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https://learcorporation-my.sharepoint.com/personal/nsongvuong_lear_com/Documents/Documents/IGB/MONTHLY CLOSE/2024/02_2024/From R&amp;P/"/>
    </mc:Choice>
  </mc:AlternateContent>
  <xr:revisionPtr revIDLastSave="306" documentId="13_ncr:1_{D5D8462A-474C-4F87-8224-39AF16ABE031}" xr6:coauthVersionLast="47" xr6:coauthVersionMax="47" xr10:uidLastSave="{AC07ADA0-7D02-474A-9067-57DCD656AFC4}"/>
  <bookViews>
    <workbookView xWindow="-108" yWindow="-108" windowWidth="23256" windowHeight="14016" firstSheet="9" activeTab="13" xr2:uid="{00000000-000D-0000-FFFF-FFFF00000000}"/>
  </bookViews>
  <sheets>
    <sheet name="05" sheetId="4" state="hidden" r:id="rId1"/>
    <sheet name="06" sheetId="5" state="hidden" r:id="rId2"/>
    <sheet name="07" sheetId="7" state="hidden" r:id="rId3"/>
    <sheet name="08" sheetId="8" state="hidden" r:id="rId4"/>
    <sheet name="09" sheetId="9" state="hidden" r:id="rId5"/>
    <sheet name="10" sheetId="2" state="hidden" r:id="rId6"/>
    <sheet name="11" sheetId="11" state="hidden" r:id="rId7"/>
    <sheet name="12" sheetId="12" state="hidden" r:id="rId8"/>
    <sheet name="Sheet7" sheetId="10" state="hidden" r:id="rId9"/>
    <sheet name="01" sheetId="13" r:id="rId10"/>
    <sheet name="02" sheetId="14" r:id="rId11"/>
    <sheet name="Goods in transit" sheetId="3" r:id="rId12"/>
    <sheet name="fx" sheetId="16" r:id="rId13"/>
    <sheet name="02_df" sheetId="15" r:id="rId14"/>
    <sheet name="Sheet2" sheetId="18" r:id="rId15"/>
    <sheet name="1+11" sheetId="17" r:id="rId16"/>
  </sheets>
  <definedNames>
    <definedName name="_xlnm._FilterDatabase" localSheetId="9" hidden="1">'01'!$A$3:$V$3</definedName>
    <definedName name="_xlnm._FilterDatabase" localSheetId="10" hidden="1">'02'!$A$3:$V$300</definedName>
    <definedName name="_xlnm._FilterDatabase" localSheetId="13" hidden="1">'02_df'!$A$2:$X$299</definedName>
    <definedName name="_xlnm._FilterDatabase" localSheetId="0" hidden="1">'05'!$A$3:$S$390</definedName>
    <definedName name="_xlnm._FilterDatabase" localSheetId="1" hidden="1">'06'!$A$3:$T$401</definedName>
    <definedName name="_xlnm._FilterDatabase" localSheetId="2" hidden="1">'07'!$A$3:$S$341</definedName>
    <definedName name="_xlnm._FilterDatabase" localSheetId="3" hidden="1">'08'!$A$3:$S$270</definedName>
    <definedName name="_xlnm._FilterDatabase" localSheetId="4" hidden="1">'09'!$A$3:$T$357</definedName>
    <definedName name="_xlnm._FilterDatabase" localSheetId="5" hidden="1">'10'!$A$3:$S$383</definedName>
    <definedName name="_xlnm._FilterDatabase" localSheetId="6" hidden="1">'11'!$A$3:$T$3</definedName>
    <definedName name="_xlnm._FilterDatabase" localSheetId="7" hidden="1">'12'!$A$3:$V$294</definedName>
    <definedName name="_xlnm._FilterDatabase" localSheetId="11" hidden="1">'Goods in transit'!$A$6:$T$6</definedName>
  </definedNames>
  <calcPr calcId="191029"/>
  <pivotCaches>
    <pivotCache cacheId="58" r:id="rId17"/>
    <pivotCache cacheId="59"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 i="15" l="1"/>
  <c r="H5" i="17"/>
  <c r="H3" i="17"/>
  <c r="I26" i="17"/>
  <c r="H26" i="17"/>
  <c r="I25" i="17"/>
  <c r="H25" i="17"/>
  <c r="I24" i="17"/>
  <c r="H24" i="17"/>
  <c r="I23" i="17"/>
  <c r="H23" i="17"/>
  <c r="I22" i="17"/>
  <c r="H22" i="17"/>
  <c r="I21" i="17"/>
  <c r="H21" i="17"/>
  <c r="I20" i="17"/>
  <c r="H20" i="17"/>
  <c r="I19" i="17"/>
  <c r="H19" i="17"/>
  <c r="I18" i="17"/>
  <c r="H18" i="17"/>
  <c r="I17" i="17"/>
  <c r="H17" i="17"/>
  <c r="I16" i="17"/>
  <c r="H16" i="17"/>
  <c r="I15" i="17"/>
  <c r="H15" i="17"/>
  <c r="I14" i="17"/>
  <c r="H14" i="17"/>
  <c r="I13" i="17"/>
  <c r="H13" i="17"/>
  <c r="I12" i="17"/>
  <c r="H12" i="17"/>
  <c r="I11" i="17"/>
  <c r="H11" i="17"/>
  <c r="I10" i="17"/>
  <c r="H10" i="17"/>
  <c r="I9" i="17"/>
  <c r="H9" i="17"/>
  <c r="I8" i="17"/>
  <c r="H8" i="17"/>
  <c r="I7" i="17"/>
  <c r="H7" i="17"/>
  <c r="I6" i="17"/>
  <c r="H6" i="17"/>
  <c r="I5" i="17"/>
  <c r="I4" i="17"/>
  <c r="H4" i="17"/>
  <c r="I3" i="17"/>
  <c r="D26" i="17"/>
  <c r="C26" i="17"/>
  <c r="Y302" i="15"/>
  <c r="L8" i="17"/>
  <c r="J4" i="17"/>
  <c r="J5" i="17"/>
  <c r="J6" i="17"/>
  <c r="J7" i="17"/>
  <c r="J9" i="17"/>
  <c r="J10" i="17"/>
  <c r="J11" i="17"/>
  <c r="J12" i="17"/>
  <c r="J13" i="17"/>
  <c r="J14" i="17"/>
  <c r="J15" i="17"/>
  <c r="J16" i="17"/>
  <c r="J17" i="17"/>
  <c r="J18" i="17"/>
  <c r="J19" i="17"/>
  <c r="J20" i="17"/>
  <c r="J21" i="17"/>
  <c r="J22" i="17"/>
  <c r="J23" i="17"/>
  <c r="J24" i="17"/>
  <c r="J25" i="17"/>
  <c r="J3" i="17"/>
  <c r="K4" i="17"/>
  <c r="K5" i="17"/>
  <c r="K6" i="17"/>
  <c r="K7" i="17"/>
  <c r="K9" i="17"/>
  <c r="K10" i="17"/>
  <c r="K11" i="17"/>
  <c r="K12" i="17"/>
  <c r="K13" i="17"/>
  <c r="K14" i="17"/>
  <c r="K15" i="17"/>
  <c r="K16" i="17"/>
  <c r="K17" i="17"/>
  <c r="K18" i="17"/>
  <c r="K19" i="17"/>
  <c r="K20" i="17"/>
  <c r="K21" i="17"/>
  <c r="K22" i="17"/>
  <c r="K23" i="17"/>
  <c r="K24" i="17"/>
  <c r="K25" i="17"/>
  <c r="K3" i="17"/>
  <c r="F26" i="17"/>
  <c r="O299" i="15" l="1"/>
  <c r="R299" i="15" s="1"/>
  <c r="S299" i="15" s="1"/>
  <c r="O298" i="15"/>
  <c r="R298" i="15" s="1"/>
  <c r="O297" i="15"/>
  <c r="R297" i="15" s="1"/>
  <c r="S297" i="15" s="1"/>
  <c r="O296" i="15"/>
  <c r="R296" i="15" s="1"/>
  <c r="O295" i="15"/>
  <c r="R295" i="15" s="1"/>
  <c r="O294" i="15"/>
  <c r="R294" i="15" s="1"/>
  <c r="O293" i="15"/>
  <c r="R293" i="15" s="1"/>
  <c r="O292" i="15"/>
  <c r="R292" i="15" s="1"/>
  <c r="O291" i="15"/>
  <c r="R291" i="15" s="1"/>
  <c r="O290" i="15"/>
  <c r="R290" i="15" s="1"/>
  <c r="O289" i="15"/>
  <c r="R289" i="15" s="1"/>
  <c r="O288" i="15"/>
  <c r="R288" i="15" s="1"/>
  <c r="O287" i="15"/>
  <c r="R287" i="15" s="1"/>
  <c r="O286" i="15"/>
  <c r="R286" i="15" s="1"/>
  <c r="S286" i="15" s="1"/>
  <c r="O285" i="15"/>
  <c r="R285" i="15" s="1"/>
  <c r="O284" i="15"/>
  <c r="R284" i="15" s="1"/>
  <c r="O283" i="15"/>
  <c r="R283" i="15" s="1"/>
  <c r="S283" i="15" s="1"/>
  <c r="O282" i="15"/>
  <c r="R282" i="15" s="1"/>
  <c r="O281" i="15"/>
  <c r="R281" i="15" s="1"/>
  <c r="O280" i="15"/>
  <c r="R280" i="15" s="1"/>
  <c r="O279" i="15"/>
  <c r="R279" i="15" s="1"/>
  <c r="O278" i="15"/>
  <c r="R278" i="15" s="1"/>
  <c r="O277" i="15"/>
  <c r="R277" i="15" s="1"/>
  <c r="O276" i="15"/>
  <c r="R276" i="15" s="1"/>
  <c r="O275" i="15"/>
  <c r="R275" i="15" s="1"/>
  <c r="O274" i="15"/>
  <c r="R274" i="15" s="1"/>
  <c r="O273" i="15"/>
  <c r="R273" i="15" s="1"/>
  <c r="O272" i="15"/>
  <c r="R272" i="15" s="1"/>
  <c r="O271" i="15"/>
  <c r="R271" i="15" s="1"/>
  <c r="O270" i="15"/>
  <c r="R270" i="15" s="1"/>
  <c r="O269" i="15"/>
  <c r="R269" i="15" s="1"/>
  <c r="S269" i="15" s="1"/>
  <c r="O268" i="15"/>
  <c r="R268" i="15" s="1"/>
  <c r="O267" i="15"/>
  <c r="R267" i="15" s="1"/>
  <c r="O266" i="15"/>
  <c r="R266" i="15" s="1"/>
  <c r="O265" i="15"/>
  <c r="R265" i="15" s="1"/>
  <c r="O264" i="15"/>
  <c r="R264" i="15" s="1"/>
  <c r="O263" i="15"/>
  <c r="R263" i="15" s="1"/>
  <c r="O262" i="15"/>
  <c r="R262" i="15" s="1"/>
  <c r="O261" i="15"/>
  <c r="R261" i="15" s="1"/>
  <c r="S261" i="15" s="1"/>
  <c r="O260" i="15"/>
  <c r="R260" i="15" s="1"/>
  <c r="O259" i="15"/>
  <c r="R259" i="15" s="1"/>
  <c r="O258" i="15"/>
  <c r="R258" i="15" s="1"/>
  <c r="O257" i="15"/>
  <c r="R257" i="15" s="1"/>
  <c r="O256" i="15"/>
  <c r="R256" i="15" s="1"/>
  <c r="S256" i="15" s="1"/>
  <c r="O255" i="15"/>
  <c r="R255" i="15" s="1"/>
  <c r="O254" i="15"/>
  <c r="R254" i="15" s="1"/>
  <c r="O253" i="15"/>
  <c r="R253" i="15" s="1"/>
  <c r="O252" i="15"/>
  <c r="R252" i="15" s="1"/>
  <c r="O251" i="15"/>
  <c r="R251" i="15" s="1"/>
  <c r="S251" i="15" s="1"/>
  <c r="O250" i="15"/>
  <c r="R250" i="15" s="1"/>
  <c r="O249" i="15"/>
  <c r="R249" i="15" s="1"/>
  <c r="O248" i="15"/>
  <c r="R248" i="15" s="1"/>
  <c r="O247" i="15"/>
  <c r="R247" i="15" s="1"/>
  <c r="S247" i="15" s="1"/>
  <c r="O246" i="15"/>
  <c r="R246" i="15" s="1"/>
  <c r="O245" i="15"/>
  <c r="R245" i="15" s="1"/>
  <c r="O244" i="15"/>
  <c r="R244" i="15" s="1"/>
  <c r="S244" i="15" s="1"/>
  <c r="O243" i="15"/>
  <c r="R243" i="15" s="1"/>
  <c r="O242" i="15"/>
  <c r="R242" i="15" s="1"/>
  <c r="O241" i="15"/>
  <c r="R241" i="15" s="1"/>
  <c r="O240" i="15"/>
  <c r="R240" i="15" s="1"/>
  <c r="O239" i="15"/>
  <c r="R239" i="15" s="1"/>
  <c r="S239" i="15" s="1"/>
  <c r="O238" i="15"/>
  <c r="R238" i="15" s="1"/>
  <c r="O237" i="15"/>
  <c r="R237" i="15" s="1"/>
  <c r="S237" i="15" s="1"/>
  <c r="O236" i="15"/>
  <c r="R236" i="15" s="1"/>
  <c r="O235" i="15"/>
  <c r="R235" i="15" s="1"/>
  <c r="O234" i="15"/>
  <c r="R234" i="15" s="1"/>
  <c r="O233" i="15"/>
  <c r="R233" i="15" s="1"/>
  <c r="O232" i="15"/>
  <c r="R232" i="15" s="1"/>
  <c r="O231" i="15"/>
  <c r="R231" i="15" s="1"/>
  <c r="O230" i="15"/>
  <c r="R230" i="15" s="1"/>
  <c r="O229" i="15"/>
  <c r="R229" i="15" s="1"/>
  <c r="O228" i="15"/>
  <c r="R228" i="15" s="1"/>
  <c r="O227" i="15"/>
  <c r="R227" i="15" s="1"/>
  <c r="O226" i="15"/>
  <c r="R226" i="15" s="1"/>
  <c r="O225" i="15"/>
  <c r="R225" i="15" s="1"/>
  <c r="O224" i="15"/>
  <c r="R224" i="15" s="1"/>
  <c r="O223" i="15"/>
  <c r="R223" i="15" s="1"/>
  <c r="O222" i="15"/>
  <c r="R222" i="15" s="1"/>
  <c r="O221" i="15"/>
  <c r="R221" i="15" s="1"/>
  <c r="O220" i="15"/>
  <c r="R220" i="15" s="1"/>
  <c r="O219" i="15"/>
  <c r="R219" i="15" s="1"/>
  <c r="O218" i="15"/>
  <c r="R218" i="15" s="1"/>
  <c r="O217" i="15"/>
  <c r="R217" i="15" s="1"/>
  <c r="S217" i="15" s="1"/>
  <c r="O216" i="15"/>
  <c r="R216" i="15" s="1"/>
  <c r="O215" i="15"/>
  <c r="R215" i="15" s="1"/>
  <c r="S215" i="15" s="1"/>
  <c r="O214" i="15"/>
  <c r="R214" i="15" s="1"/>
  <c r="O213" i="15"/>
  <c r="R213" i="15" s="1"/>
  <c r="O212" i="15"/>
  <c r="R212" i="15" s="1"/>
  <c r="S212" i="15" s="1"/>
  <c r="O211" i="15"/>
  <c r="R211" i="15" s="1"/>
  <c r="O210" i="15"/>
  <c r="R210" i="15" s="1"/>
  <c r="O209" i="15"/>
  <c r="R209" i="15" s="1"/>
  <c r="S209" i="15" s="1"/>
  <c r="O208" i="15"/>
  <c r="R208" i="15" s="1"/>
  <c r="O207" i="15"/>
  <c r="R207" i="15" s="1"/>
  <c r="O206" i="15"/>
  <c r="R206" i="15" s="1"/>
  <c r="O205" i="15"/>
  <c r="R205" i="15" s="1"/>
  <c r="O204" i="15"/>
  <c r="R204" i="15" s="1"/>
  <c r="S204" i="15" s="1"/>
  <c r="O203" i="15"/>
  <c r="R203" i="15" s="1"/>
  <c r="O202" i="15"/>
  <c r="R202" i="15" s="1"/>
  <c r="O201" i="15"/>
  <c r="R201" i="15" s="1"/>
  <c r="S201" i="15" s="1"/>
  <c r="O200" i="15"/>
  <c r="R200" i="15" s="1"/>
  <c r="O199" i="15"/>
  <c r="R199" i="15" s="1"/>
  <c r="S199" i="15" s="1"/>
  <c r="O198" i="15"/>
  <c r="R198" i="15" s="1"/>
  <c r="O197" i="15"/>
  <c r="R197" i="15" s="1"/>
  <c r="O196" i="15"/>
  <c r="R196" i="15" s="1"/>
  <c r="O195" i="15"/>
  <c r="R195" i="15" s="1"/>
  <c r="O194" i="15"/>
  <c r="R194" i="15" s="1"/>
  <c r="S194" i="15" s="1"/>
  <c r="O193" i="15"/>
  <c r="R193" i="15" s="1"/>
  <c r="O192" i="15"/>
  <c r="R192" i="15" s="1"/>
  <c r="O191" i="15"/>
  <c r="R191" i="15" s="1"/>
  <c r="O190" i="15"/>
  <c r="R190" i="15" s="1"/>
  <c r="O189" i="15"/>
  <c r="R189" i="15" s="1"/>
  <c r="O188" i="15"/>
  <c r="R188" i="15" s="1"/>
  <c r="O187" i="15"/>
  <c r="R187" i="15" s="1"/>
  <c r="O186" i="15"/>
  <c r="R186" i="15" s="1"/>
  <c r="O185" i="15"/>
  <c r="R185" i="15" s="1"/>
  <c r="O184" i="15"/>
  <c r="R184" i="15" s="1"/>
  <c r="O183" i="15"/>
  <c r="R183" i="15" s="1"/>
  <c r="S183" i="15" s="1"/>
  <c r="O182" i="15"/>
  <c r="R182" i="15" s="1"/>
  <c r="O181" i="15"/>
  <c r="R181" i="15" s="1"/>
  <c r="S181" i="15" s="1"/>
  <c r="O180" i="15"/>
  <c r="R180" i="15" s="1"/>
  <c r="O179" i="15"/>
  <c r="R179" i="15" s="1"/>
  <c r="S179" i="15" s="1"/>
  <c r="O178" i="15"/>
  <c r="R178" i="15" s="1"/>
  <c r="O177" i="15"/>
  <c r="R177" i="15" s="1"/>
  <c r="O176" i="15"/>
  <c r="R176" i="15" s="1"/>
  <c r="O175" i="15"/>
  <c r="R175" i="15" s="1"/>
  <c r="O174" i="15"/>
  <c r="R174" i="15" s="1"/>
  <c r="O173" i="15"/>
  <c r="R173" i="15" s="1"/>
  <c r="O172" i="15"/>
  <c r="R172" i="15" s="1"/>
  <c r="O171" i="15"/>
  <c r="R171" i="15" s="1"/>
  <c r="O170" i="15"/>
  <c r="R170" i="15" s="1"/>
  <c r="O169" i="15"/>
  <c r="R169" i="15" s="1"/>
  <c r="O168" i="15"/>
  <c r="R168" i="15" s="1"/>
  <c r="O167" i="15"/>
  <c r="R167" i="15" s="1"/>
  <c r="O166" i="15"/>
  <c r="R166" i="15" s="1"/>
  <c r="O165" i="15"/>
  <c r="R165" i="15" s="1"/>
  <c r="S165" i="15" s="1"/>
  <c r="O164" i="15"/>
  <c r="R164" i="15" s="1"/>
  <c r="O163" i="15"/>
  <c r="R163" i="15" s="1"/>
  <c r="O162" i="15"/>
  <c r="R162" i="15" s="1"/>
  <c r="O161" i="15"/>
  <c r="R161" i="15" s="1"/>
  <c r="O160" i="15"/>
  <c r="R160" i="15" s="1"/>
  <c r="O159" i="15"/>
  <c r="R159" i="15" s="1"/>
  <c r="O158" i="15"/>
  <c r="R158" i="15" s="1"/>
  <c r="S158" i="15" s="1"/>
  <c r="O157" i="15"/>
  <c r="R157" i="15" s="1"/>
  <c r="O156" i="15"/>
  <c r="R156" i="15" s="1"/>
  <c r="O155" i="15"/>
  <c r="R155" i="15" s="1"/>
  <c r="O154" i="15"/>
  <c r="R154" i="15" s="1"/>
  <c r="O153" i="15"/>
  <c r="R153" i="15" s="1"/>
  <c r="O152" i="15"/>
  <c r="R152" i="15" s="1"/>
  <c r="O151" i="15"/>
  <c r="R151" i="15" s="1"/>
  <c r="O150" i="15"/>
  <c r="R150" i="15" s="1"/>
  <c r="O149" i="15"/>
  <c r="R149" i="15" s="1"/>
  <c r="O148" i="15"/>
  <c r="R148" i="15" s="1"/>
  <c r="O147" i="15"/>
  <c r="R147" i="15" s="1"/>
  <c r="O146" i="15"/>
  <c r="R146" i="15" s="1"/>
  <c r="O145" i="15"/>
  <c r="R145" i="15" s="1"/>
  <c r="O144" i="15"/>
  <c r="R144" i="15" s="1"/>
  <c r="O143" i="15"/>
  <c r="R143" i="15" s="1"/>
  <c r="S143" i="15" s="1"/>
  <c r="O142" i="15"/>
  <c r="R142" i="15" s="1"/>
  <c r="O141" i="15"/>
  <c r="R141" i="15" s="1"/>
  <c r="S141" i="15" s="1"/>
  <c r="O140" i="15"/>
  <c r="R140" i="15" s="1"/>
  <c r="O139" i="15"/>
  <c r="R139" i="15" s="1"/>
  <c r="S139" i="15" s="1"/>
  <c r="O138" i="15"/>
  <c r="R138" i="15" s="1"/>
  <c r="O137" i="15"/>
  <c r="R137" i="15" s="1"/>
  <c r="O136" i="15"/>
  <c r="R136" i="15" s="1"/>
  <c r="O135" i="15"/>
  <c r="R135" i="15" s="1"/>
  <c r="O134" i="15"/>
  <c r="R134" i="15" s="1"/>
  <c r="S134" i="15" s="1"/>
  <c r="O133" i="15"/>
  <c r="R133" i="15" s="1"/>
  <c r="O132" i="15"/>
  <c r="R132" i="15" s="1"/>
  <c r="O131" i="15"/>
  <c r="R131" i="15" s="1"/>
  <c r="O130" i="15"/>
  <c r="R130" i="15" s="1"/>
  <c r="O129" i="15"/>
  <c r="R129" i="15" s="1"/>
  <c r="S129" i="15" s="1"/>
  <c r="O128" i="15"/>
  <c r="R128" i="15" s="1"/>
  <c r="O127" i="15"/>
  <c r="R127" i="15" s="1"/>
  <c r="O126" i="15"/>
  <c r="R126" i="15" s="1"/>
  <c r="O125" i="15"/>
  <c r="R125" i="15" s="1"/>
  <c r="S125" i="15" s="1"/>
  <c r="O124" i="15"/>
  <c r="R124" i="15" s="1"/>
  <c r="O123" i="15"/>
  <c r="R123" i="15" s="1"/>
  <c r="O122" i="15"/>
  <c r="R122" i="15" s="1"/>
  <c r="O121" i="15"/>
  <c r="R121" i="15" s="1"/>
  <c r="S121" i="15" s="1"/>
  <c r="O120" i="15"/>
  <c r="R120" i="15" s="1"/>
  <c r="O119" i="15"/>
  <c r="R119" i="15" s="1"/>
  <c r="O118" i="15"/>
  <c r="R118" i="15" s="1"/>
  <c r="S118" i="15" s="1"/>
  <c r="O117" i="15"/>
  <c r="R117" i="15" s="1"/>
  <c r="O116" i="15"/>
  <c r="R116" i="15" s="1"/>
  <c r="O115" i="15"/>
  <c r="R115" i="15" s="1"/>
  <c r="O114" i="15"/>
  <c r="R114" i="15" s="1"/>
  <c r="O113" i="15"/>
  <c r="R113" i="15" s="1"/>
  <c r="S113" i="15" s="1"/>
  <c r="O112" i="15"/>
  <c r="R112" i="15" s="1"/>
  <c r="O111" i="15"/>
  <c r="R111" i="15" s="1"/>
  <c r="O110" i="15"/>
  <c r="R110" i="15" s="1"/>
  <c r="S110" i="15" s="1"/>
  <c r="O109" i="15"/>
  <c r="R109" i="15" s="1"/>
  <c r="O108" i="15"/>
  <c r="R108" i="15" s="1"/>
  <c r="O107" i="15"/>
  <c r="R107" i="15" s="1"/>
  <c r="O106" i="15"/>
  <c r="R106" i="15" s="1"/>
  <c r="O105" i="15"/>
  <c r="R105" i="15" s="1"/>
  <c r="O104" i="15"/>
  <c r="R104" i="15" s="1"/>
  <c r="O103" i="15"/>
  <c r="R103" i="15" s="1"/>
  <c r="O102" i="15"/>
  <c r="R102" i="15" s="1"/>
  <c r="O101" i="15"/>
  <c r="R101" i="15" s="1"/>
  <c r="O100" i="15"/>
  <c r="R100" i="15" s="1"/>
  <c r="O99" i="15"/>
  <c r="R99" i="15" s="1"/>
  <c r="O98" i="15"/>
  <c r="R98" i="15" s="1"/>
  <c r="O97" i="15"/>
  <c r="R97" i="15" s="1"/>
  <c r="S97" i="15" s="1"/>
  <c r="O96" i="15"/>
  <c r="R96" i="15" s="1"/>
  <c r="O95" i="15"/>
  <c r="R95" i="15" s="1"/>
  <c r="S95" i="15" s="1"/>
  <c r="O94" i="15"/>
  <c r="R94" i="15" s="1"/>
  <c r="O93" i="15"/>
  <c r="R93" i="15" s="1"/>
  <c r="S93" i="15" s="1"/>
  <c r="O92" i="15"/>
  <c r="R92" i="15" s="1"/>
  <c r="O91" i="15"/>
  <c r="R91" i="15" s="1"/>
  <c r="O90" i="15"/>
  <c r="R90" i="15" s="1"/>
  <c r="O89" i="15"/>
  <c r="R89" i="15" s="1"/>
  <c r="O88" i="15"/>
  <c r="R88" i="15" s="1"/>
  <c r="O87" i="15"/>
  <c r="R87" i="15" s="1"/>
  <c r="O86" i="15"/>
  <c r="R86" i="15" s="1"/>
  <c r="O85" i="15"/>
  <c r="R85" i="15" s="1"/>
  <c r="O84" i="15"/>
  <c r="R84" i="15" s="1"/>
  <c r="O83" i="15"/>
  <c r="R83" i="15" s="1"/>
  <c r="O82" i="15"/>
  <c r="R82" i="15" s="1"/>
  <c r="O81" i="15"/>
  <c r="R81" i="15" s="1"/>
  <c r="O80" i="15"/>
  <c r="R80" i="15" s="1"/>
  <c r="O79" i="15"/>
  <c r="R79" i="15" s="1"/>
  <c r="O78" i="15"/>
  <c r="R78" i="15" s="1"/>
  <c r="S78" i="15" s="1"/>
  <c r="O77" i="15"/>
  <c r="R77" i="15" s="1"/>
  <c r="O76" i="15"/>
  <c r="R76" i="15" s="1"/>
  <c r="O75" i="15"/>
  <c r="R75" i="15" s="1"/>
  <c r="O74" i="15"/>
  <c r="R74" i="15" s="1"/>
  <c r="O73" i="15"/>
  <c r="R73" i="15" s="1"/>
  <c r="O72" i="15"/>
  <c r="R72" i="15" s="1"/>
  <c r="O71" i="15"/>
  <c r="R71" i="15" s="1"/>
  <c r="O70" i="15"/>
  <c r="R70" i="15" s="1"/>
  <c r="O69" i="15"/>
  <c r="R69" i="15" s="1"/>
  <c r="S69" i="15" s="1"/>
  <c r="O68" i="15"/>
  <c r="R68" i="15" s="1"/>
  <c r="O67" i="15"/>
  <c r="R67" i="15" s="1"/>
  <c r="O66" i="15"/>
  <c r="R66" i="15" s="1"/>
  <c r="O65" i="15"/>
  <c r="R65" i="15" s="1"/>
  <c r="O64" i="15"/>
  <c r="R64" i="15" s="1"/>
  <c r="O63" i="15"/>
  <c r="R63" i="15" s="1"/>
  <c r="O62" i="15"/>
  <c r="R62" i="15" s="1"/>
  <c r="S62" i="15" s="1"/>
  <c r="O61" i="15"/>
  <c r="R61" i="15" s="1"/>
  <c r="O60" i="15"/>
  <c r="R60" i="15" s="1"/>
  <c r="O59" i="15"/>
  <c r="R59" i="15" s="1"/>
  <c r="O58" i="15"/>
  <c r="R58" i="15" s="1"/>
  <c r="O57" i="15"/>
  <c r="R57" i="15" s="1"/>
  <c r="S57" i="15" s="1"/>
  <c r="O56" i="15"/>
  <c r="R56" i="15" s="1"/>
  <c r="O55" i="15"/>
  <c r="R55" i="15" s="1"/>
  <c r="O54" i="15"/>
  <c r="R54" i="15" s="1"/>
  <c r="O53" i="15"/>
  <c r="R53" i="15" s="1"/>
  <c r="O52" i="15"/>
  <c r="R52" i="15" s="1"/>
  <c r="O51" i="15"/>
  <c r="R51" i="15" s="1"/>
  <c r="O50" i="15"/>
  <c r="R50" i="15" s="1"/>
  <c r="O49" i="15"/>
  <c r="R49" i="15" s="1"/>
  <c r="S49" i="15" s="1"/>
  <c r="O48" i="15"/>
  <c r="R48" i="15" s="1"/>
  <c r="O47" i="15"/>
  <c r="R47" i="15" s="1"/>
  <c r="O46" i="15"/>
  <c r="R46" i="15" s="1"/>
  <c r="S46" i="15" s="1"/>
  <c r="O45" i="15"/>
  <c r="R45" i="15" s="1"/>
  <c r="O44" i="15"/>
  <c r="R44" i="15" s="1"/>
  <c r="O43" i="15"/>
  <c r="R43" i="15" s="1"/>
  <c r="O42" i="15"/>
  <c r="R42" i="15" s="1"/>
  <c r="O41" i="15"/>
  <c r="R41" i="15" s="1"/>
  <c r="O40" i="15"/>
  <c r="R40" i="15" s="1"/>
  <c r="O39" i="15"/>
  <c r="R39" i="15" s="1"/>
  <c r="O38" i="15"/>
  <c r="R38" i="15" s="1"/>
  <c r="O37" i="15"/>
  <c r="R37" i="15" s="1"/>
  <c r="O36" i="15"/>
  <c r="R36" i="15" s="1"/>
  <c r="O35" i="15"/>
  <c r="R35" i="15" s="1"/>
  <c r="O34" i="15"/>
  <c r="R34" i="15" s="1"/>
  <c r="O33" i="15"/>
  <c r="R33" i="15" s="1"/>
  <c r="O32" i="15"/>
  <c r="R32" i="15" s="1"/>
  <c r="O31" i="15"/>
  <c r="R31" i="15" s="1"/>
  <c r="O30" i="15"/>
  <c r="R30" i="15" s="1"/>
  <c r="O29" i="15"/>
  <c r="R29" i="15" s="1"/>
  <c r="O28" i="15"/>
  <c r="R28" i="15" s="1"/>
  <c r="O27" i="15"/>
  <c r="R27" i="15" s="1"/>
  <c r="O26" i="15"/>
  <c r="R26" i="15" s="1"/>
  <c r="S26" i="15" s="1"/>
  <c r="O25" i="15"/>
  <c r="R25" i="15" s="1"/>
  <c r="O24" i="15"/>
  <c r="R24" i="15" s="1"/>
  <c r="O23" i="15"/>
  <c r="R23" i="15" s="1"/>
  <c r="O22" i="15"/>
  <c r="R22" i="15" s="1"/>
  <c r="O21" i="15"/>
  <c r="R21" i="15" s="1"/>
  <c r="O20" i="15"/>
  <c r="R20" i="15" s="1"/>
  <c r="O19" i="15"/>
  <c r="R19" i="15" s="1"/>
  <c r="S19" i="15" s="1"/>
  <c r="O18" i="15"/>
  <c r="R18" i="15" s="1"/>
  <c r="O17" i="15"/>
  <c r="R17" i="15" s="1"/>
  <c r="O16" i="15"/>
  <c r="R16" i="15" s="1"/>
  <c r="O15" i="15"/>
  <c r="R15" i="15" s="1"/>
  <c r="O14" i="15"/>
  <c r="R14" i="15" s="1"/>
  <c r="S14" i="15" s="1"/>
  <c r="O13" i="15"/>
  <c r="R13" i="15" s="1"/>
  <c r="O12" i="15"/>
  <c r="R12" i="15" s="1"/>
  <c r="O11" i="15"/>
  <c r="R11" i="15" s="1"/>
  <c r="O10" i="15"/>
  <c r="R10" i="15" s="1"/>
  <c r="O9" i="15"/>
  <c r="R9" i="15" s="1"/>
  <c r="O8" i="15"/>
  <c r="R8" i="15" s="1"/>
  <c r="O7" i="15"/>
  <c r="R7" i="15" s="1"/>
  <c r="S7" i="15" s="1"/>
  <c r="O6" i="15"/>
  <c r="R6" i="15" s="1"/>
  <c r="O5" i="15"/>
  <c r="R5" i="15" s="1"/>
  <c r="O4" i="15"/>
  <c r="R4" i="15" s="1"/>
  <c r="O3" i="15"/>
  <c r="R3" i="15" s="1"/>
  <c r="S310" i="14"/>
  <c r="O300" i="14"/>
  <c r="R300" i="14" s="1"/>
  <c r="S300" i="14" s="1"/>
  <c r="O299" i="14"/>
  <c r="R299" i="14" s="1"/>
  <c r="S299" i="14" s="1"/>
  <c r="O298" i="14"/>
  <c r="R298" i="14" s="1"/>
  <c r="S298" i="14" s="1"/>
  <c r="O297" i="14"/>
  <c r="R297" i="14" s="1"/>
  <c r="S297" i="14" s="1"/>
  <c r="O296" i="14"/>
  <c r="R296" i="14" s="1"/>
  <c r="S296" i="14" s="1"/>
  <c r="O295" i="14"/>
  <c r="R295" i="14" s="1"/>
  <c r="S295" i="14" s="1"/>
  <c r="O294" i="14"/>
  <c r="R294" i="14" s="1"/>
  <c r="S294" i="14" s="1"/>
  <c r="O293" i="14"/>
  <c r="R293" i="14" s="1"/>
  <c r="S293" i="14" s="1"/>
  <c r="O292" i="14"/>
  <c r="R292" i="14" s="1"/>
  <c r="S292" i="14" s="1"/>
  <c r="O291" i="14"/>
  <c r="R291" i="14" s="1"/>
  <c r="S291" i="14" s="1"/>
  <c r="O290" i="14"/>
  <c r="R290" i="14" s="1"/>
  <c r="S290" i="14" s="1"/>
  <c r="O289" i="14"/>
  <c r="R289" i="14" s="1"/>
  <c r="S289" i="14" s="1"/>
  <c r="O288" i="14"/>
  <c r="R288" i="14" s="1"/>
  <c r="S288" i="14" s="1"/>
  <c r="O287" i="14"/>
  <c r="R287" i="14" s="1"/>
  <c r="S287" i="14" s="1"/>
  <c r="O286" i="14"/>
  <c r="R286" i="14" s="1"/>
  <c r="S286" i="14" s="1"/>
  <c r="O285" i="14"/>
  <c r="R285" i="14" s="1"/>
  <c r="S285" i="14" s="1"/>
  <c r="O284" i="14"/>
  <c r="R284" i="14" s="1"/>
  <c r="S284" i="14" s="1"/>
  <c r="O283" i="14"/>
  <c r="R283" i="14" s="1"/>
  <c r="S283" i="14" s="1"/>
  <c r="O282" i="14"/>
  <c r="R282" i="14" s="1"/>
  <c r="S282" i="14" s="1"/>
  <c r="O281" i="14"/>
  <c r="R281" i="14" s="1"/>
  <c r="S281" i="14" s="1"/>
  <c r="O280" i="14"/>
  <c r="R280" i="14" s="1"/>
  <c r="S280" i="14" s="1"/>
  <c r="O279" i="14"/>
  <c r="R279" i="14" s="1"/>
  <c r="S279" i="14" s="1"/>
  <c r="O278" i="14"/>
  <c r="R278" i="14" s="1"/>
  <c r="S278" i="14" s="1"/>
  <c r="O277" i="14"/>
  <c r="R277" i="14" s="1"/>
  <c r="S277" i="14" s="1"/>
  <c r="O276" i="14"/>
  <c r="R276" i="14" s="1"/>
  <c r="S276" i="14" s="1"/>
  <c r="O275" i="14"/>
  <c r="R275" i="14" s="1"/>
  <c r="S275" i="14" s="1"/>
  <c r="O274" i="14"/>
  <c r="R274" i="14" s="1"/>
  <c r="S274" i="14" s="1"/>
  <c r="O273" i="14"/>
  <c r="R273" i="14" s="1"/>
  <c r="S273" i="14" s="1"/>
  <c r="O272" i="14"/>
  <c r="R272" i="14" s="1"/>
  <c r="S272" i="14" s="1"/>
  <c r="O271" i="14"/>
  <c r="R271" i="14" s="1"/>
  <c r="S271" i="14" s="1"/>
  <c r="O270" i="14"/>
  <c r="R270" i="14" s="1"/>
  <c r="S270" i="14" s="1"/>
  <c r="O269" i="14"/>
  <c r="R269" i="14" s="1"/>
  <c r="S269" i="14" s="1"/>
  <c r="O268" i="14"/>
  <c r="R268" i="14" s="1"/>
  <c r="S268" i="14" s="1"/>
  <c r="O267" i="14"/>
  <c r="R267" i="14" s="1"/>
  <c r="S267" i="14" s="1"/>
  <c r="O266" i="14"/>
  <c r="R266" i="14" s="1"/>
  <c r="S266" i="14" s="1"/>
  <c r="O265" i="14"/>
  <c r="R265" i="14" s="1"/>
  <c r="S265" i="14" s="1"/>
  <c r="O264" i="14"/>
  <c r="R264" i="14" s="1"/>
  <c r="S264" i="14" s="1"/>
  <c r="O263" i="14"/>
  <c r="R263" i="14" s="1"/>
  <c r="S263" i="14" s="1"/>
  <c r="O262" i="14"/>
  <c r="R262" i="14" s="1"/>
  <c r="S262" i="14" s="1"/>
  <c r="O261" i="14"/>
  <c r="R261" i="14" s="1"/>
  <c r="S261" i="14" s="1"/>
  <c r="O260" i="14"/>
  <c r="R260" i="14" s="1"/>
  <c r="S260" i="14" s="1"/>
  <c r="O259" i="14"/>
  <c r="R259" i="14" s="1"/>
  <c r="S259" i="14" s="1"/>
  <c r="O258" i="14"/>
  <c r="R258" i="14" s="1"/>
  <c r="S258" i="14" s="1"/>
  <c r="O257" i="14"/>
  <c r="R257" i="14" s="1"/>
  <c r="S257" i="14" s="1"/>
  <c r="O256" i="14"/>
  <c r="R256" i="14" s="1"/>
  <c r="S256" i="14" s="1"/>
  <c r="O255" i="14"/>
  <c r="R255" i="14" s="1"/>
  <c r="S255" i="14" s="1"/>
  <c r="O254" i="14"/>
  <c r="R254" i="14" s="1"/>
  <c r="S254" i="14" s="1"/>
  <c r="O253" i="14"/>
  <c r="R253" i="14" s="1"/>
  <c r="S253" i="14" s="1"/>
  <c r="O252" i="14"/>
  <c r="R252" i="14" s="1"/>
  <c r="S252" i="14" s="1"/>
  <c r="O251" i="14"/>
  <c r="R251" i="14" s="1"/>
  <c r="S251" i="14" s="1"/>
  <c r="O250" i="14"/>
  <c r="R250" i="14" s="1"/>
  <c r="S250" i="14" s="1"/>
  <c r="O249" i="14"/>
  <c r="R249" i="14" s="1"/>
  <c r="S249" i="14" s="1"/>
  <c r="O248" i="14"/>
  <c r="R248" i="14" s="1"/>
  <c r="S248" i="14" s="1"/>
  <c r="O247" i="14"/>
  <c r="R247" i="14" s="1"/>
  <c r="S247" i="14" s="1"/>
  <c r="O246" i="14"/>
  <c r="R246" i="14" s="1"/>
  <c r="S246" i="14" s="1"/>
  <c r="O245" i="14"/>
  <c r="R245" i="14" s="1"/>
  <c r="S245" i="14" s="1"/>
  <c r="O244" i="14"/>
  <c r="R244" i="14" s="1"/>
  <c r="S244" i="14" s="1"/>
  <c r="O243" i="14"/>
  <c r="R243" i="14" s="1"/>
  <c r="S243" i="14" s="1"/>
  <c r="O242" i="14"/>
  <c r="R242" i="14" s="1"/>
  <c r="S242" i="14" s="1"/>
  <c r="O241" i="14"/>
  <c r="R241" i="14" s="1"/>
  <c r="S241" i="14" s="1"/>
  <c r="O240" i="14"/>
  <c r="R240" i="14" s="1"/>
  <c r="S240" i="14" s="1"/>
  <c r="O239" i="14"/>
  <c r="R239" i="14" s="1"/>
  <c r="S239" i="14" s="1"/>
  <c r="O238" i="14"/>
  <c r="R238" i="14" s="1"/>
  <c r="S238" i="14" s="1"/>
  <c r="O237" i="14"/>
  <c r="R237" i="14" s="1"/>
  <c r="S237" i="14" s="1"/>
  <c r="O236" i="14"/>
  <c r="R236" i="14" s="1"/>
  <c r="S236" i="14" s="1"/>
  <c r="O235" i="14"/>
  <c r="R235" i="14" s="1"/>
  <c r="S235" i="14" s="1"/>
  <c r="O234" i="14"/>
  <c r="R234" i="14" s="1"/>
  <c r="S234" i="14" s="1"/>
  <c r="O233" i="14"/>
  <c r="R233" i="14" s="1"/>
  <c r="S233" i="14" s="1"/>
  <c r="O232" i="14"/>
  <c r="R232" i="14" s="1"/>
  <c r="S232" i="14" s="1"/>
  <c r="O231" i="14"/>
  <c r="R231" i="14" s="1"/>
  <c r="S231" i="14" s="1"/>
  <c r="O230" i="14"/>
  <c r="R230" i="14" s="1"/>
  <c r="S230" i="14" s="1"/>
  <c r="O229" i="14"/>
  <c r="R229" i="14" s="1"/>
  <c r="S229" i="14" s="1"/>
  <c r="O228" i="14"/>
  <c r="R228" i="14" s="1"/>
  <c r="S228" i="14" s="1"/>
  <c r="O227" i="14"/>
  <c r="R227" i="14" s="1"/>
  <c r="S227" i="14" s="1"/>
  <c r="O226" i="14"/>
  <c r="R226" i="14" s="1"/>
  <c r="S226" i="14" s="1"/>
  <c r="O225" i="14"/>
  <c r="R225" i="14" s="1"/>
  <c r="S225" i="14" s="1"/>
  <c r="O224" i="14"/>
  <c r="R224" i="14" s="1"/>
  <c r="S224" i="14" s="1"/>
  <c r="O223" i="14"/>
  <c r="R223" i="14" s="1"/>
  <c r="S223" i="14" s="1"/>
  <c r="O222" i="14"/>
  <c r="R222" i="14" s="1"/>
  <c r="S222" i="14" s="1"/>
  <c r="O221" i="14"/>
  <c r="R221" i="14" s="1"/>
  <c r="S221" i="14" s="1"/>
  <c r="O220" i="14"/>
  <c r="R220" i="14" s="1"/>
  <c r="S220" i="14" s="1"/>
  <c r="O219" i="14"/>
  <c r="R219" i="14" s="1"/>
  <c r="S219" i="14" s="1"/>
  <c r="O218" i="14"/>
  <c r="R218" i="14" s="1"/>
  <c r="S218" i="14" s="1"/>
  <c r="O217" i="14"/>
  <c r="R217" i="14" s="1"/>
  <c r="S217" i="14" s="1"/>
  <c r="O216" i="14"/>
  <c r="R216" i="14" s="1"/>
  <c r="S216" i="14" s="1"/>
  <c r="O215" i="14"/>
  <c r="R215" i="14" s="1"/>
  <c r="S215" i="14" s="1"/>
  <c r="O214" i="14"/>
  <c r="R214" i="14" s="1"/>
  <c r="S214" i="14" s="1"/>
  <c r="O213" i="14"/>
  <c r="R213" i="14" s="1"/>
  <c r="S213" i="14" s="1"/>
  <c r="O212" i="14"/>
  <c r="R212" i="14" s="1"/>
  <c r="S212" i="14" s="1"/>
  <c r="O211" i="14"/>
  <c r="R211" i="14" s="1"/>
  <c r="S211" i="14" s="1"/>
  <c r="O210" i="14"/>
  <c r="R210" i="14" s="1"/>
  <c r="S210" i="14" s="1"/>
  <c r="O209" i="14"/>
  <c r="R209" i="14" s="1"/>
  <c r="S209" i="14" s="1"/>
  <c r="O208" i="14"/>
  <c r="R208" i="14" s="1"/>
  <c r="S208" i="14" s="1"/>
  <c r="O207" i="14"/>
  <c r="R207" i="14" s="1"/>
  <c r="S207" i="14" s="1"/>
  <c r="O206" i="14"/>
  <c r="R206" i="14" s="1"/>
  <c r="S206" i="14" s="1"/>
  <c r="O205" i="14"/>
  <c r="R205" i="14" s="1"/>
  <c r="S205" i="14" s="1"/>
  <c r="O204" i="14"/>
  <c r="R204" i="14" s="1"/>
  <c r="S204" i="14" s="1"/>
  <c r="O203" i="14"/>
  <c r="R203" i="14" s="1"/>
  <c r="S203" i="14" s="1"/>
  <c r="O202" i="14"/>
  <c r="R202" i="14" s="1"/>
  <c r="S202" i="14" s="1"/>
  <c r="O201" i="14"/>
  <c r="R201" i="14" s="1"/>
  <c r="S201" i="14" s="1"/>
  <c r="O200" i="14"/>
  <c r="R200" i="14" s="1"/>
  <c r="S200" i="14" s="1"/>
  <c r="O199" i="14"/>
  <c r="R199" i="14" s="1"/>
  <c r="S199" i="14" s="1"/>
  <c r="O198" i="14"/>
  <c r="R198" i="14" s="1"/>
  <c r="S198" i="14" s="1"/>
  <c r="O197" i="14"/>
  <c r="R197" i="14" s="1"/>
  <c r="S197" i="14" s="1"/>
  <c r="O196" i="14"/>
  <c r="R196" i="14" s="1"/>
  <c r="S196" i="14" s="1"/>
  <c r="O195" i="14"/>
  <c r="R195" i="14" s="1"/>
  <c r="S195" i="14" s="1"/>
  <c r="O194" i="14"/>
  <c r="R194" i="14" s="1"/>
  <c r="S194" i="14" s="1"/>
  <c r="O193" i="14"/>
  <c r="R193" i="14" s="1"/>
  <c r="S193" i="14" s="1"/>
  <c r="R192" i="14"/>
  <c r="S192" i="14" s="1"/>
  <c r="O192" i="14"/>
  <c r="O191" i="14"/>
  <c r="R191" i="14" s="1"/>
  <c r="S191" i="14" s="1"/>
  <c r="O190" i="14"/>
  <c r="R190" i="14" s="1"/>
  <c r="S190" i="14" s="1"/>
  <c r="O189" i="14"/>
  <c r="R189" i="14" s="1"/>
  <c r="S189" i="14" s="1"/>
  <c r="O188" i="14"/>
  <c r="R188" i="14" s="1"/>
  <c r="S188" i="14" s="1"/>
  <c r="O187" i="14"/>
  <c r="R187" i="14" s="1"/>
  <c r="S187" i="14" s="1"/>
  <c r="R186" i="14"/>
  <c r="S186" i="14" s="1"/>
  <c r="O186" i="14"/>
  <c r="O185" i="14"/>
  <c r="R185" i="14" s="1"/>
  <c r="S185" i="14" s="1"/>
  <c r="R184" i="14"/>
  <c r="S184" i="14" s="1"/>
  <c r="O184" i="14"/>
  <c r="O183" i="14"/>
  <c r="R183" i="14" s="1"/>
  <c r="S183" i="14" s="1"/>
  <c r="O182" i="14"/>
  <c r="R182" i="14" s="1"/>
  <c r="S182" i="14" s="1"/>
  <c r="O181" i="14"/>
  <c r="R181" i="14" s="1"/>
  <c r="S181" i="14" s="1"/>
  <c r="O180" i="14"/>
  <c r="R180" i="14" s="1"/>
  <c r="S180" i="14" s="1"/>
  <c r="O179" i="14"/>
  <c r="R179" i="14" s="1"/>
  <c r="S179" i="14" s="1"/>
  <c r="R178" i="14"/>
  <c r="S178" i="14" s="1"/>
  <c r="O178" i="14"/>
  <c r="O177" i="14"/>
  <c r="R177" i="14" s="1"/>
  <c r="S177" i="14" s="1"/>
  <c r="O176" i="14"/>
  <c r="R176" i="14" s="1"/>
  <c r="S176" i="14" s="1"/>
  <c r="O175" i="14"/>
  <c r="R175" i="14" s="1"/>
  <c r="S175" i="14" s="1"/>
  <c r="O174" i="14"/>
  <c r="R174" i="14" s="1"/>
  <c r="S174" i="14" s="1"/>
  <c r="O173" i="14"/>
  <c r="R173" i="14" s="1"/>
  <c r="S173" i="14" s="1"/>
  <c r="O172" i="14"/>
  <c r="R172" i="14" s="1"/>
  <c r="S172" i="14" s="1"/>
  <c r="O171" i="14"/>
  <c r="R171" i="14" s="1"/>
  <c r="S171" i="14" s="1"/>
  <c r="O170" i="14"/>
  <c r="R170" i="14" s="1"/>
  <c r="S170" i="14" s="1"/>
  <c r="O169" i="14"/>
  <c r="R169" i="14" s="1"/>
  <c r="S169" i="14" s="1"/>
  <c r="O168" i="14"/>
  <c r="R168" i="14" s="1"/>
  <c r="S168" i="14" s="1"/>
  <c r="O167" i="14"/>
  <c r="R167" i="14" s="1"/>
  <c r="S167" i="14" s="1"/>
  <c r="O166" i="14"/>
  <c r="R166" i="14" s="1"/>
  <c r="S166" i="14" s="1"/>
  <c r="O165" i="14"/>
  <c r="R165" i="14" s="1"/>
  <c r="S165" i="14" s="1"/>
  <c r="O164" i="14"/>
  <c r="R164" i="14" s="1"/>
  <c r="S164" i="14" s="1"/>
  <c r="O163" i="14"/>
  <c r="R163" i="14" s="1"/>
  <c r="S163" i="14" s="1"/>
  <c r="O162" i="14"/>
  <c r="R162" i="14" s="1"/>
  <c r="S162" i="14" s="1"/>
  <c r="O161" i="14"/>
  <c r="R161" i="14" s="1"/>
  <c r="S161" i="14" s="1"/>
  <c r="O160" i="14"/>
  <c r="R160" i="14" s="1"/>
  <c r="S160" i="14" s="1"/>
  <c r="O159" i="14"/>
  <c r="R159" i="14" s="1"/>
  <c r="S159" i="14" s="1"/>
  <c r="O158" i="14"/>
  <c r="R158" i="14" s="1"/>
  <c r="S158" i="14" s="1"/>
  <c r="O157" i="14"/>
  <c r="R157" i="14" s="1"/>
  <c r="S157" i="14" s="1"/>
  <c r="O156" i="14"/>
  <c r="R156" i="14" s="1"/>
  <c r="S156" i="14" s="1"/>
  <c r="O155" i="14"/>
  <c r="R155" i="14" s="1"/>
  <c r="S155" i="14" s="1"/>
  <c r="O154" i="14"/>
  <c r="R154" i="14" s="1"/>
  <c r="S154" i="14" s="1"/>
  <c r="O153" i="14"/>
  <c r="R153" i="14" s="1"/>
  <c r="S153" i="14" s="1"/>
  <c r="O152" i="14"/>
  <c r="R152" i="14" s="1"/>
  <c r="S152" i="14" s="1"/>
  <c r="O151" i="14"/>
  <c r="R151" i="14" s="1"/>
  <c r="S151" i="14" s="1"/>
  <c r="O150" i="14"/>
  <c r="R150" i="14" s="1"/>
  <c r="S150" i="14" s="1"/>
  <c r="O149" i="14"/>
  <c r="R149" i="14" s="1"/>
  <c r="S149" i="14" s="1"/>
  <c r="O148" i="14"/>
  <c r="R148" i="14" s="1"/>
  <c r="S148" i="14" s="1"/>
  <c r="O147" i="14"/>
  <c r="R147" i="14" s="1"/>
  <c r="S147" i="14" s="1"/>
  <c r="O146" i="14"/>
  <c r="R146" i="14" s="1"/>
  <c r="S146" i="14" s="1"/>
  <c r="O145" i="14"/>
  <c r="R145" i="14" s="1"/>
  <c r="S145" i="14" s="1"/>
  <c r="O144" i="14"/>
  <c r="R144" i="14" s="1"/>
  <c r="S144" i="14" s="1"/>
  <c r="O143" i="14"/>
  <c r="R143" i="14" s="1"/>
  <c r="S143" i="14" s="1"/>
  <c r="O142" i="14"/>
  <c r="R142" i="14" s="1"/>
  <c r="S142" i="14" s="1"/>
  <c r="O141" i="14"/>
  <c r="R141" i="14" s="1"/>
  <c r="S141" i="14" s="1"/>
  <c r="O140" i="14"/>
  <c r="R140" i="14" s="1"/>
  <c r="S140" i="14" s="1"/>
  <c r="O139" i="14"/>
  <c r="R139" i="14" s="1"/>
  <c r="S139" i="14" s="1"/>
  <c r="O138" i="14"/>
  <c r="R138" i="14" s="1"/>
  <c r="S138" i="14" s="1"/>
  <c r="O137" i="14"/>
  <c r="R137" i="14" s="1"/>
  <c r="S137" i="14" s="1"/>
  <c r="O136" i="14"/>
  <c r="R136" i="14" s="1"/>
  <c r="S136" i="14" s="1"/>
  <c r="O135" i="14"/>
  <c r="R135" i="14" s="1"/>
  <c r="S135" i="14" s="1"/>
  <c r="O134" i="14"/>
  <c r="R134" i="14" s="1"/>
  <c r="S134" i="14" s="1"/>
  <c r="O133" i="14"/>
  <c r="R133" i="14" s="1"/>
  <c r="S133" i="14" s="1"/>
  <c r="O132" i="14"/>
  <c r="R132" i="14" s="1"/>
  <c r="S132" i="14" s="1"/>
  <c r="O131" i="14"/>
  <c r="R131" i="14" s="1"/>
  <c r="S131" i="14" s="1"/>
  <c r="O130" i="14"/>
  <c r="R130" i="14" s="1"/>
  <c r="S130" i="14" s="1"/>
  <c r="O129" i="14"/>
  <c r="R129" i="14" s="1"/>
  <c r="S129" i="14" s="1"/>
  <c r="O128" i="14"/>
  <c r="R128" i="14" s="1"/>
  <c r="S128" i="14" s="1"/>
  <c r="O127" i="14"/>
  <c r="R127" i="14" s="1"/>
  <c r="S127" i="14" s="1"/>
  <c r="O126" i="14"/>
  <c r="R126" i="14" s="1"/>
  <c r="S126" i="14" s="1"/>
  <c r="O125" i="14"/>
  <c r="R125" i="14" s="1"/>
  <c r="S125" i="14" s="1"/>
  <c r="O124" i="14"/>
  <c r="R124" i="14" s="1"/>
  <c r="S124" i="14" s="1"/>
  <c r="O123" i="14"/>
  <c r="R123" i="14" s="1"/>
  <c r="S123" i="14" s="1"/>
  <c r="O122" i="14"/>
  <c r="R122" i="14" s="1"/>
  <c r="S122" i="14" s="1"/>
  <c r="O121" i="14"/>
  <c r="R121" i="14" s="1"/>
  <c r="S121" i="14" s="1"/>
  <c r="O120" i="14"/>
  <c r="R120" i="14" s="1"/>
  <c r="S120" i="14" s="1"/>
  <c r="O119" i="14"/>
  <c r="R119" i="14" s="1"/>
  <c r="S119" i="14" s="1"/>
  <c r="O118" i="14"/>
  <c r="R118" i="14" s="1"/>
  <c r="S118" i="14" s="1"/>
  <c r="O117" i="14"/>
  <c r="R117" i="14" s="1"/>
  <c r="S117" i="14" s="1"/>
  <c r="O116" i="14"/>
  <c r="R116" i="14" s="1"/>
  <c r="S116" i="14" s="1"/>
  <c r="O115" i="14"/>
  <c r="R115" i="14" s="1"/>
  <c r="S115" i="14" s="1"/>
  <c r="O114" i="14"/>
  <c r="R114" i="14" s="1"/>
  <c r="S114" i="14" s="1"/>
  <c r="O113" i="14"/>
  <c r="R113" i="14" s="1"/>
  <c r="S113" i="14" s="1"/>
  <c r="O112" i="14"/>
  <c r="R112" i="14" s="1"/>
  <c r="S112" i="14" s="1"/>
  <c r="O111" i="14"/>
  <c r="R111" i="14" s="1"/>
  <c r="S111" i="14" s="1"/>
  <c r="O110" i="14"/>
  <c r="R110" i="14" s="1"/>
  <c r="S110" i="14" s="1"/>
  <c r="O109" i="14"/>
  <c r="R109" i="14" s="1"/>
  <c r="S109" i="14" s="1"/>
  <c r="O108" i="14"/>
  <c r="R108" i="14" s="1"/>
  <c r="S108" i="14" s="1"/>
  <c r="O107" i="14"/>
  <c r="R107" i="14" s="1"/>
  <c r="S107" i="14" s="1"/>
  <c r="O106" i="14"/>
  <c r="R106" i="14" s="1"/>
  <c r="S106" i="14" s="1"/>
  <c r="O105" i="14"/>
  <c r="R105" i="14" s="1"/>
  <c r="S105" i="14" s="1"/>
  <c r="O104" i="14"/>
  <c r="R104" i="14" s="1"/>
  <c r="S104" i="14" s="1"/>
  <c r="R103" i="14"/>
  <c r="S103" i="14" s="1"/>
  <c r="O103" i="14"/>
  <c r="O102" i="14"/>
  <c r="R102" i="14" s="1"/>
  <c r="S102" i="14" s="1"/>
  <c r="O101" i="14"/>
  <c r="R101" i="14" s="1"/>
  <c r="S101" i="14" s="1"/>
  <c r="O100" i="14"/>
  <c r="R100" i="14" s="1"/>
  <c r="S100" i="14" s="1"/>
  <c r="O99" i="14"/>
  <c r="R99" i="14" s="1"/>
  <c r="S99" i="14" s="1"/>
  <c r="O98" i="14"/>
  <c r="R98" i="14" s="1"/>
  <c r="S98" i="14" s="1"/>
  <c r="O97" i="14"/>
  <c r="R97" i="14" s="1"/>
  <c r="S97" i="14" s="1"/>
  <c r="O96" i="14"/>
  <c r="R96" i="14" s="1"/>
  <c r="S96" i="14" s="1"/>
  <c r="O95" i="14"/>
  <c r="R95" i="14" s="1"/>
  <c r="S95" i="14" s="1"/>
  <c r="O94" i="14"/>
  <c r="R94" i="14" s="1"/>
  <c r="S94" i="14" s="1"/>
  <c r="O93" i="14"/>
  <c r="R93" i="14" s="1"/>
  <c r="S93" i="14" s="1"/>
  <c r="O92" i="14"/>
  <c r="R92" i="14" s="1"/>
  <c r="S92" i="14" s="1"/>
  <c r="O91" i="14"/>
  <c r="R91" i="14" s="1"/>
  <c r="S91" i="14" s="1"/>
  <c r="O90" i="14"/>
  <c r="R90" i="14" s="1"/>
  <c r="S90" i="14" s="1"/>
  <c r="O89" i="14"/>
  <c r="R89" i="14" s="1"/>
  <c r="S89" i="14" s="1"/>
  <c r="O88" i="14"/>
  <c r="R88" i="14" s="1"/>
  <c r="S88" i="14" s="1"/>
  <c r="O87" i="14"/>
  <c r="R87" i="14" s="1"/>
  <c r="S87" i="14" s="1"/>
  <c r="O86" i="14"/>
  <c r="R86" i="14" s="1"/>
  <c r="S86" i="14" s="1"/>
  <c r="O85" i="14"/>
  <c r="R85" i="14" s="1"/>
  <c r="S85" i="14" s="1"/>
  <c r="O84" i="14"/>
  <c r="R84" i="14" s="1"/>
  <c r="S84" i="14" s="1"/>
  <c r="O83" i="14"/>
  <c r="R83" i="14" s="1"/>
  <c r="S83" i="14" s="1"/>
  <c r="O82" i="14"/>
  <c r="R82" i="14" s="1"/>
  <c r="S82" i="14" s="1"/>
  <c r="O81" i="14"/>
  <c r="R81" i="14" s="1"/>
  <c r="S81" i="14" s="1"/>
  <c r="O80" i="14"/>
  <c r="R80" i="14" s="1"/>
  <c r="S80" i="14" s="1"/>
  <c r="O79" i="14"/>
  <c r="R79" i="14" s="1"/>
  <c r="S79" i="14" s="1"/>
  <c r="O78" i="14"/>
  <c r="R78" i="14" s="1"/>
  <c r="S78" i="14" s="1"/>
  <c r="O77" i="14"/>
  <c r="R77" i="14" s="1"/>
  <c r="S77" i="14" s="1"/>
  <c r="O76" i="14"/>
  <c r="R76" i="14" s="1"/>
  <c r="S76" i="14" s="1"/>
  <c r="O75" i="14"/>
  <c r="R75" i="14" s="1"/>
  <c r="S75" i="14" s="1"/>
  <c r="O74" i="14"/>
  <c r="R74" i="14" s="1"/>
  <c r="S74" i="14" s="1"/>
  <c r="O73" i="14"/>
  <c r="R73" i="14" s="1"/>
  <c r="S73" i="14" s="1"/>
  <c r="O72" i="14"/>
  <c r="R72" i="14" s="1"/>
  <c r="S72" i="14" s="1"/>
  <c r="O71" i="14"/>
  <c r="R71" i="14" s="1"/>
  <c r="S71" i="14" s="1"/>
  <c r="O70" i="14"/>
  <c r="R70" i="14" s="1"/>
  <c r="S70" i="14" s="1"/>
  <c r="O69" i="14"/>
  <c r="R69" i="14" s="1"/>
  <c r="S69" i="14" s="1"/>
  <c r="O68" i="14"/>
  <c r="R68" i="14" s="1"/>
  <c r="S68" i="14" s="1"/>
  <c r="O67" i="14"/>
  <c r="R67" i="14" s="1"/>
  <c r="S67" i="14" s="1"/>
  <c r="R66" i="14"/>
  <c r="S66" i="14" s="1"/>
  <c r="O66" i="14"/>
  <c r="O65" i="14"/>
  <c r="R65" i="14" s="1"/>
  <c r="S65" i="14" s="1"/>
  <c r="O64" i="14"/>
  <c r="R64" i="14" s="1"/>
  <c r="S64" i="14" s="1"/>
  <c r="O63" i="14"/>
  <c r="R63" i="14" s="1"/>
  <c r="S63" i="14" s="1"/>
  <c r="O62" i="14"/>
  <c r="R62" i="14" s="1"/>
  <c r="S62" i="14" s="1"/>
  <c r="O61" i="14"/>
  <c r="R61" i="14" s="1"/>
  <c r="S61" i="14" s="1"/>
  <c r="O60" i="14"/>
  <c r="R60" i="14" s="1"/>
  <c r="S60" i="14" s="1"/>
  <c r="O59" i="14"/>
  <c r="R59" i="14" s="1"/>
  <c r="S59" i="14" s="1"/>
  <c r="O58" i="14"/>
  <c r="R58" i="14" s="1"/>
  <c r="S58" i="14" s="1"/>
  <c r="O57" i="14"/>
  <c r="R57" i="14" s="1"/>
  <c r="S57" i="14" s="1"/>
  <c r="O56" i="14"/>
  <c r="R56" i="14" s="1"/>
  <c r="S56" i="14" s="1"/>
  <c r="O55" i="14"/>
  <c r="R55" i="14" s="1"/>
  <c r="S55" i="14" s="1"/>
  <c r="O54" i="14"/>
  <c r="R54" i="14" s="1"/>
  <c r="S54" i="14" s="1"/>
  <c r="O53" i="14"/>
  <c r="R53" i="14" s="1"/>
  <c r="S53" i="14" s="1"/>
  <c r="O52" i="14"/>
  <c r="R52" i="14" s="1"/>
  <c r="S52" i="14" s="1"/>
  <c r="O51" i="14"/>
  <c r="R51" i="14" s="1"/>
  <c r="S51" i="14" s="1"/>
  <c r="O50" i="14"/>
  <c r="R50" i="14" s="1"/>
  <c r="S50" i="14" s="1"/>
  <c r="O49" i="14"/>
  <c r="R49" i="14" s="1"/>
  <c r="S49" i="14" s="1"/>
  <c r="O48" i="14"/>
  <c r="R48" i="14" s="1"/>
  <c r="S48" i="14" s="1"/>
  <c r="T13" i="3"/>
  <c r="T12" i="3"/>
  <c r="T11" i="3"/>
  <c r="T10" i="3"/>
  <c r="T9" i="3"/>
  <c r="T8" i="3"/>
  <c r="T7" i="3"/>
  <c r="S12" i="3"/>
  <c r="S11" i="3"/>
  <c r="S10" i="3"/>
  <c r="S9" i="3"/>
  <c r="S8" i="3"/>
  <c r="S7" i="3"/>
  <c r="P13" i="3"/>
  <c r="P12" i="3"/>
  <c r="P11" i="3"/>
  <c r="P10" i="3"/>
  <c r="P9" i="3"/>
  <c r="P8" i="3"/>
  <c r="P7" i="3"/>
  <c r="O47" i="14"/>
  <c r="R47" i="14" s="1"/>
  <c r="S47" i="14" s="1"/>
  <c r="O46" i="14"/>
  <c r="R46" i="14" s="1"/>
  <c r="S46" i="14" s="1"/>
  <c r="O45" i="14"/>
  <c r="R45" i="14" s="1"/>
  <c r="S45" i="14" s="1"/>
  <c r="O44" i="14"/>
  <c r="R44" i="14" s="1"/>
  <c r="S44" i="14" s="1"/>
  <c r="O43" i="14"/>
  <c r="R43" i="14" s="1"/>
  <c r="S43" i="14" s="1"/>
  <c r="O42" i="14"/>
  <c r="R42" i="14" s="1"/>
  <c r="S42" i="14" s="1"/>
  <c r="O41" i="14"/>
  <c r="R41" i="14" s="1"/>
  <c r="S41" i="14" s="1"/>
  <c r="O40" i="14"/>
  <c r="R40" i="14" s="1"/>
  <c r="S40" i="14" s="1"/>
  <c r="O39" i="14"/>
  <c r="R39" i="14" s="1"/>
  <c r="S39" i="14" s="1"/>
  <c r="O38" i="14"/>
  <c r="R38" i="14" s="1"/>
  <c r="S38" i="14" s="1"/>
  <c r="O37" i="14"/>
  <c r="R37" i="14" s="1"/>
  <c r="S37" i="14" s="1"/>
  <c r="O36" i="14"/>
  <c r="R36" i="14" s="1"/>
  <c r="S36" i="14" s="1"/>
  <c r="O35" i="14"/>
  <c r="R35" i="14" s="1"/>
  <c r="S35" i="14" s="1"/>
  <c r="O34" i="14"/>
  <c r="R34" i="14" s="1"/>
  <c r="S34" i="14" s="1"/>
  <c r="O33" i="14"/>
  <c r="R33" i="14" s="1"/>
  <c r="S33" i="14" s="1"/>
  <c r="O32" i="14"/>
  <c r="R32" i="14" s="1"/>
  <c r="S32" i="14" s="1"/>
  <c r="O31" i="14"/>
  <c r="R31" i="14" s="1"/>
  <c r="S31" i="14" s="1"/>
  <c r="O30" i="14"/>
  <c r="R30" i="14" s="1"/>
  <c r="S30" i="14" s="1"/>
  <c r="O29" i="14"/>
  <c r="R29" i="14" s="1"/>
  <c r="S29" i="14" s="1"/>
  <c r="O28" i="14"/>
  <c r="R28" i="14" s="1"/>
  <c r="S28" i="14" s="1"/>
  <c r="O27" i="14"/>
  <c r="R27" i="14" s="1"/>
  <c r="S27" i="14" s="1"/>
  <c r="O26" i="14"/>
  <c r="R26" i="14" s="1"/>
  <c r="S26" i="14" s="1"/>
  <c r="O25" i="14"/>
  <c r="R25" i="14" s="1"/>
  <c r="S25" i="14" s="1"/>
  <c r="O24" i="14"/>
  <c r="R24" i="14" s="1"/>
  <c r="S24" i="14" s="1"/>
  <c r="O23" i="14"/>
  <c r="R23" i="14" s="1"/>
  <c r="S23" i="14" s="1"/>
  <c r="O22" i="14"/>
  <c r="R22" i="14" s="1"/>
  <c r="S22" i="14" s="1"/>
  <c r="O21" i="14"/>
  <c r="R21" i="14" s="1"/>
  <c r="S21" i="14" s="1"/>
  <c r="O20" i="14"/>
  <c r="R20" i="14" s="1"/>
  <c r="S20" i="14" s="1"/>
  <c r="O19" i="14"/>
  <c r="R19" i="14" s="1"/>
  <c r="S19" i="14" s="1"/>
  <c r="O18" i="14"/>
  <c r="R18" i="14" s="1"/>
  <c r="S18" i="14" s="1"/>
  <c r="O17" i="14"/>
  <c r="R17" i="14" s="1"/>
  <c r="S17" i="14" s="1"/>
  <c r="O16" i="14"/>
  <c r="R16" i="14" s="1"/>
  <c r="S16" i="14" s="1"/>
  <c r="O15" i="14"/>
  <c r="R15" i="14" s="1"/>
  <c r="S15" i="14" s="1"/>
  <c r="O14" i="14"/>
  <c r="R14" i="14" s="1"/>
  <c r="S14" i="14" s="1"/>
  <c r="O13" i="14"/>
  <c r="R13" i="14" s="1"/>
  <c r="S13" i="14" s="1"/>
  <c r="O12" i="14"/>
  <c r="R12" i="14" s="1"/>
  <c r="S12" i="14" s="1"/>
  <c r="O11" i="14"/>
  <c r="R11" i="14" s="1"/>
  <c r="S11" i="14" s="1"/>
  <c r="O10" i="14"/>
  <c r="R10" i="14" s="1"/>
  <c r="S10" i="14" s="1"/>
  <c r="O9" i="14"/>
  <c r="R9" i="14" s="1"/>
  <c r="S9" i="14" s="1"/>
  <c r="O8" i="14"/>
  <c r="R8" i="14" s="1"/>
  <c r="S8" i="14" s="1"/>
  <c r="O7" i="14"/>
  <c r="R7" i="14" s="1"/>
  <c r="S7" i="14" s="1"/>
  <c r="O6" i="14"/>
  <c r="R6" i="14" s="1"/>
  <c r="S6" i="14" s="1"/>
  <c r="O5" i="14"/>
  <c r="R5" i="14" s="1"/>
  <c r="S5" i="14" s="1"/>
  <c r="O4" i="14"/>
  <c r="R4" i="14" s="1"/>
  <c r="S4" i="14" s="1"/>
  <c r="S218" i="15" l="1"/>
  <c r="T218" i="15"/>
  <c r="S219" i="15"/>
  <c r="T219" i="15"/>
  <c r="S221" i="15"/>
  <c r="T221" i="15"/>
  <c r="S222" i="15"/>
  <c r="T222" i="15"/>
  <c r="S223" i="15"/>
  <c r="T223" i="15"/>
  <c r="S220" i="15"/>
  <c r="T220" i="15"/>
  <c r="S224" i="15"/>
  <c r="T224" i="15"/>
  <c r="S225" i="15"/>
  <c r="T225" i="15"/>
  <c r="S241" i="15"/>
  <c r="T241" i="15"/>
  <c r="S253" i="15"/>
  <c r="T253" i="15"/>
  <c r="S242" i="15"/>
  <c r="T242" i="15"/>
  <c r="S254" i="15"/>
  <c r="T254" i="15"/>
  <c r="S243" i="15"/>
  <c r="T243" i="15"/>
  <c r="S255" i="15"/>
  <c r="T255" i="15"/>
  <c r="S248" i="15"/>
  <c r="T248" i="15"/>
  <c r="S260" i="15"/>
  <c r="T260" i="15"/>
  <c r="S257" i="15"/>
  <c r="T257" i="15"/>
  <c r="S259" i="15"/>
  <c r="T259" i="15"/>
  <c r="S249" i="15"/>
  <c r="T249" i="15"/>
  <c r="S238" i="15"/>
  <c r="T238" i="15"/>
  <c r="S250" i="15"/>
  <c r="T250" i="15"/>
  <c r="S245" i="15"/>
  <c r="T245" i="15"/>
  <c r="S258" i="15"/>
  <c r="T258" i="15"/>
  <c r="S246" i="15"/>
  <c r="T246" i="15"/>
  <c r="S240" i="15"/>
  <c r="T240" i="15"/>
  <c r="S252" i="15"/>
  <c r="T252" i="15"/>
  <c r="S216" i="15"/>
  <c r="T216" i="15"/>
  <c r="S207" i="15"/>
  <c r="T207" i="15"/>
  <c r="S197" i="15"/>
  <c r="T197" i="15"/>
  <c r="S195" i="15"/>
  <c r="T195" i="15"/>
  <c r="S196" i="15"/>
  <c r="T196" i="15"/>
  <c r="S208" i="15"/>
  <c r="T208" i="15"/>
  <c r="S198" i="15"/>
  <c r="T198" i="15"/>
  <c r="S210" i="15"/>
  <c r="T210" i="15"/>
  <c r="S211" i="15"/>
  <c r="T211" i="15"/>
  <c r="S200" i="15"/>
  <c r="T200" i="15"/>
  <c r="S213" i="15"/>
  <c r="T213" i="15"/>
  <c r="S205" i="15"/>
  <c r="T205" i="15"/>
  <c r="S206" i="15"/>
  <c r="T206" i="15"/>
  <c r="S202" i="15"/>
  <c r="T202" i="15"/>
  <c r="S214" i="15"/>
  <c r="T214" i="15"/>
  <c r="S203" i="15"/>
  <c r="T203" i="15"/>
  <c r="S135" i="15"/>
  <c r="T135" i="15"/>
  <c r="S136" i="15"/>
  <c r="T136" i="15"/>
  <c r="S137" i="15"/>
  <c r="T137" i="15"/>
  <c r="S138" i="15"/>
  <c r="T138" i="15"/>
  <c r="S140" i="15"/>
  <c r="T140" i="15"/>
  <c r="S122" i="15"/>
  <c r="T122" i="15"/>
  <c r="S126" i="15"/>
  <c r="T126" i="15"/>
  <c r="S116" i="15"/>
  <c r="T116" i="15"/>
  <c r="S128" i="15"/>
  <c r="T128" i="15"/>
  <c r="S111" i="15"/>
  <c r="T111" i="15"/>
  <c r="S117" i="15"/>
  <c r="T117" i="15"/>
  <c r="S123" i="15"/>
  <c r="T123" i="15"/>
  <c r="S112" i="15"/>
  <c r="T112" i="15"/>
  <c r="S114" i="15"/>
  <c r="T114" i="15"/>
  <c r="S127" i="15"/>
  <c r="T127" i="15"/>
  <c r="S115" i="15"/>
  <c r="T115" i="15"/>
  <c r="S119" i="15"/>
  <c r="T119" i="15"/>
  <c r="S124" i="15"/>
  <c r="T124" i="15"/>
  <c r="S120" i="15"/>
  <c r="T120" i="15"/>
  <c r="S74" i="15"/>
  <c r="T74" i="15"/>
  <c r="S230" i="15"/>
  <c r="T230" i="15"/>
  <c r="S266" i="15"/>
  <c r="T266" i="15"/>
  <c r="S278" i="15"/>
  <c r="T278" i="15"/>
  <c r="S290" i="15"/>
  <c r="T290" i="15"/>
  <c r="S3" i="15"/>
  <c r="T3" i="15"/>
  <c r="S15" i="15"/>
  <c r="T15" i="15"/>
  <c r="S27" i="15"/>
  <c r="T27" i="15"/>
  <c r="S39" i="15"/>
  <c r="T39" i="15"/>
  <c r="S51" i="15"/>
  <c r="T51" i="15"/>
  <c r="S63" i="15"/>
  <c r="T63" i="15"/>
  <c r="S75" i="15"/>
  <c r="T75" i="15"/>
  <c r="S87" i="15"/>
  <c r="T87" i="15"/>
  <c r="S99" i="15"/>
  <c r="T99" i="15"/>
  <c r="S147" i="15"/>
  <c r="T147" i="15"/>
  <c r="S159" i="15"/>
  <c r="T159" i="15"/>
  <c r="S171" i="15"/>
  <c r="T171" i="15"/>
  <c r="S231" i="15"/>
  <c r="T231" i="15"/>
  <c r="S267" i="15"/>
  <c r="T267" i="15"/>
  <c r="S279" i="15"/>
  <c r="T279" i="15"/>
  <c r="S291" i="15"/>
  <c r="T291" i="15"/>
  <c r="S13" i="15"/>
  <c r="T13" i="15"/>
  <c r="S133" i="15"/>
  <c r="T133" i="15"/>
  <c r="S182" i="15"/>
  <c r="T182" i="15"/>
  <c r="S76" i="15"/>
  <c r="T76" i="15"/>
  <c r="S148" i="15"/>
  <c r="T148" i="15"/>
  <c r="S5" i="15"/>
  <c r="T5" i="15"/>
  <c r="S17" i="15"/>
  <c r="T17" i="15"/>
  <c r="S41" i="15"/>
  <c r="T41" i="15"/>
  <c r="S53" i="15"/>
  <c r="T53" i="15"/>
  <c r="S65" i="15"/>
  <c r="T65" i="15"/>
  <c r="S77" i="15"/>
  <c r="T77" i="15"/>
  <c r="S89" i="15"/>
  <c r="T89" i="15"/>
  <c r="S101" i="15"/>
  <c r="T101" i="15"/>
  <c r="S149" i="15"/>
  <c r="T149" i="15"/>
  <c r="S161" i="15"/>
  <c r="T161" i="15"/>
  <c r="S173" i="15"/>
  <c r="T173" i="15"/>
  <c r="S185" i="15"/>
  <c r="T185" i="15"/>
  <c r="S233" i="15"/>
  <c r="T233" i="15"/>
  <c r="S281" i="15"/>
  <c r="T281" i="15"/>
  <c r="S293" i="15"/>
  <c r="T293" i="15"/>
  <c r="S169" i="15"/>
  <c r="T169" i="15"/>
  <c r="S265" i="15"/>
  <c r="T265" i="15"/>
  <c r="S50" i="15"/>
  <c r="T50" i="15"/>
  <c r="S146" i="15"/>
  <c r="T146" i="15"/>
  <c r="S88" i="15"/>
  <c r="T88" i="15"/>
  <c r="S232" i="15"/>
  <c r="T232" i="15"/>
  <c r="S29" i="15"/>
  <c r="T29" i="15"/>
  <c r="S6" i="15"/>
  <c r="T6" i="15"/>
  <c r="S18" i="15"/>
  <c r="T18" i="15"/>
  <c r="S30" i="15"/>
  <c r="T30" i="15"/>
  <c r="S42" i="15"/>
  <c r="T42" i="15"/>
  <c r="S54" i="15"/>
  <c r="T54" i="15"/>
  <c r="S66" i="15"/>
  <c r="T66" i="15"/>
  <c r="S90" i="15"/>
  <c r="T90" i="15"/>
  <c r="S102" i="15"/>
  <c r="T102" i="15"/>
  <c r="S150" i="15"/>
  <c r="T150" i="15"/>
  <c r="S162" i="15"/>
  <c r="T162" i="15"/>
  <c r="S174" i="15"/>
  <c r="T174" i="15"/>
  <c r="S186" i="15"/>
  <c r="T186" i="15"/>
  <c r="S234" i="15"/>
  <c r="T234" i="15"/>
  <c r="S270" i="15"/>
  <c r="T270" i="15"/>
  <c r="S282" i="15"/>
  <c r="T282" i="15"/>
  <c r="S294" i="15"/>
  <c r="T294" i="15"/>
  <c r="S64" i="15"/>
  <c r="T64" i="15"/>
  <c r="S184" i="15"/>
  <c r="T184" i="15"/>
  <c r="S292" i="15"/>
  <c r="T292" i="15"/>
  <c r="S31" i="15"/>
  <c r="T31" i="15"/>
  <c r="S43" i="15"/>
  <c r="T43" i="15"/>
  <c r="S55" i="15"/>
  <c r="T55" i="15"/>
  <c r="S67" i="15"/>
  <c r="T67" i="15"/>
  <c r="S79" i="15"/>
  <c r="T79" i="15"/>
  <c r="S91" i="15"/>
  <c r="T91" i="15"/>
  <c r="S103" i="15"/>
  <c r="T103" i="15"/>
  <c r="S151" i="15"/>
  <c r="T151" i="15"/>
  <c r="S163" i="15"/>
  <c r="T163" i="15"/>
  <c r="S175" i="15"/>
  <c r="T175" i="15"/>
  <c r="S187" i="15"/>
  <c r="T187" i="15"/>
  <c r="S235" i="15"/>
  <c r="T235" i="15"/>
  <c r="S271" i="15"/>
  <c r="T271" i="15"/>
  <c r="S295" i="15"/>
  <c r="T295" i="15"/>
  <c r="S25" i="15"/>
  <c r="T25" i="15"/>
  <c r="S109" i="15"/>
  <c r="T109" i="15"/>
  <c r="S268" i="15"/>
  <c r="T268" i="15"/>
  <c r="S8" i="15"/>
  <c r="T8" i="15"/>
  <c r="S20" i="15"/>
  <c r="T20" i="15"/>
  <c r="S32" i="15"/>
  <c r="T32" i="15"/>
  <c r="S44" i="15"/>
  <c r="T44" i="15"/>
  <c r="S56" i="15"/>
  <c r="T56" i="15"/>
  <c r="S68" i="15"/>
  <c r="T68" i="15"/>
  <c r="S80" i="15"/>
  <c r="T80" i="15"/>
  <c r="S92" i="15"/>
  <c r="T92" i="15"/>
  <c r="S104" i="15"/>
  <c r="T104" i="15"/>
  <c r="S152" i="15"/>
  <c r="T152" i="15"/>
  <c r="S164" i="15"/>
  <c r="T164" i="15"/>
  <c r="S176" i="15"/>
  <c r="T176" i="15"/>
  <c r="S188" i="15"/>
  <c r="T188" i="15"/>
  <c r="S236" i="15"/>
  <c r="T236" i="15"/>
  <c r="S272" i="15"/>
  <c r="T272" i="15"/>
  <c r="S284" i="15"/>
  <c r="T284" i="15"/>
  <c r="S296" i="15"/>
  <c r="T296" i="15"/>
  <c r="S229" i="15"/>
  <c r="T229" i="15"/>
  <c r="S98" i="15"/>
  <c r="T98" i="15"/>
  <c r="S52" i="15"/>
  <c r="T52" i="15"/>
  <c r="S172" i="15"/>
  <c r="T172" i="15"/>
  <c r="S9" i="15"/>
  <c r="T9" i="15"/>
  <c r="S21" i="15"/>
  <c r="T21" i="15"/>
  <c r="S33" i="15"/>
  <c r="T33" i="15"/>
  <c r="S45" i="15"/>
  <c r="T45" i="15"/>
  <c r="S81" i="15"/>
  <c r="T81" i="15"/>
  <c r="S105" i="15"/>
  <c r="T105" i="15"/>
  <c r="S153" i="15"/>
  <c r="T153" i="15"/>
  <c r="S177" i="15"/>
  <c r="T177" i="15"/>
  <c r="S189" i="15"/>
  <c r="T189" i="15"/>
  <c r="S273" i="15"/>
  <c r="T273" i="15"/>
  <c r="S285" i="15"/>
  <c r="T285" i="15"/>
  <c r="S85" i="15"/>
  <c r="T85" i="15"/>
  <c r="S170" i="15"/>
  <c r="T170" i="15"/>
  <c r="S28" i="15"/>
  <c r="T28" i="15"/>
  <c r="S10" i="15"/>
  <c r="T10" i="15"/>
  <c r="S22" i="15"/>
  <c r="T22" i="15"/>
  <c r="S34" i="15"/>
  <c r="T34" i="15"/>
  <c r="S58" i="15"/>
  <c r="T58" i="15"/>
  <c r="S70" i="15"/>
  <c r="T70" i="15"/>
  <c r="S82" i="15"/>
  <c r="T82" i="15"/>
  <c r="S94" i="15"/>
  <c r="T94" i="15"/>
  <c r="S106" i="15"/>
  <c r="T106" i="15"/>
  <c r="S130" i="15"/>
  <c r="T130" i="15"/>
  <c r="S142" i="15"/>
  <c r="T142" i="15"/>
  <c r="S154" i="15"/>
  <c r="T154" i="15"/>
  <c r="S166" i="15"/>
  <c r="T166" i="15"/>
  <c r="S178" i="15"/>
  <c r="T178" i="15"/>
  <c r="S190" i="15"/>
  <c r="T190" i="15"/>
  <c r="S226" i="15"/>
  <c r="T226" i="15"/>
  <c r="S262" i="15"/>
  <c r="T262" i="15"/>
  <c r="S274" i="15"/>
  <c r="T274" i="15"/>
  <c r="S298" i="15"/>
  <c r="T298" i="15"/>
  <c r="S157" i="15"/>
  <c r="T157" i="15"/>
  <c r="S277" i="15"/>
  <c r="T277" i="15"/>
  <c r="S16" i="15"/>
  <c r="T16" i="15"/>
  <c r="S11" i="15"/>
  <c r="T11" i="15"/>
  <c r="S23" i="15"/>
  <c r="T23" i="15"/>
  <c r="S35" i="15"/>
  <c r="T35" i="15"/>
  <c r="S47" i="15"/>
  <c r="T47" i="15"/>
  <c r="S59" i="15"/>
  <c r="T59" i="15"/>
  <c r="S71" i="15"/>
  <c r="T71" i="15"/>
  <c r="S83" i="15"/>
  <c r="T83" i="15"/>
  <c r="S107" i="15"/>
  <c r="T107" i="15"/>
  <c r="S131" i="15"/>
  <c r="T131" i="15"/>
  <c r="S155" i="15"/>
  <c r="T155" i="15"/>
  <c r="S167" i="15"/>
  <c r="T167" i="15"/>
  <c r="S191" i="15"/>
  <c r="T191" i="15"/>
  <c r="S227" i="15"/>
  <c r="T227" i="15"/>
  <c r="S263" i="15"/>
  <c r="T263" i="15"/>
  <c r="S275" i="15"/>
  <c r="T275" i="15"/>
  <c r="S287" i="15"/>
  <c r="T287" i="15"/>
  <c r="S37" i="15"/>
  <c r="T37" i="15"/>
  <c r="S61" i="15"/>
  <c r="T61" i="15"/>
  <c r="S73" i="15"/>
  <c r="T73" i="15"/>
  <c r="S145" i="15"/>
  <c r="T145" i="15"/>
  <c r="S193" i="15"/>
  <c r="T193" i="15"/>
  <c r="S289" i="15"/>
  <c r="T289" i="15"/>
  <c r="S38" i="15"/>
  <c r="T38" i="15"/>
  <c r="S86" i="15"/>
  <c r="T86" i="15"/>
  <c r="S4" i="15"/>
  <c r="T4" i="15"/>
  <c r="S40" i="15"/>
  <c r="T40" i="15"/>
  <c r="S100" i="15"/>
  <c r="T100" i="15"/>
  <c r="S160" i="15"/>
  <c r="T160" i="15"/>
  <c r="S280" i="15"/>
  <c r="T280" i="15"/>
  <c r="S12" i="15"/>
  <c r="T12" i="15"/>
  <c r="S24" i="15"/>
  <c r="T24" i="15"/>
  <c r="S36" i="15"/>
  <c r="T36" i="15"/>
  <c r="S48" i="15"/>
  <c r="T48" i="15"/>
  <c r="S60" i="15"/>
  <c r="T60" i="15"/>
  <c r="S72" i="15"/>
  <c r="T72" i="15"/>
  <c r="S84" i="15"/>
  <c r="T84" i="15"/>
  <c r="S96" i="15"/>
  <c r="T96" i="15"/>
  <c r="S108" i="15"/>
  <c r="T108" i="15"/>
  <c r="S132" i="15"/>
  <c r="T132" i="15"/>
  <c r="S144" i="15"/>
  <c r="T144" i="15"/>
  <c r="S156" i="15"/>
  <c r="T156" i="15"/>
  <c r="S168" i="15"/>
  <c r="T168" i="15"/>
  <c r="S180" i="15"/>
  <c r="T180" i="15"/>
  <c r="S192" i="15"/>
  <c r="T192" i="15"/>
  <c r="S228" i="15"/>
  <c r="T228" i="15"/>
  <c r="S264" i="15"/>
  <c r="T264" i="15"/>
  <c r="S276" i="15"/>
  <c r="T276" i="15"/>
  <c r="S288" i="15"/>
  <c r="T288" i="15"/>
  <c r="S306" i="14"/>
  <c r="R272" i="13"/>
  <c r="R268" i="13"/>
  <c r="R267" i="13"/>
  <c r="S267" i="13" s="1"/>
  <c r="R266" i="13"/>
  <c r="S266" i="13" s="1"/>
  <c r="R265" i="13"/>
  <c r="R260" i="13"/>
  <c r="R259" i="13"/>
  <c r="S259" i="13" s="1"/>
  <c r="R258" i="13"/>
  <c r="R255" i="13"/>
  <c r="R253" i="13"/>
  <c r="S253" i="13" s="1"/>
  <c r="R249" i="13"/>
  <c r="R248" i="13"/>
  <c r="R241" i="13"/>
  <c r="R239" i="13"/>
  <c r="R237" i="13"/>
  <c r="R236" i="13"/>
  <c r="R235" i="13"/>
  <c r="S235" i="13" s="1"/>
  <c r="R228" i="13"/>
  <c r="R227" i="13"/>
  <c r="S227" i="13" s="1"/>
  <c r="R225" i="13"/>
  <c r="R224" i="13"/>
  <c r="S224" i="13" s="1"/>
  <c r="R223" i="13"/>
  <c r="R220" i="13"/>
  <c r="R219" i="13"/>
  <c r="S219" i="13" s="1"/>
  <c r="R218" i="13"/>
  <c r="R217" i="13"/>
  <c r="R216" i="13"/>
  <c r="R215" i="13"/>
  <c r="R213" i="13"/>
  <c r="S213" i="13" s="1"/>
  <c r="R212" i="13"/>
  <c r="R209" i="13"/>
  <c r="R199" i="13"/>
  <c r="R194" i="13"/>
  <c r="R193" i="13"/>
  <c r="R192" i="13"/>
  <c r="R191" i="13"/>
  <c r="S191" i="13" s="1"/>
  <c r="R189" i="13"/>
  <c r="R185" i="13"/>
  <c r="R183" i="13"/>
  <c r="R181" i="13"/>
  <c r="S181" i="13" s="1"/>
  <c r="R179" i="13"/>
  <c r="S179" i="13" s="1"/>
  <c r="R177" i="13"/>
  <c r="R170" i="13"/>
  <c r="S170" i="13" s="1"/>
  <c r="R169" i="13"/>
  <c r="R166" i="13"/>
  <c r="R159" i="13"/>
  <c r="S159" i="13" s="1"/>
  <c r="R156" i="13"/>
  <c r="R154" i="13"/>
  <c r="S154" i="13" s="1"/>
  <c r="R153" i="13"/>
  <c r="R151" i="13"/>
  <c r="S151" i="13" s="1"/>
  <c r="R150" i="13"/>
  <c r="S150" i="13" s="1"/>
  <c r="R148" i="13"/>
  <c r="R147" i="13"/>
  <c r="S147" i="13" s="1"/>
  <c r="R146" i="13"/>
  <c r="R145" i="13"/>
  <c r="R138" i="13"/>
  <c r="S138" i="13" s="1"/>
  <c r="R137" i="13"/>
  <c r="R134" i="13"/>
  <c r="R133" i="13"/>
  <c r="S133" i="13" s="1"/>
  <c r="R132" i="13"/>
  <c r="R128" i="13"/>
  <c r="S128" i="13" s="1"/>
  <c r="R127" i="13"/>
  <c r="R123" i="13"/>
  <c r="S123" i="13" s="1"/>
  <c r="R122" i="13"/>
  <c r="R118" i="13"/>
  <c r="R115" i="13"/>
  <c r="S115" i="13" s="1"/>
  <c r="R112" i="13"/>
  <c r="S112" i="13" s="1"/>
  <c r="R111" i="13"/>
  <c r="S111" i="13" s="1"/>
  <c r="R107" i="13"/>
  <c r="S107" i="13" s="1"/>
  <c r="R103" i="13"/>
  <c r="S103" i="13" s="1"/>
  <c r="R99" i="13"/>
  <c r="S99" i="13" s="1"/>
  <c r="R98" i="13"/>
  <c r="R97" i="13"/>
  <c r="R91" i="13"/>
  <c r="S91" i="13" s="1"/>
  <c r="R89" i="13"/>
  <c r="R87" i="13"/>
  <c r="R86" i="13"/>
  <c r="S86" i="13" s="1"/>
  <c r="R79" i="13"/>
  <c r="S79" i="13" s="1"/>
  <c r="R78" i="13"/>
  <c r="S78" i="13" s="1"/>
  <c r="R77" i="13"/>
  <c r="R74" i="13"/>
  <c r="R73" i="13"/>
  <c r="R69" i="13"/>
  <c r="R68" i="13"/>
  <c r="S68" i="13" s="1"/>
  <c r="R64" i="13"/>
  <c r="R59" i="13"/>
  <c r="S59" i="13" s="1"/>
  <c r="R57" i="13"/>
  <c r="R56" i="13"/>
  <c r="R55" i="13"/>
  <c r="S55" i="13" s="1"/>
  <c r="R53" i="13"/>
  <c r="S53" i="13" s="1"/>
  <c r="R49" i="13"/>
  <c r="R45" i="13"/>
  <c r="S45" i="13" s="1"/>
  <c r="R43" i="13"/>
  <c r="S43" i="13" s="1"/>
  <c r="R37" i="13"/>
  <c r="R35" i="13"/>
  <c r="S35" i="13" s="1"/>
  <c r="R29" i="13"/>
  <c r="S29" i="13" s="1"/>
  <c r="R27" i="13"/>
  <c r="S27" i="13" s="1"/>
  <c r="R21" i="13"/>
  <c r="S21" i="13" s="1"/>
  <c r="R19" i="13"/>
  <c r="S19" i="13" s="1"/>
  <c r="R13" i="13"/>
  <c r="S13" i="13" s="1"/>
  <c r="R11" i="13"/>
  <c r="S11" i="13" s="1"/>
  <c r="R5" i="13"/>
  <c r="O272" i="13"/>
  <c r="O271" i="13"/>
  <c r="R271" i="13" s="1"/>
  <c r="S271" i="13" s="1"/>
  <c r="O270" i="13"/>
  <c r="R270" i="13" s="1"/>
  <c r="S270" i="13" s="1"/>
  <c r="O269" i="13"/>
  <c r="R269" i="13" s="1"/>
  <c r="S269" i="13" s="1"/>
  <c r="O268" i="13"/>
  <c r="O267" i="13"/>
  <c r="O266" i="13"/>
  <c r="O265" i="13"/>
  <c r="O264" i="13"/>
  <c r="R264" i="13" s="1"/>
  <c r="S264" i="13" s="1"/>
  <c r="O263" i="13"/>
  <c r="R263" i="13" s="1"/>
  <c r="S263" i="13" s="1"/>
  <c r="O262" i="13"/>
  <c r="R262" i="13" s="1"/>
  <c r="S262" i="13" s="1"/>
  <c r="O261" i="13"/>
  <c r="R261" i="13" s="1"/>
  <c r="S261" i="13" s="1"/>
  <c r="O260" i="13"/>
  <c r="O259" i="13"/>
  <c r="O258" i="13"/>
  <c r="O257" i="13"/>
  <c r="R257" i="13" s="1"/>
  <c r="O256" i="13"/>
  <c r="R256" i="13" s="1"/>
  <c r="S256" i="13" s="1"/>
  <c r="O255" i="13"/>
  <c r="O254" i="13"/>
  <c r="R254" i="13" s="1"/>
  <c r="S254" i="13" s="1"/>
  <c r="O253" i="13"/>
  <c r="O252" i="13"/>
  <c r="R252" i="13" s="1"/>
  <c r="S252" i="13" s="1"/>
  <c r="O251" i="13"/>
  <c r="R251" i="13" s="1"/>
  <c r="S251" i="13" s="1"/>
  <c r="O250" i="13"/>
  <c r="R250" i="13" s="1"/>
  <c r="S250" i="13" s="1"/>
  <c r="O249" i="13"/>
  <c r="O248" i="13"/>
  <c r="O247" i="13"/>
  <c r="R247" i="13" s="1"/>
  <c r="S247" i="13" s="1"/>
  <c r="O246" i="13"/>
  <c r="R246" i="13" s="1"/>
  <c r="S246" i="13" s="1"/>
  <c r="O245" i="13"/>
  <c r="R245" i="13" s="1"/>
  <c r="S245" i="13" s="1"/>
  <c r="O244" i="13"/>
  <c r="R244" i="13" s="1"/>
  <c r="S244" i="13" s="1"/>
  <c r="O243" i="13"/>
  <c r="R243" i="13" s="1"/>
  <c r="S243" i="13" s="1"/>
  <c r="O242" i="13"/>
  <c r="R242" i="13" s="1"/>
  <c r="S242" i="13" s="1"/>
  <c r="O241" i="13"/>
  <c r="O240" i="13"/>
  <c r="R240" i="13" s="1"/>
  <c r="S240" i="13" s="1"/>
  <c r="O239" i="13"/>
  <c r="O238" i="13"/>
  <c r="R238" i="13" s="1"/>
  <c r="S238" i="13" s="1"/>
  <c r="O237" i="13"/>
  <c r="O236" i="13"/>
  <c r="O235" i="13"/>
  <c r="O234" i="13"/>
  <c r="R234" i="13" s="1"/>
  <c r="S234" i="13" s="1"/>
  <c r="O233" i="13"/>
  <c r="R233" i="13" s="1"/>
  <c r="O232" i="13"/>
  <c r="R232" i="13" s="1"/>
  <c r="S232" i="13" s="1"/>
  <c r="O231" i="13"/>
  <c r="R231" i="13" s="1"/>
  <c r="S231" i="13" s="1"/>
  <c r="O230" i="13"/>
  <c r="R230" i="13" s="1"/>
  <c r="S230" i="13" s="1"/>
  <c r="O229" i="13"/>
  <c r="R229" i="13" s="1"/>
  <c r="S229" i="13" s="1"/>
  <c r="O228" i="13"/>
  <c r="O227" i="13"/>
  <c r="O226" i="13"/>
  <c r="R226" i="13" s="1"/>
  <c r="S226" i="13" s="1"/>
  <c r="O225" i="13"/>
  <c r="O224" i="13"/>
  <c r="O223" i="13"/>
  <c r="O222" i="13"/>
  <c r="R222" i="13" s="1"/>
  <c r="S222" i="13" s="1"/>
  <c r="O221" i="13"/>
  <c r="R221" i="13" s="1"/>
  <c r="S221" i="13" s="1"/>
  <c r="O220" i="13"/>
  <c r="O219" i="13"/>
  <c r="O218" i="13"/>
  <c r="O217" i="13"/>
  <c r="O216" i="13"/>
  <c r="O215" i="13"/>
  <c r="O214" i="13"/>
  <c r="R214" i="13" s="1"/>
  <c r="S214" i="13" s="1"/>
  <c r="O213" i="13"/>
  <c r="O212" i="13"/>
  <c r="O211" i="13"/>
  <c r="R211" i="13" s="1"/>
  <c r="S211" i="13" s="1"/>
  <c r="O210" i="13"/>
  <c r="R210" i="13" s="1"/>
  <c r="S210" i="13" s="1"/>
  <c r="O209" i="13"/>
  <c r="O208" i="13"/>
  <c r="R208" i="13" s="1"/>
  <c r="S208" i="13" s="1"/>
  <c r="O207" i="13"/>
  <c r="R207" i="13" s="1"/>
  <c r="S207" i="13" s="1"/>
  <c r="O206" i="13"/>
  <c r="R206" i="13" s="1"/>
  <c r="S206" i="13" s="1"/>
  <c r="O205" i="13"/>
  <c r="R205" i="13" s="1"/>
  <c r="S205" i="13" s="1"/>
  <c r="O204" i="13"/>
  <c r="R204" i="13" s="1"/>
  <c r="S204" i="13" s="1"/>
  <c r="O203" i="13"/>
  <c r="R203" i="13" s="1"/>
  <c r="S203" i="13" s="1"/>
  <c r="O202" i="13"/>
  <c r="R202" i="13" s="1"/>
  <c r="S202" i="13" s="1"/>
  <c r="O201" i="13"/>
  <c r="R201" i="13" s="1"/>
  <c r="O200" i="13"/>
  <c r="R200" i="13" s="1"/>
  <c r="S200" i="13" s="1"/>
  <c r="O199" i="13"/>
  <c r="O198" i="13"/>
  <c r="R198" i="13" s="1"/>
  <c r="S198" i="13" s="1"/>
  <c r="O197" i="13"/>
  <c r="R197" i="13" s="1"/>
  <c r="S197" i="13" s="1"/>
  <c r="O196" i="13"/>
  <c r="R196" i="13" s="1"/>
  <c r="S196" i="13" s="1"/>
  <c r="O195" i="13"/>
  <c r="R195" i="13" s="1"/>
  <c r="S195" i="13" s="1"/>
  <c r="O194" i="13"/>
  <c r="O193" i="13"/>
  <c r="O192" i="13"/>
  <c r="O191" i="13"/>
  <c r="O190" i="13"/>
  <c r="R190" i="13" s="1"/>
  <c r="S190" i="13" s="1"/>
  <c r="O189" i="13"/>
  <c r="O188" i="13"/>
  <c r="R188" i="13" s="1"/>
  <c r="S188" i="13" s="1"/>
  <c r="O187" i="13"/>
  <c r="R187" i="13" s="1"/>
  <c r="S187" i="13" s="1"/>
  <c r="O186" i="13"/>
  <c r="R186" i="13" s="1"/>
  <c r="S186" i="13" s="1"/>
  <c r="O185" i="13"/>
  <c r="O184" i="13"/>
  <c r="R184" i="13" s="1"/>
  <c r="S184" i="13" s="1"/>
  <c r="O183" i="13"/>
  <c r="O182" i="13"/>
  <c r="R182" i="13" s="1"/>
  <c r="S182" i="13" s="1"/>
  <c r="O181" i="13"/>
  <c r="O180" i="13"/>
  <c r="R180" i="13" s="1"/>
  <c r="S180" i="13" s="1"/>
  <c r="O179" i="13"/>
  <c r="O178" i="13"/>
  <c r="R178" i="13" s="1"/>
  <c r="S178" i="13" s="1"/>
  <c r="O177" i="13"/>
  <c r="O176" i="13"/>
  <c r="R176" i="13" s="1"/>
  <c r="S176" i="13" s="1"/>
  <c r="O175" i="13"/>
  <c r="R175" i="13" s="1"/>
  <c r="S175" i="13" s="1"/>
  <c r="O174" i="13"/>
  <c r="R174" i="13" s="1"/>
  <c r="S174" i="13" s="1"/>
  <c r="O173" i="13"/>
  <c r="R173" i="13" s="1"/>
  <c r="S173" i="13" s="1"/>
  <c r="O172" i="13"/>
  <c r="R172" i="13" s="1"/>
  <c r="S172" i="13" s="1"/>
  <c r="O171" i="13"/>
  <c r="R171" i="13" s="1"/>
  <c r="S171" i="13" s="1"/>
  <c r="O170" i="13"/>
  <c r="O169" i="13"/>
  <c r="O168" i="13"/>
  <c r="R168" i="13" s="1"/>
  <c r="S168" i="13" s="1"/>
  <c r="O167" i="13"/>
  <c r="R167" i="13" s="1"/>
  <c r="S167" i="13" s="1"/>
  <c r="O166" i="13"/>
  <c r="O165" i="13"/>
  <c r="R165" i="13" s="1"/>
  <c r="S165" i="13" s="1"/>
  <c r="O164" i="13"/>
  <c r="R164" i="13" s="1"/>
  <c r="S164" i="13" s="1"/>
  <c r="O163" i="13"/>
  <c r="R163" i="13" s="1"/>
  <c r="S163" i="13" s="1"/>
  <c r="O162" i="13"/>
  <c r="R162" i="13" s="1"/>
  <c r="S162" i="13" s="1"/>
  <c r="O161" i="13"/>
  <c r="R161" i="13" s="1"/>
  <c r="O160" i="13"/>
  <c r="R160" i="13" s="1"/>
  <c r="S160" i="13" s="1"/>
  <c r="O159" i="13"/>
  <c r="O158" i="13"/>
  <c r="R158" i="13" s="1"/>
  <c r="S158" i="13" s="1"/>
  <c r="O157" i="13"/>
  <c r="R157" i="13" s="1"/>
  <c r="S157" i="13" s="1"/>
  <c r="O156" i="13"/>
  <c r="O155" i="13"/>
  <c r="R155" i="13" s="1"/>
  <c r="S155" i="13" s="1"/>
  <c r="O154" i="13"/>
  <c r="O153" i="13"/>
  <c r="O152" i="13"/>
  <c r="R152" i="13" s="1"/>
  <c r="S152" i="13" s="1"/>
  <c r="O151" i="13"/>
  <c r="O150" i="13"/>
  <c r="O149" i="13"/>
  <c r="R149" i="13" s="1"/>
  <c r="S149" i="13" s="1"/>
  <c r="O148" i="13"/>
  <c r="O147" i="13"/>
  <c r="O146" i="13"/>
  <c r="O145" i="13"/>
  <c r="O144" i="13"/>
  <c r="R144" i="13" s="1"/>
  <c r="S144" i="13" s="1"/>
  <c r="O143" i="13"/>
  <c r="R143" i="13" s="1"/>
  <c r="S143" i="13" s="1"/>
  <c r="O142" i="13"/>
  <c r="R142" i="13" s="1"/>
  <c r="S142" i="13" s="1"/>
  <c r="O141" i="13"/>
  <c r="R141" i="13" s="1"/>
  <c r="S141" i="13" s="1"/>
  <c r="O140" i="13"/>
  <c r="R140" i="13" s="1"/>
  <c r="S140" i="13" s="1"/>
  <c r="O139" i="13"/>
  <c r="R139" i="13" s="1"/>
  <c r="S139" i="13" s="1"/>
  <c r="O138" i="13"/>
  <c r="O137" i="13"/>
  <c r="O136" i="13"/>
  <c r="R136" i="13" s="1"/>
  <c r="S136" i="13" s="1"/>
  <c r="O135" i="13"/>
  <c r="R135" i="13" s="1"/>
  <c r="S135" i="13" s="1"/>
  <c r="O134" i="13"/>
  <c r="O133" i="13"/>
  <c r="O132" i="13"/>
  <c r="O131" i="13"/>
  <c r="R131" i="13" s="1"/>
  <c r="S131" i="13" s="1"/>
  <c r="O130" i="13"/>
  <c r="R130" i="13" s="1"/>
  <c r="S130" i="13" s="1"/>
  <c r="O129" i="13"/>
  <c r="R129" i="13" s="1"/>
  <c r="O128" i="13"/>
  <c r="O127" i="13"/>
  <c r="O126" i="13"/>
  <c r="R126" i="13" s="1"/>
  <c r="S126" i="13" s="1"/>
  <c r="O125" i="13"/>
  <c r="R125" i="13" s="1"/>
  <c r="S125" i="13" s="1"/>
  <c r="O124" i="13"/>
  <c r="R124" i="13" s="1"/>
  <c r="S124" i="13" s="1"/>
  <c r="O123" i="13"/>
  <c r="O122" i="13"/>
  <c r="O121" i="13"/>
  <c r="R121" i="13" s="1"/>
  <c r="O120" i="13"/>
  <c r="R120" i="13" s="1"/>
  <c r="S120" i="13" s="1"/>
  <c r="O119" i="13"/>
  <c r="R119" i="13" s="1"/>
  <c r="S119" i="13" s="1"/>
  <c r="O118" i="13"/>
  <c r="O117" i="13"/>
  <c r="R117" i="13" s="1"/>
  <c r="S117" i="13" s="1"/>
  <c r="O116" i="13"/>
  <c r="R116" i="13" s="1"/>
  <c r="S116" i="13" s="1"/>
  <c r="O115" i="13"/>
  <c r="O114" i="13"/>
  <c r="R114" i="13" s="1"/>
  <c r="S114" i="13" s="1"/>
  <c r="O113" i="13"/>
  <c r="R113" i="13" s="1"/>
  <c r="O112" i="13"/>
  <c r="O111" i="13"/>
  <c r="O110" i="13"/>
  <c r="R110" i="13" s="1"/>
  <c r="S110" i="13" s="1"/>
  <c r="O109" i="13"/>
  <c r="R109" i="13" s="1"/>
  <c r="S109" i="13" s="1"/>
  <c r="O108" i="13"/>
  <c r="R108" i="13" s="1"/>
  <c r="S108" i="13" s="1"/>
  <c r="O107" i="13"/>
  <c r="O106" i="13"/>
  <c r="R106" i="13" s="1"/>
  <c r="S106" i="13" s="1"/>
  <c r="O105" i="13"/>
  <c r="R105" i="13" s="1"/>
  <c r="O104" i="13"/>
  <c r="R104" i="13" s="1"/>
  <c r="S104" i="13" s="1"/>
  <c r="O103" i="13"/>
  <c r="O102" i="13"/>
  <c r="R102" i="13" s="1"/>
  <c r="S102" i="13" s="1"/>
  <c r="O101" i="13"/>
  <c r="R101" i="13" s="1"/>
  <c r="S101" i="13" s="1"/>
  <c r="O100" i="13"/>
  <c r="R100" i="13" s="1"/>
  <c r="S100" i="13" s="1"/>
  <c r="O99" i="13"/>
  <c r="O98" i="13"/>
  <c r="O97" i="13"/>
  <c r="O96" i="13"/>
  <c r="R96" i="13" s="1"/>
  <c r="S96" i="13" s="1"/>
  <c r="O95" i="13"/>
  <c r="R95" i="13" s="1"/>
  <c r="S95" i="13" s="1"/>
  <c r="O94" i="13"/>
  <c r="R94" i="13" s="1"/>
  <c r="S94" i="13" s="1"/>
  <c r="O93" i="13"/>
  <c r="R93" i="13" s="1"/>
  <c r="S93" i="13" s="1"/>
  <c r="O92" i="13"/>
  <c r="R92" i="13" s="1"/>
  <c r="S92" i="13" s="1"/>
  <c r="O91" i="13"/>
  <c r="O90" i="13"/>
  <c r="R90" i="13" s="1"/>
  <c r="S90" i="13" s="1"/>
  <c r="O89" i="13"/>
  <c r="O88" i="13"/>
  <c r="R88" i="13" s="1"/>
  <c r="S88" i="13" s="1"/>
  <c r="O87" i="13"/>
  <c r="O86" i="13"/>
  <c r="O85" i="13"/>
  <c r="R85" i="13" s="1"/>
  <c r="S85" i="13" s="1"/>
  <c r="O84" i="13"/>
  <c r="R84" i="13" s="1"/>
  <c r="S84" i="13" s="1"/>
  <c r="O83" i="13"/>
  <c r="R83" i="13" s="1"/>
  <c r="S83" i="13" s="1"/>
  <c r="O82" i="13"/>
  <c r="R82" i="13" s="1"/>
  <c r="S82" i="13" s="1"/>
  <c r="O81" i="13"/>
  <c r="R81" i="13" s="1"/>
  <c r="O80" i="13"/>
  <c r="R80" i="13" s="1"/>
  <c r="S80" i="13" s="1"/>
  <c r="O79" i="13"/>
  <c r="O78" i="13"/>
  <c r="O77" i="13"/>
  <c r="O76" i="13"/>
  <c r="R76" i="13" s="1"/>
  <c r="S76" i="13" s="1"/>
  <c r="O75" i="13"/>
  <c r="R75" i="13" s="1"/>
  <c r="S75" i="13" s="1"/>
  <c r="O74" i="13"/>
  <c r="O73" i="13"/>
  <c r="O72" i="13"/>
  <c r="R72" i="13" s="1"/>
  <c r="S72" i="13" s="1"/>
  <c r="O71" i="13"/>
  <c r="R71" i="13" s="1"/>
  <c r="S71" i="13" s="1"/>
  <c r="O70" i="13"/>
  <c r="R70" i="13" s="1"/>
  <c r="S70" i="13" s="1"/>
  <c r="O69" i="13"/>
  <c r="O68" i="13"/>
  <c r="O67" i="13"/>
  <c r="R67" i="13" s="1"/>
  <c r="S67" i="13" s="1"/>
  <c r="O66" i="13"/>
  <c r="R66" i="13" s="1"/>
  <c r="S66" i="13" s="1"/>
  <c r="O65" i="13"/>
  <c r="R65" i="13" s="1"/>
  <c r="O64" i="13"/>
  <c r="O63" i="13"/>
  <c r="R63" i="13" s="1"/>
  <c r="S63" i="13" s="1"/>
  <c r="O62" i="13"/>
  <c r="R62" i="13" s="1"/>
  <c r="S62" i="13" s="1"/>
  <c r="O61" i="13"/>
  <c r="R61" i="13" s="1"/>
  <c r="S61" i="13" s="1"/>
  <c r="O60" i="13"/>
  <c r="R60" i="13" s="1"/>
  <c r="S60" i="13" s="1"/>
  <c r="O59" i="13"/>
  <c r="O58" i="13"/>
  <c r="R58" i="13" s="1"/>
  <c r="S58" i="13" s="1"/>
  <c r="O57" i="13"/>
  <c r="O56" i="13"/>
  <c r="O55" i="13"/>
  <c r="O54" i="13"/>
  <c r="R54" i="13" s="1"/>
  <c r="S54" i="13" s="1"/>
  <c r="O53" i="13"/>
  <c r="O52" i="13"/>
  <c r="R52" i="13" s="1"/>
  <c r="S52" i="13" s="1"/>
  <c r="O51" i="13"/>
  <c r="R51" i="13" s="1"/>
  <c r="S51" i="13" s="1"/>
  <c r="O50" i="13"/>
  <c r="R50" i="13" s="1"/>
  <c r="S50" i="13" s="1"/>
  <c r="O49" i="13"/>
  <c r="O48" i="13"/>
  <c r="R48" i="13" s="1"/>
  <c r="S48" i="13" s="1"/>
  <c r="O47" i="13"/>
  <c r="R47" i="13" s="1"/>
  <c r="S47" i="13" s="1"/>
  <c r="O46" i="13"/>
  <c r="R46" i="13" s="1"/>
  <c r="S46" i="13" s="1"/>
  <c r="O45" i="13"/>
  <c r="O44" i="13"/>
  <c r="R44" i="13" s="1"/>
  <c r="S44" i="13" s="1"/>
  <c r="O43" i="13"/>
  <c r="O42" i="13"/>
  <c r="R42" i="13" s="1"/>
  <c r="S42" i="13" s="1"/>
  <c r="O41" i="13"/>
  <c r="R41" i="13" s="1"/>
  <c r="O40" i="13"/>
  <c r="R40" i="13" s="1"/>
  <c r="S40" i="13" s="1"/>
  <c r="O39" i="13"/>
  <c r="R39" i="13" s="1"/>
  <c r="S39" i="13" s="1"/>
  <c r="O38" i="13"/>
  <c r="R38" i="13" s="1"/>
  <c r="S38" i="13" s="1"/>
  <c r="O37" i="13"/>
  <c r="O36" i="13"/>
  <c r="R36" i="13" s="1"/>
  <c r="S36" i="13" s="1"/>
  <c r="O35" i="13"/>
  <c r="O34" i="13"/>
  <c r="R34" i="13" s="1"/>
  <c r="S34" i="13" s="1"/>
  <c r="O33" i="13"/>
  <c r="R33" i="13" s="1"/>
  <c r="O32" i="13"/>
  <c r="R32" i="13" s="1"/>
  <c r="S32" i="13" s="1"/>
  <c r="O31" i="13"/>
  <c r="R31" i="13" s="1"/>
  <c r="S31" i="13" s="1"/>
  <c r="O30" i="13"/>
  <c r="R30" i="13" s="1"/>
  <c r="S30" i="13" s="1"/>
  <c r="O29" i="13"/>
  <c r="O28" i="13"/>
  <c r="R28" i="13" s="1"/>
  <c r="S28" i="13" s="1"/>
  <c r="O27" i="13"/>
  <c r="O26" i="13"/>
  <c r="R26" i="13" s="1"/>
  <c r="S26" i="13" s="1"/>
  <c r="O25" i="13"/>
  <c r="R25" i="13" s="1"/>
  <c r="O24" i="13"/>
  <c r="R24" i="13" s="1"/>
  <c r="S24" i="13" s="1"/>
  <c r="O23" i="13"/>
  <c r="R23" i="13" s="1"/>
  <c r="S23" i="13" s="1"/>
  <c r="O22" i="13"/>
  <c r="R22" i="13" s="1"/>
  <c r="S22" i="13" s="1"/>
  <c r="O21" i="13"/>
  <c r="O20" i="13"/>
  <c r="R20" i="13" s="1"/>
  <c r="S20" i="13" s="1"/>
  <c r="O19" i="13"/>
  <c r="O18" i="13"/>
  <c r="R18" i="13" s="1"/>
  <c r="S18" i="13" s="1"/>
  <c r="O17" i="13"/>
  <c r="R17" i="13" s="1"/>
  <c r="O16" i="13"/>
  <c r="R16" i="13" s="1"/>
  <c r="S16" i="13" s="1"/>
  <c r="O15" i="13"/>
  <c r="R15" i="13" s="1"/>
  <c r="S15" i="13" s="1"/>
  <c r="O14" i="13"/>
  <c r="R14" i="13" s="1"/>
  <c r="S14" i="13" s="1"/>
  <c r="O13" i="13"/>
  <c r="O12" i="13"/>
  <c r="R12" i="13" s="1"/>
  <c r="S12" i="13" s="1"/>
  <c r="O11" i="13"/>
  <c r="O10" i="13"/>
  <c r="R10" i="13" s="1"/>
  <c r="S10" i="13" s="1"/>
  <c r="O9" i="13"/>
  <c r="R9" i="13" s="1"/>
  <c r="O8" i="13"/>
  <c r="R8" i="13" s="1"/>
  <c r="S8" i="13" s="1"/>
  <c r="O7" i="13"/>
  <c r="R7" i="13" s="1"/>
  <c r="S7" i="13" s="1"/>
  <c r="O6" i="13"/>
  <c r="R6" i="13" s="1"/>
  <c r="S6" i="13" s="1"/>
  <c r="O5" i="13"/>
  <c r="S237" i="13"/>
  <c r="S189" i="13"/>
  <c r="S77" i="13"/>
  <c r="S69" i="13"/>
  <c r="S37" i="13"/>
  <c r="S5" i="13"/>
  <c r="S272" i="13"/>
  <c r="S268" i="13"/>
  <c r="S260" i="13"/>
  <c r="S258" i="13"/>
  <c r="S255" i="13"/>
  <c r="S248" i="13"/>
  <c r="S239" i="13"/>
  <c r="S236" i="13"/>
  <c r="S228" i="13"/>
  <c r="S223" i="13"/>
  <c r="S220" i="13"/>
  <c r="S218" i="13"/>
  <c r="S216" i="13"/>
  <c r="S215" i="13"/>
  <c r="S212" i="13"/>
  <c r="S199" i="13"/>
  <c r="S194" i="13"/>
  <c r="S192" i="13"/>
  <c r="S183" i="13"/>
  <c r="S166" i="13"/>
  <c r="S156" i="13"/>
  <c r="S148" i="13"/>
  <c r="S146" i="13"/>
  <c r="S134" i="13"/>
  <c r="S132" i="13"/>
  <c r="S127" i="13"/>
  <c r="S122" i="13"/>
  <c r="S118" i="13"/>
  <c r="S98" i="13"/>
  <c r="S87" i="13"/>
  <c r="S74" i="13"/>
  <c r="S64" i="13"/>
  <c r="S56" i="13"/>
  <c r="O4" i="13"/>
  <c r="R4" i="13" s="1"/>
  <c r="S4" i="13" s="1"/>
  <c r="T1" i="15" l="1"/>
  <c r="S1" i="15"/>
  <c r="Y130" i="15"/>
  <c r="Y13" i="15"/>
  <c r="S301" i="15"/>
  <c r="S305" i="15" s="1"/>
  <c r="M8" i="17" s="1"/>
  <c r="E8" i="17" s="1"/>
  <c r="S9" i="13"/>
  <c r="S17" i="13"/>
  <c r="S25" i="13"/>
  <c r="S33" i="13"/>
  <c r="S41" i="13"/>
  <c r="S49" i="13"/>
  <c r="S57" i="13"/>
  <c r="S65" i="13"/>
  <c r="S73" i="13"/>
  <c r="S81" i="13"/>
  <c r="S89" i="13"/>
  <c r="S97" i="13"/>
  <c r="S105" i="13"/>
  <c r="S113" i="13"/>
  <c r="S121" i="13"/>
  <c r="S129" i="13"/>
  <c r="S137" i="13"/>
  <c r="S145" i="13"/>
  <c r="S153" i="13"/>
  <c r="S161" i="13"/>
  <c r="S169" i="13"/>
  <c r="S177" i="13"/>
  <c r="S185" i="13"/>
  <c r="S193" i="13"/>
  <c r="S201" i="13"/>
  <c r="S209" i="13"/>
  <c r="S217" i="13"/>
  <c r="S225" i="13"/>
  <c r="S233" i="13"/>
  <c r="S241" i="13"/>
  <c r="S249" i="13"/>
  <c r="S257" i="13"/>
  <c r="S265" i="13"/>
  <c r="S280" i="13"/>
  <c r="S284" i="13" s="1"/>
  <c r="J8" i="17" l="1"/>
  <c r="E26" i="17"/>
  <c r="K8" i="17"/>
  <c r="S301" i="12"/>
  <c r="O7" i="12"/>
  <c r="R7" i="12" s="1"/>
  <c r="S7" i="12" s="1"/>
  <c r="O6" i="12"/>
  <c r="R6" i="12" s="1"/>
  <c r="S6" i="12" s="1"/>
  <c r="O5" i="12"/>
  <c r="R5" i="12" s="1"/>
  <c r="S5" i="12" s="1"/>
  <c r="O4" i="12"/>
  <c r="R4" i="12" s="1"/>
  <c r="S4" i="12" s="1"/>
  <c r="S8" i="12"/>
  <c r="J26" i="17" l="1"/>
  <c r="K26" i="17"/>
  <c r="S38" i="12"/>
  <c r="S39" i="12"/>
  <c r="S40" i="12"/>
  <c r="S41" i="12"/>
  <c r="S42" i="12"/>
  <c r="S43" i="12"/>
  <c r="S44" i="12"/>
  <c r="S45" i="12"/>
  <c r="S46" i="12"/>
  <c r="S47" i="12"/>
  <c r="S48" i="12"/>
  <c r="S49" i="12"/>
  <c r="S50" i="12"/>
  <c r="S51" i="12"/>
  <c r="S52" i="12"/>
  <c r="S53" i="12"/>
  <c r="S54" i="12"/>
  <c r="S55" i="12"/>
  <c r="S56" i="12"/>
  <c r="S57" i="12"/>
  <c r="S58" i="12"/>
  <c r="S59" i="12"/>
  <c r="S60" i="12"/>
  <c r="S61" i="12"/>
  <c r="S62" i="12"/>
  <c r="S63" i="12"/>
  <c r="S64" i="12"/>
  <c r="S65" i="12"/>
  <c r="S66" i="12"/>
  <c r="S67" i="12"/>
  <c r="S68" i="12"/>
  <c r="S69" i="12"/>
  <c r="S70" i="12"/>
  <c r="S71" i="12"/>
  <c r="S72" i="12"/>
  <c r="S73" i="12"/>
  <c r="S74" i="12"/>
  <c r="S75" i="12"/>
  <c r="S76" i="12"/>
  <c r="S77" i="12"/>
  <c r="S78" i="12"/>
  <c r="S79" i="12"/>
  <c r="S80" i="12"/>
  <c r="S81" i="12"/>
  <c r="S82" i="12"/>
  <c r="S83" i="12"/>
  <c r="S84" i="12"/>
  <c r="S85" i="12"/>
  <c r="S86" i="12"/>
  <c r="S87" i="12"/>
  <c r="S88" i="12"/>
  <c r="S89" i="12"/>
  <c r="S90" i="12"/>
  <c r="S91" i="12"/>
  <c r="S92" i="12"/>
  <c r="S93" i="12"/>
  <c r="S94" i="12"/>
  <c r="S95" i="12"/>
  <c r="S96" i="12"/>
  <c r="S97" i="12"/>
  <c r="S98" i="12"/>
  <c r="S99" i="12"/>
  <c r="S100" i="12"/>
  <c r="S101" i="12"/>
  <c r="S102" i="12"/>
  <c r="S103" i="12"/>
  <c r="S104" i="12"/>
  <c r="S105" i="12"/>
  <c r="S106" i="12"/>
  <c r="S107" i="12"/>
  <c r="S108" i="12"/>
  <c r="S109" i="12"/>
  <c r="S110" i="12"/>
  <c r="S111" i="12"/>
  <c r="S112" i="12"/>
  <c r="S113" i="12"/>
  <c r="S114" i="12"/>
  <c r="S115" i="12"/>
  <c r="S116" i="12"/>
  <c r="S117" i="12"/>
  <c r="S118" i="12"/>
  <c r="S119" i="12"/>
  <c r="S120" i="12"/>
  <c r="S121" i="12"/>
  <c r="S122" i="12"/>
  <c r="S123" i="12"/>
  <c r="S124" i="12"/>
  <c r="S125" i="12"/>
  <c r="S126" i="12"/>
  <c r="S127" i="12"/>
  <c r="S128" i="12"/>
  <c r="S129" i="12"/>
  <c r="S130" i="12"/>
  <c r="S131" i="12"/>
  <c r="S132" i="12"/>
  <c r="S133" i="12"/>
  <c r="S134" i="12"/>
  <c r="S135" i="12"/>
  <c r="S136" i="12"/>
  <c r="S137" i="12"/>
  <c r="S138" i="12"/>
  <c r="S139" i="12"/>
  <c r="S140" i="12"/>
  <c r="S141" i="12"/>
  <c r="S142" i="12"/>
  <c r="S143" i="12"/>
  <c r="S144" i="12"/>
  <c r="S145" i="12"/>
  <c r="S146" i="12"/>
  <c r="S147" i="12"/>
  <c r="S148" i="12"/>
  <c r="S149" i="12"/>
  <c r="S150" i="12"/>
  <c r="S151" i="12"/>
  <c r="S152" i="12"/>
  <c r="S153" i="12"/>
  <c r="S154" i="12"/>
  <c r="S155" i="12"/>
  <c r="S156" i="12"/>
  <c r="S157" i="12"/>
  <c r="S158" i="12"/>
  <c r="S159" i="12"/>
  <c r="S160" i="12"/>
  <c r="S161" i="12"/>
  <c r="S162" i="12"/>
  <c r="S163" i="12"/>
  <c r="S164" i="12"/>
  <c r="S165" i="12"/>
  <c r="S166" i="12"/>
  <c r="S167" i="12"/>
  <c r="S168" i="12"/>
  <c r="S169" i="12"/>
  <c r="S170" i="12"/>
  <c r="S171" i="12"/>
  <c r="S172" i="12"/>
  <c r="S173" i="12"/>
  <c r="S174" i="12"/>
  <c r="S175" i="12"/>
  <c r="S176" i="12"/>
  <c r="S177" i="12"/>
  <c r="S178" i="12"/>
  <c r="S179" i="12"/>
  <c r="S180" i="12"/>
  <c r="S181" i="12"/>
  <c r="S182" i="12"/>
  <c r="S183" i="12"/>
  <c r="S184" i="12"/>
  <c r="S185" i="12"/>
  <c r="S186" i="12"/>
  <c r="S187" i="12"/>
  <c r="S188" i="12"/>
  <c r="S189" i="12"/>
  <c r="S190" i="12"/>
  <c r="S191" i="12"/>
  <c r="S192" i="12"/>
  <c r="S193" i="12"/>
  <c r="S194" i="12"/>
  <c r="S195" i="12"/>
  <c r="S196" i="12"/>
  <c r="S197" i="12"/>
  <c r="S198" i="12"/>
  <c r="S199" i="12"/>
  <c r="S200" i="12"/>
  <c r="S201" i="12"/>
  <c r="S202" i="12"/>
  <c r="S203" i="12"/>
  <c r="S204" i="12"/>
  <c r="S205" i="12"/>
  <c r="S206" i="12"/>
  <c r="S207" i="12"/>
  <c r="S208" i="12"/>
  <c r="S209" i="12"/>
  <c r="S210" i="12"/>
  <c r="S211" i="12"/>
  <c r="S212" i="12"/>
  <c r="S213" i="12"/>
  <c r="S214" i="12"/>
  <c r="S215" i="12"/>
  <c r="S216" i="12"/>
  <c r="S217" i="12"/>
  <c r="S218" i="12"/>
  <c r="S219" i="12"/>
  <c r="S220" i="12"/>
  <c r="S221" i="12"/>
  <c r="S222" i="12"/>
  <c r="S223" i="12"/>
  <c r="S224" i="12"/>
  <c r="S225" i="12"/>
  <c r="S226" i="12"/>
  <c r="S227" i="12"/>
  <c r="S228" i="12"/>
  <c r="S229" i="12"/>
  <c r="S230" i="12"/>
  <c r="S231" i="12"/>
  <c r="S232" i="12"/>
  <c r="S233" i="12"/>
  <c r="S234" i="12"/>
  <c r="S235" i="12"/>
  <c r="S236" i="12"/>
  <c r="S237" i="12"/>
  <c r="S238" i="12"/>
  <c r="S239" i="12"/>
  <c r="S240" i="12"/>
  <c r="S241" i="12"/>
  <c r="S242" i="12"/>
  <c r="S243" i="12"/>
  <c r="S244" i="12"/>
  <c r="S245" i="12"/>
  <c r="S246" i="12"/>
  <c r="S247" i="12"/>
  <c r="S248" i="12"/>
  <c r="S249" i="12"/>
  <c r="S250" i="12"/>
  <c r="S251" i="12"/>
  <c r="S252" i="12"/>
  <c r="S253" i="12"/>
  <c r="S254" i="12"/>
  <c r="S255" i="12"/>
  <c r="S256" i="12"/>
  <c r="S257" i="12"/>
  <c r="S258" i="12"/>
  <c r="S259" i="12"/>
  <c r="S260" i="12"/>
  <c r="S261" i="12"/>
  <c r="S262" i="12"/>
  <c r="S263" i="12"/>
  <c r="S264" i="12"/>
  <c r="S265" i="12"/>
  <c r="S266" i="12"/>
  <c r="S267" i="12"/>
  <c r="S268" i="12"/>
  <c r="S269" i="12"/>
  <c r="S270" i="12"/>
  <c r="S271" i="12"/>
  <c r="S272" i="12"/>
  <c r="S273" i="12"/>
  <c r="S274" i="12"/>
  <c r="S275" i="12"/>
  <c r="S276" i="12"/>
  <c r="S277" i="12"/>
  <c r="S278" i="12"/>
  <c r="S279" i="12"/>
  <c r="S280" i="12"/>
  <c r="S281" i="12"/>
  <c r="S282" i="12"/>
  <c r="S283" i="12"/>
  <c r="S284" i="12"/>
  <c r="S285" i="12"/>
  <c r="S286" i="12"/>
  <c r="S287" i="12"/>
  <c r="S288" i="12"/>
  <c r="S289" i="12"/>
  <c r="S290" i="12"/>
  <c r="S291" i="12"/>
  <c r="S292" i="12"/>
  <c r="S293" i="12"/>
  <c r="S294" i="12"/>
  <c r="S37" i="12" l="1"/>
  <c r="S36" i="12"/>
  <c r="S35" i="12"/>
  <c r="S34" i="12"/>
  <c r="S33" i="12"/>
  <c r="S32" i="12"/>
  <c r="S31" i="12"/>
  <c r="S30" i="12"/>
  <c r="S29" i="12"/>
  <c r="S28" i="12"/>
  <c r="S27" i="12"/>
  <c r="S26" i="12"/>
  <c r="S25" i="12"/>
  <c r="S24" i="12"/>
  <c r="S23" i="12"/>
  <c r="S22" i="12"/>
  <c r="S21" i="12"/>
  <c r="S20" i="12"/>
  <c r="S19" i="12"/>
  <c r="S18" i="12"/>
  <c r="S17" i="12"/>
  <c r="S16" i="12"/>
  <c r="S15" i="12"/>
  <c r="S14" i="12"/>
  <c r="S13" i="12"/>
  <c r="S12" i="12"/>
  <c r="S11" i="12"/>
  <c r="S10" i="12"/>
  <c r="S9" i="12"/>
  <c r="S297" i="11"/>
  <c r="S296" i="11"/>
  <c r="S295" i="11"/>
  <c r="S294" i="11"/>
  <c r="S293" i="11"/>
  <c r="S292" i="11"/>
  <c r="S291" i="11"/>
  <c r="S290" i="11"/>
  <c r="S289" i="11"/>
  <c r="S288" i="11"/>
  <c r="S318" i="11"/>
  <c r="S317" i="11"/>
  <c r="S316" i="11"/>
  <c r="S315" i="11"/>
  <c r="S314" i="11"/>
  <c r="S313" i="11"/>
  <c r="S312" i="11"/>
  <c r="S311" i="11"/>
  <c r="S310" i="11"/>
  <c r="S309" i="11"/>
  <c r="S308" i="11"/>
  <c r="S307" i="11"/>
  <c r="S306" i="11"/>
  <c r="S305" i="11"/>
  <c r="S304" i="11"/>
  <c r="S303" i="11"/>
  <c r="S302" i="11"/>
  <c r="S301" i="11"/>
  <c r="S300" i="11"/>
  <c r="S299" i="11"/>
  <c r="S298" i="11"/>
  <c r="S287" i="11"/>
  <c r="S286" i="11"/>
  <c r="S285" i="11"/>
  <c r="S284" i="11"/>
  <c r="S283" i="11"/>
  <c r="S282" i="11"/>
  <c r="S281" i="11"/>
  <c r="S280" i="11"/>
  <c r="S279" i="11"/>
  <c r="S278" i="11"/>
  <c r="S277" i="11"/>
  <c r="S276" i="11"/>
  <c r="S275" i="11"/>
  <c r="S274" i="11"/>
  <c r="S273" i="11"/>
  <c r="S272" i="11"/>
  <c r="S271" i="11"/>
  <c r="S270" i="11"/>
  <c r="S269" i="11"/>
  <c r="S268" i="11"/>
  <c r="S267" i="11"/>
  <c r="S266" i="11"/>
  <c r="S265" i="11"/>
  <c r="S264" i="11"/>
  <c r="S263" i="11"/>
  <c r="S262" i="11"/>
  <c r="S261" i="11"/>
  <c r="S260" i="11"/>
  <c r="S259" i="11"/>
  <c r="S258" i="11"/>
  <c r="S257" i="11"/>
  <c r="S256" i="11"/>
  <c r="S255" i="11"/>
  <c r="S254" i="11"/>
  <c r="S253" i="11"/>
  <c r="S252" i="11"/>
  <c r="S251" i="11"/>
  <c r="S250" i="11"/>
  <c r="S249" i="11"/>
  <c r="S248" i="11"/>
  <c r="S247" i="11"/>
  <c r="S246" i="11"/>
  <c r="S245" i="11"/>
  <c r="S244" i="11"/>
  <c r="S243" i="11"/>
  <c r="S242" i="11"/>
  <c r="S241" i="11"/>
  <c r="S240" i="11"/>
  <c r="S239" i="11"/>
  <c r="S238" i="11"/>
  <c r="S237" i="11"/>
  <c r="S236" i="11"/>
  <c r="S235" i="11"/>
  <c r="S234" i="11"/>
  <c r="S233" i="11"/>
  <c r="S232" i="11"/>
  <c r="S231" i="11"/>
  <c r="S230" i="11"/>
  <c r="S229" i="11"/>
  <c r="S228" i="11"/>
  <c r="S227" i="11"/>
  <c r="S226" i="11"/>
  <c r="S225" i="11"/>
  <c r="S224" i="11"/>
  <c r="S223" i="11"/>
  <c r="S222" i="11"/>
  <c r="S221" i="11"/>
  <c r="S220" i="11"/>
  <c r="S219" i="11"/>
  <c r="S218" i="11"/>
  <c r="S217" i="11"/>
  <c r="S216" i="11"/>
  <c r="S215" i="11"/>
  <c r="S214" i="11"/>
  <c r="S213" i="11"/>
  <c r="S212" i="11"/>
  <c r="S211" i="11"/>
  <c r="S210" i="11"/>
  <c r="S209" i="11"/>
  <c r="S208" i="11"/>
  <c r="S207" i="11"/>
  <c r="S206" i="11"/>
  <c r="S205" i="11"/>
  <c r="S204" i="11"/>
  <c r="S203" i="11"/>
  <c r="S202" i="11"/>
  <c r="S201" i="11"/>
  <c r="S200" i="11"/>
  <c r="S199" i="11"/>
  <c r="S198" i="11"/>
  <c r="S197" i="11"/>
  <c r="S196" i="11"/>
  <c r="S195" i="11"/>
  <c r="S194" i="11"/>
  <c r="S193" i="11"/>
  <c r="S192" i="11"/>
  <c r="S191" i="11"/>
  <c r="S190" i="11"/>
  <c r="S189" i="11"/>
  <c r="S188" i="11"/>
  <c r="S187" i="11"/>
  <c r="S186" i="11"/>
  <c r="S185" i="11"/>
  <c r="S184" i="11"/>
  <c r="S183" i="11"/>
  <c r="S182" i="11"/>
  <c r="S181" i="11"/>
  <c r="S180" i="11"/>
  <c r="S179" i="11"/>
  <c r="S178" i="11"/>
  <c r="S177" i="11"/>
  <c r="S176" i="11"/>
  <c r="S175" i="11"/>
  <c r="S174" i="11"/>
  <c r="S173" i="11"/>
  <c r="S172" i="11"/>
  <c r="S171" i="11"/>
  <c r="S170" i="11"/>
  <c r="S169" i="11"/>
  <c r="S168" i="11"/>
  <c r="S167" i="11"/>
  <c r="S166" i="11"/>
  <c r="S165" i="11"/>
  <c r="S164" i="11"/>
  <c r="S163" i="11"/>
  <c r="S162" i="11"/>
  <c r="S161" i="11"/>
  <c r="S160" i="11"/>
  <c r="S159" i="11"/>
  <c r="S158" i="11"/>
  <c r="S157" i="11"/>
  <c r="S156" i="11"/>
  <c r="S155" i="11"/>
  <c r="S154" i="11"/>
  <c r="S153" i="11"/>
  <c r="S152" i="11"/>
  <c r="S151" i="11"/>
  <c r="S150" i="11"/>
  <c r="S149" i="11"/>
  <c r="S148" i="11"/>
  <c r="S147" i="11"/>
  <c r="S146" i="11"/>
  <c r="S145" i="11"/>
  <c r="S144" i="11"/>
  <c r="S143" i="11"/>
  <c r="S142" i="11"/>
  <c r="S141" i="11"/>
  <c r="S140" i="11"/>
  <c r="S139" i="11"/>
  <c r="S138" i="11"/>
  <c r="S137" i="11"/>
  <c r="S136" i="11"/>
  <c r="S135" i="11"/>
  <c r="S134" i="11"/>
  <c r="S133" i="11"/>
  <c r="S132" i="11"/>
  <c r="S131" i="11"/>
  <c r="S130" i="11"/>
  <c r="S129" i="11"/>
  <c r="S128" i="11"/>
  <c r="S127" i="11"/>
  <c r="S126" i="11"/>
  <c r="S125" i="11"/>
  <c r="S124" i="11"/>
  <c r="S123" i="11"/>
  <c r="S122" i="11"/>
  <c r="S121" i="11"/>
  <c r="S120" i="11"/>
  <c r="S119" i="11"/>
  <c r="S118" i="11"/>
  <c r="S117" i="11"/>
  <c r="S116" i="11"/>
  <c r="S115" i="11"/>
  <c r="S114" i="11"/>
  <c r="S113" i="11"/>
  <c r="S112" i="11"/>
  <c r="S111" i="11"/>
  <c r="S110" i="11"/>
  <c r="S109" i="11"/>
  <c r="S108" i="11"/>
  <c r="S107" i="11"/>
  <c r="S106" i="11"/>
  <c r="S105" i="11"/>
  <c r="S104" i="11"/>
  <c r="S103" i="11"/>
  <c r="S102" i="11"/>
  <c r="S101" i="11"/>
  <c r="S100" i="11"/>
  <c r="S99" i="11"/>
  <c r="S98" i="11"/>
  <c r="S97" i="11"/>
  <c r="S96" i="11"/>
  <c r="S95" i="11"/>
  <c r="S94" i="11"/>
  <c r="S93" i="11"/>
  <c r="S92" i="11"/>
  <c r="S91" i="11"/>
  <c r="S90" i="11"/>
  <c r="S89" i="11"/>
  <c r="S88" i="11"/>
  <c r="S87" i="11"/>
  <c r="S86" i="11"/>
  <c r="S85" i="11"/>
  <c r="S84" i="11"/>
  <c r="S83" i="11"/>
  <c r="S82" i="11"/>
  <c r="S81" i="11"/>
  <c r="S80" i="11"/>
  <c r="S79" i="11"/>
  <c r="S78" i="11"/>
  <c r="S77" i="11"/>
  <c r="S76" i="11"/>
  <c r="S75" i="11"/>
  <c r="S74" i="11"/>
  <c r="S73" i="11"/>
  <c r="S72" i="11"/>
  <c r="S71" i="11"/>
  <c r="S70" i="11"/>
  <c r="S69" i="11"/>
  <c r="S68" i="11"/>
  <c r="S67" i="11"/>
  <c r="S66" i="11"/>
  <c r="S65" i="11"/>
  <c r="S64" i="11"/>
  <c r="S63" i="11"/>
  <c r="S62" i="11"/>
  <c r="S61" i="11"/>
  <c r="S60" i="11"/>
  <c r="S59" i="11"/>
  <c r="S58" i="11"/>
  <c r="S57" i="11"/>
  <c r="S56" i="11"/>
  <c r="S55" i="11"/>
  <c r="S54" i="11"/>
  <c r="S53" i="11"/>
  <c r="S52" i="11"/>
  <c r="S51" i="11"/>
  <c r="S50" i="11"/>
  <c r="S49" i="11"/>
  <c r="S48" i="11"/>
  <c r="S47" i="11"/>
  <c r="S46" i="11"/>
  <c r="S45" i="11"/>
  <c r="S44" i="11"/>
  <c r="S43" i="11"/>
  <c r="S42" i="11"/>
  <c r="S41" i="11"/>
  <c r="S40" i="11"/>
  <c r="S39" i="11"/>
  <c r="S38" i="11"/>
  <c r="S37" i="11"/>
  <c r="S36" i="11"/>
  <c r="S35" i="11"/>
  <c r="S34" i="11"/>
  <c r="S33" i="11"/>
  <c r="S32" i="11"/>
  <c r="S31" i="11"/>
  <c r="S30" i="11"/>
  <c r="S29" i="11"/>
  <c r="S28" i="11"/>
  <c r="S27" i="11"/>
  <c r="S26" i="11"/>
  <c r="S25" i="11"/>
  <c r="S24" i="11"/>
  <c r="S23" i="11"/>
  <c r="S22" i="11"/>
  <c r="S21" i="11"/>
  <c r="S20" i="11"/>
  <c r="S19" i="11"/>
  <c r="S18" i="11"/>
  <c r="S17" i="11"/>
  <c r="S16" i="11"/>
  <c r="S15" i="11"/>
  <c r="S14" i="11"/>
  <c r="S13" i="11"/>
  <c r="S12" i="11"/>
  <c r="S11" i="11"/>
  <c r="S10" i="11"/>
  <c r="S9" i="11"/>
  <c r="S8" i="11"/>
  <c r="S7" i="11"/>
  <c r="S6" i="11"/>
  <c r="S5" i="11"/>
  <c r="S4" i="11"/>
  <c r="S296" i="12" l="1"/>
  <c r="S351" i="9"/>
  <c r="S350" i="9"/>
  <c r="S349" i="9"/>
  <c r="S348" i="9"/>
  <c r="S347" i="9"/>
  <c r="S346" i="9"/>
  <c r="S345" i="9"/>
  <c r="S344" i="9"/>
  <c r="S343" i="9"/>
  <c r="S342" i="9"/>
  <c r="S341" i="9"/>
  <c r="S340" i="9"/>
  <c r="S339" i="9"/>
  <c r="S338" i="9"/>
  <c r="S337" i="9"/>
  <c r="S336" i="9"/>
  <c r="S335" i="9"/>
  <c r="S334" i="9"/>
  <c r="S333" i="9"/>
  <c r="S332" i="9"/>
  <c r="S331" i="9"/>
  <c r="S330" i="9"/>
  <c r="S329" i="9"/>
  <c r="S328" i="9"/>
  <c r="S327" i="9"/>
  <c r="S326" i="9"/>
  <c r="S325" i="9"/>
  <c r="S324" i="9"/>
  <c r="S323" i="9"/>
  <c r="S322" i="9"/>
  <c r="S321" i="9"/>
  <c r="S320" i="9"/>
  <c r="S319" i="9"/>
  <c r="S318" i="9"/>
  <c r="S317" i="9"/>
  <c r="S316" i="9"/>
  <c r="S315" i="9"/>
  <c r="S314" i="9"/>
  <c r="S313" i="9"/>
  <c r="S312" i="9"/>
  <c r="S311" i="9"/>
  <c r="S310" i="9"/>
  <c r="S309" i="9"/>
  <c r="S308" i="9"/>
  <c r="S307" i="9"/>
  <c r="S306" i="9"/>
  <c r="S305" i="9"/>
  <c r="S304" i="9"/>
  <c r="S303" i="9"/>
  <c r="S302" i="9"/>
  <c r="S301" i="9"/>
  <c r="S300" i="9"/>
  <c r="S299" i="9"/>
  <c r="S298" i="9"/>
  <c r="S297" i="9"/>
  <c r="S296" i="9"/>
  <c r="S295" i="9"/>
  <c r="S294" i="9"/>
  <c r="S293" i="9"/>
  <c r="S292" i="9"/>
  <c r="S291" i="9"/>
  <c r="S290" i="9"/>
  <c r="S289" i="9"/>
  <c r="S288" i="9"/>
  <c r="S287" i="9"/>
  <c r="S286" i="9"/>
  <c r="S285" i="9"/>
  <c r="S284" i="9"/>
  <c r="S283" i="9"/>
  <c r="S282" i="9"/>
  <c r="S281" i="9"/>
  <c r="S280" i="9"/>
  <c r="S279" i="9"/>
  <c r="S278" i="9"/>
  <c r="S277" i="9"/>
  <c r="S276" i="9"/>
  <c r="S275" i="9"/>
  <c r="S274" i="9"/>
  <c r="S273" i="9"/>
  <c r="S272" i="9"/>
  <c r="S271" i="9"/>
  <c r="S270" i="9"/>
  <c r="S269" i="9"/>
  <c r="S268" i="9"/>
  <c r="S267" i="9"/>
  <c r="S266" i="9"/>
  <c r="S265" i="9"/>
  <c r="S264" i="9"/>
  <c r="S263" i="9"/>
  <c r="S262" i="9"/>
  <c r="S261" i="9"/>
  <c r="S260" i="9"/>
  <c r="S259" i="9"/>
  <c r="S258" i="9"/>
  <c r="S257" i="9"/>
  <c r="S256" i="9"/>
  <c r="S255" i="9"/>
  <c r="S254" i="9"/>
  <c r="S253" i="9"/>
  <c r="S252" i="9"/>
  <c r="S251" i="9"/>
  <c r="S250" i="9"/>
  <c r="S249" i="9"/>
  <c r="S248" i="9"/>
  <c r="S247" i="9"/>
  <c r="S246" i="9"/>
  <c r="S245" i="9"/>
  <c r="S244" i="9"/>
  <c r="S243" i="9"/>
  <c r="S242" i="9"/>
  <c r="S241" i="9"/>
  <c r="S240" i="9"/>
  <c r="S239" i="9"/>
  <c r="S238" i="9"/>
  <c r="S237" i="9"/>
  <c r="S236" i="9"/>
  <c r="S235" i="9"/>
  <c r="S234" i="9"/>
  <c r="S233" i="9"/>
  <c r="S232" i="9"/>
  <c r="S231" i="9"/>
  <c r="S230" i="9"/>
  <c r="S229" i="9"/>
  <c r="S228" i="9"/>
  <c r="S227" i="9"/>
  <c r="S226" i="9"/>
  <c r="S225" i="9"/>
  <c r="S224" i="9"/>
  <c r="S223" i="9"/>
  <c r="S222" i="9"/>
  <c r="S221" i="9"/>
  <c r="S220" i="9"/>
  <c r="S219" i="9"/>
  <c r="S218" i="9"/>
  <c r="S217" i="9"/>
  <c r="S216" i="9"/>
  <c r="S215" i="9"/>
  <c r="S214" i="9"/>
  <c r="S213" i="9"/>
  <c r="S212" i="9"/>
  <c r="S211" i="9"/>
  <c r="S210" i="9"/>
  <c r="S209" i="9"/>
  <c r="S208" i="9"/>
  <c r="S207" i="9"/>
  <c r="S206" i="9"/>
  <c r="S205" i="9"/>
  <c r="S204" i="9"/>
  <c r="S203" i="9"/>
  <c r="S202" i="9"/>
  <c r="S201" i="9"/>
  <c r="S200" i="9"/>
  <c r="S199" i="9"/>
  <c r="S198" i="9"/>
  <c r="S197" i="9"/>
  <c r="S196" i="9"/>
  <c r="S195" i="9"/>
  <c r="S194" i="9"/>
  <c r="S193" i="9"/>
  <c r="S192" i="9"/>
  <c r="S191" i="9"/>
  <c r="S190" i="9"/>
  <c r="S189" i="9"/>
  <c r="S188" i="9"/>
  <c r="S187" i="9"/>
  <c r="S186" i="9"/>
  <c r="S185" i="9"/>
  <c r="S184" i="9"/>
  <c r="S183" i="9"/>
  <c r="S182" i="9"/>
  <c r="S181" i="9"/>
  <c r="S180" i="9"/>
  <c r="S179" i="9"/>
  <c r="S178" i="9"/>
  <c r="S177" i="9"/>
  <c r="S176" i="9"/>
  <c r="S175" i="9"/>
  <c r="S174" i="9"/>
  <c r="S173" i="9"/>
  <c r="S172" i="9"/>
  <c r="S171" i="9"/>
  <c r="S170" i="9"/>
  <c r="S169" i="9"/>
  <c r="S168" i="9"/>
  <c r="S167" i="9"/>
  <c r="S166" i="9"/>
  <c r="S165" i="9"/>
  <c r="S164" i="9"/>
  <c r="S163" i="9"/>
  <c r="S162" i="9"/>
  <c r="S161" i="9"/>
  <c r="S160" i="9"/>
  <c r="S159" i="9"/>
  <c r="S158" i="9"/>
  <c r="S157" i="9"/>
  <c r="S156" i="9"/>
  <c r="S155" i="9"/>
  <c r="S154" i="9"/>
  <c r="S153" i="9"/>
  <c r="S152" i="9"/>
  <c r="S151" i="9"/>
  <c r="S150" i="9"/>
  <c r="S149" i="9"/>
  <c r="S148" i="9"/>
  <c r="S147" i="9"/>
  <c r="S146" i="9"/>
  <c r="S145" i="9"/>
  <c r="S144" i="9"/>
  <c r="S143" i="9"/>
  <c r="S142" i="9"/>
  <c r="S141" i="9"/>
  <c r="S140" i="9"/>
  <c r="S139" i="9"/>
  <c r="S138" i="9"/>
  <c r="S137" i="9"/>
  <c r="S136" i="9"/>
  <c r="S135" i="9"/>
  <c r="S134" i="9"/>
  <c r="S133" i="9"/>
  <c r="S132" i="9"/>
  <c r="S131" i="9"/>
  <c r="S130" i="9"/>
  <c r="S129" i="9"/>
  <c r="S128" i="9"/>
  <c r="S127" i="9"/>
  <c r="S126" i="9"/>
  <c r="S125" i="9"/>
  <c r="S124" i="9"/>
  <c r="S123" i="9"/>
  <c r="S122" i="9"/>
  <c r="S121" i="9"/>
  <c r="S120" i="9"/>
  <c r="S119" i="9"/>
  <c r="S118" i="9"/>
  <c r="S117" i="9"/>
  <c r="S116" i="9"/>
  <c r="S115" i="9"/>
  <c r="S114" i="9"/>
  <c r="S113" i="9"/>
  <c r="S112" i="9"/>
  <c r="S111" i="9"/>
  <c r="S110" i="9"/>
  <c r="S109" i="9"/>
  <c r="S108" i="9"/>
  <c r="S107" i="9"/>
  <c r="S106" i="9"/>
  <c r="S105" i="9"/>
  <c r="S104" i="9"/>
  <c r="S103" i="9"/>
  <c r="S102" i="9"/>
  <c r="S101" i="9"/>
  <c r="S100" i="9"/>
  <c r="S99" i="9"/>
  <c r="S98" i="9"/>
  <c r="S97" i="9"/>
  <c r="S96" i="9"/>
  <c r="S95" i="9"/>
  <c r="S94" i="9"/>
  <c r="S93" i="9"/>
  <c r="S92" i="9"/>
  <c r="S91" i="9"/>
  <c r="S90" i="9"/>
  <c r="S89" i="9"/>
  <c r="S88" i="9"/>
  <c r="S87" i="9"/>
  <c r="S86" i="9"/>
  <c r="S85" i="9"/>
  <c r="S84" i="9"/>
  <c r="S83" i="9"/>
  <c r="S82" i="9"/>
  <c r="S81" i="9"/>
  <c r="S80" i="9"/>
  <c r="S79" i="9"/>
  <c r="S78" i="9"/>
  <c r="S77" i="9"/>
  <c r="S76" i="9"/>
  <c r="S75" i="9"/>
  <c r="S74" i="9"/>
  <c r="S73" i="9"/>
  <c r="S72" i="9"/>
  <c r="S71" i="9"/>
  <c r="S70" i="9"/>
  <c r="S69" i="9"/>
  <c r="S68" i="9"/>
  <c r="S67" i="9"/>
  <c r="S66" i="9"/>
  <c r="S65" i="9"/>
  <c r="S64" i="9"/>
  <c r="S63" i="9"/>
  <c r="S62" i="9"/>
  <c r="S61" i="9"/>
  <c r="S60" i="9"/>
  <c r="S59" i="9"/>
  <c r="S58" i="9"/>
  <c r="S57" i="9"/>
  <c r="S56" i="9"/>
  <c r="S55" i="9"/>
  <c r="S54" i="9"/>
  <c r="S53" i="9"/>
  <c r="S52" i="9"/>
  <c r="S51" i="9"/>
  <c r="S50" i="9"/>
  <c r="S49" i="9"/>
  <c r="S48" i="9"/>
  <c r="S47" i="9"/>
  <c r="S46" i="9"/>
  <c r="S45" i="9"/>
  <c r="S44" i="9"/>
  <c r="S43" i="9"/>
  <c r="S42" i="9"/>
  <c r="S41" i="9"/>
  <c r="S40" i="9"/>
  <c r="S39" i="9"/>
  <c r="S38" i="9"/>
  <c r="S37" i="9"/>
  <c r="S36" i="9"/>
  <c r="S35" i="9"/>
  <c r="S34" i="9"/>
  <c r="S33" i="9"/>
  <c r="S32" i="9"/>
  <c r="S31" i="9"/>
  <c r="S30" i="9"/>
  <c r="S29" i="9"/>
  <c r="S28" i="9"/>
  <c r="S27" i="9"/>
  <c r="S26" i="9"/>
  <c r="S25" i="9"/>
  <c r="S24" i="9"/>
  <c r="S23" i="9"/>
  <c r="S22" i="9"/>
  <c r="S21" i="9"/>
  <c r="S20" i="9"/>
  <c r="S19" i="9"/>
  <c r="S18" i="9"/>
  <c r="S17" i="9"/>
  <c r="S16" i="9"/>
  <c r="S15" i="9"/>
  <c r="S14" i="9"/>
  <c r="S13" i="9"/>
  <c r="S12" i="9"/>
  <c r="S11" i="9"/>
  <c r="S10" i="9"/>
  <c r="S9" i="9"/>
  <c r="S8" i="9"/>
  <c r="S7" i="9"/>
  <c r="S6" i="9"/>
  <c r="S5" i="9"/>
  <c r="S4" i="9"/>
  <c r="S322" i="11" l="1"/>
  <c r="S353" i="9"/>
  <c r="S357" i="9" s="1"/>
  <c r="S240" i="8" l="1"/>
  <c r="S241" i="8"/>
  <c r="S242" i="8"/>
  <c r="S243" i="8"/>
  <c r="S244" i="8"/>
  <c r="S245" i="8"/>
  <c r="S246" i="8"/>
  <c r="S247" i="8"/>
  <c r="S248" i="8"/>
  <c r="S249" i="8"/>
  <c r="S250" i="8"/>
  <c r="S251" i="8"/>
  <c r="S252" i="8"/>
  <c r="S253" i="8"/>
  <c r="S254" i="8"/>
  <c r="S255" i="8"/>
  <c r="S256" i="8"/>
  <c r="S257" i="8"/>
  <c r="S258" i="8"/>
  <c r="S259" i="8"/>
  <c r="S260" i="8"/>
  <c r="S261" i="8"/>
  <c r="S262" i="8"/>
  <c r="S263" i="8"/>
  <c r="S26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98" i="8"/>
  <c r="S99" i="8"/>
  <c r="S100" i="8"/>
  <c r="S101" i="8"/>
  <c r="S102" i="8"/>
  <c r="S103" i="8"/>
  <c r="S104" i="8"/>
  <c r="S105" i="8"/>
  <c r="S106" i="8"/>
  <c r="S107" i="8"/>
  <c r="S108" i="8"/>
  <c r="S109" i="8"/>
  <c r="S110" i="8"/>
  <c r="S111" i="8"/>
  <c r="S112" i="8"/>
  <c r="S113" i="8"/>
  <c r="S114" i="8"/>
  <c r="S115" i="8"/>
  <c r="S116" i="8"/>
  <c r="S117" i="8"/>
  <c r="S118" i="8"/>
  <c r="S119" i="8"/>
  <c r="S120" i="8"/>
  <c r="S121" i="8"/>
  <c r="S122" i="8"/>
  <c r="S123" i="8"/>
  <c r="S124" i="8"/>
  <c r="S125" i="8"/>
  <c r="S126" i="8"/>
  <c r="S127" i="8"/>
  <c r="S128" i="8"/>
  <c r="S129" i="8"/>
  <c r="S130" i="8"/>
  <c r="S131" i="8"/>
  <c r="S132" i="8"/>
  <c r="S133" i="8"/>
  <c r="S134" i="8"/>
  <c r="S135" i="8"/>
  <c r="S136" i="8"/>
  <c r="S137" i="8"/>
  <c r="S138" i="8"/>
  <c r="S139" i="8"/>
  <c r="S140" i="8"/>
  <c r="S141" i="8"/>
  <c r="S142" i="8"/>
  <c r="S143" i="8"/>
  <c r="S144" i="8"/>
  <c r="S145" i="8"/>
  <c r="S146" i="8"/>
  <c r="S147" i="8"/>
  <c r="S148" i="8"/>
  <c r="S149" i="8"/>
  <c r="S150" i="8"/>
  <c r="S151" i="8"/>
  <c r="S152" i="8"/>
  <c r="S153" i="8"/>
  <c r="S154" i="8"/>
  <c r="S155" i="8"/>
  <c r="S156" i="8"/>
  <c r="S157" i="8"/>
  <c r="S158" i="8"/>
  <c r="S159" i="8"/>
  <c r="S160" i="8"/>
  <c r="S161" i="8"/>
  <c r="S162" i="8"/>
  <c r="S163" i="8"/>
  <c r="S164" i="8"/>
  <c r="S165" i="8"/>
  <c r="S166" i="8"/>
  <c r="S167" i="8"/>
  <c r="S168" i="8"/>
  <c r="S169" i="8"/>
  <c r="S170" i="8"/>
  <c r="S171" i="8"/>
  <c r="S172" i="8"/>
  <c r="S173" i="8"/>
  <c r="S174" i="8"/>
  <c r="S175" i="8"/>
  <c r="S176" i="8"/>
  <c r="S177" i="8"/>
  <c r="S178" i="8"/>
  <c r="S179" i="8"/>
  <c r="S180" i="8"/>
  <c r="S181" i="8"/>
  <c r="S182" i="8"/>
  <c r="S183" i="8"/>
  <c r="S184" i="8"/>
  <c r="S185" i="8"/>
  <c r="S186" i="8"/>
  <c r="S187" i="8"/>
  <c r="S188" i="8"/>
  <c r="S189" i="8"/>
  <c r="S190" i="8"/>
  <c r="S191" i="8"/>
  <c r="S192" i="8"/>
  <c r="S193" i="8"/>
  <c r="S194" i="8"/>
  <c r="S195" i="8"/>
  <c r="S196" i="8"/>
  <c r="S197" i="8"/>
  <c r="S198" i="8"/>
  <c r="S199" i="8"/>
  <c r="S200" i="8"/>
  <c r="S201" i="8"/>
  <c r="S202" i="8"/>
  <c r="S203" i="8"/>
  <c r="S204" i="8"/>
  <c r="S205" i="8"/>
  <c r="S206" i="8"/>
  <c r="S207" i="8"/>
  <c r="S208" i="8"/>
  <c r="S209" i="8"/>
  <c r="S210" i="8"/>
  <c r="S211" i="8"/>
  <c r="S212" i="8"/>
  <c r="S213" i="8"/>
  <c r="S214" i="8"/>
  <c r="S215" i="8"/>
  <c r="S216" i="8"/>
  <c r="S217" i="8"/>
  <c r="S218" i="8"/>
  <c r="S219" i="8"/>
  <c r="S220" i="8"/>
  <c r="S221" i="8"/>
  <c r="S222" i="8"/>
  <c r="S223" i="8"/>
  <c r="S224" i="8"/>
  <c r="S225" i="8"/>
  <c r="S226" i="8"/>
  <c r="S227" i="8"/>
  <c r="S228" i="8"/>
  <c r="S229" i="8"/>
  <c r="S230" i="8"/>
  <c r="S231" i="8"/>
  <c r="S232" i="8"/>
  <c r="S233" i="8"/>
  <c r="S234" i="8"/>
  <c r="S235" i="8"/>
  <c r="S236" i="8"/>
  <c r="S237" i="8"/>
  <c r="S238" i="8"/>
  <c r="S239" i="8"/>
  <c r="S4" i="8"/>
  <c r="S266" i="8" l="1"/>
  <c r="S270" i="8" s="1"/>
  <c r="S14" i="7" l="1"/>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17" i="7"/>
  <c r="S218" i="7"/>
  <c r="S219" i="7"/>
  <c r="S220" i="7"/>
  <c r="S221" i="7"/>
  <c r="S222" i="7"/>
  <c r="S223" i="7"/>
  <c r="S224" i="7"/>
  <c r="S225" i="7"/>
  <c r="S226" i="7"/>
  <c r="S227" i="7"/>
  <c r="S228" i="7"/>
  <c r="S229" i="7"/>
  <c r="S230" i="7"/>
  <c r="S231" i="7"/>
  <c r="S232" i="7"/>
  <c r="S233" i="7"/>
  <c r="S234" i="7"/>
  <c r="S235" i="7"/>
  <c r="S236" i="7"/>
  <c r="S237" i="7"/>
  <c r="S238" i="7"/>
  <c r="S239" i="7"/>
  <c r="S240" i="7"/>
  <c r="S241" i="7"/>
  <c r="S242" i="7"/>
  <c r="S243" i="7"/>
  <c r="S244" i="7"/>
  <c r="S245" i="7"/>
  <c r="S246" i="7"/>
  <c r="S247" i="7"/>
  <c r="S248" i="7"/>
  <c r="S249" i="7"/>
  <c r="S250" i="7"/>
  <c r="S251" i="7"/>
  <c r="S252" i="7"/>
  <c r="S253" i="7"/>
  <c r="S254" i="7"/>
  <c r="S255" i="7"/>
  <c r="S256" i="7"/>
  <c r="S257" i="7"/>
  <c r="S258" i="7"/>
  <c r="S259" i="7"/>
  <c r="S260" i="7"/>
  <c r="S261" i="7"/>
  <c r="S262" i="7"/>
  <c r="S263" i="7"/>
  <c r="S264" i="7"/>
  <c r="S265" i="7"/>
  <c r="S266" i="7"/>
  <c r="S267" i="7"/>
  <c r="S268" i="7"/>
  <c r="S269" i="7"/>
  <c r="S270" i="7"/>
  <c r="S271" i="7"/>
  <c r="S272" i="7"/>
  <c r="S273" i="7"/>
  <c r="S274" i="7"/>
  <c r="S275" i="7"/>
  <c r="S276" i="7"/>
  <c r="S277" i="7"/>
  <c r="S278" i="7"/>
  <c r="S279" i="7"/>
  <c r="S280" i="7"/>
  <c r="S281" i="7"/>
  <c r="S282" i="7"/>
  <c r="S283" i="7"/>
  <c r="S284" i="7"/>
  <c r="S285" i="7"/>
  <c r="S286" i="7"/>
  <c r="S287" i="7"/>
  <c r="S288" i="7"/>
  <c r="S289" i="7"/>
  <c r="S290" i="7"/>
  <c r="S291" i="7"/>
  <c r="S292" i="7"/>
  <c r="S293" i="7"/>
  <c r="S294" i="7"/>
  <c r="S295" i="7"/>
  <c r="S296" i="7"/>
  <c r="S297" i="7"/>
  <c r="S298" i="7"/>
  <c r="S299" i="7"/>
  <c r="S300" i="7"/>
  <c r="S301" i="7"/>
  <c r="S302" i="7"/>
  <c r="S303" i="7"/>
  <c r="S304" i="7"/>
  <c r="S305" i="7"/>
  <c r="S306" i="7"/>
  <c r="S307" i="7"/>
  <c r="S308" i="7"/>
  <c r="S309" i="7"/>
  <c r="S310" i="7"/>
  <c r="S311" i="7"/>
  <c r="S312" i="7"/>
  <c r="S313" i="7"/>
  <c r="S314" i="7"/>
  <c r="S315" i="7"/>
  <c r="S316" i="7"/>
  <c r="S317" i="7"/>
  <c r="S318" i="7"/>
  <c r="S319" i="7"/>
  <c r="S320" i="7"/>
  <c r="S321" i="7"/>
  <c r="S322" i="7"/>
  <c r="S323" i="7"/>
  <c r="S324" i="7"/>
  <c r="S325" i="7"/>
  <c r="S326" i="7"/>
  <c r="S327" i="7"/>
  <c r="S328" i="7"/>
  <c r="S329" i="7"/>
  <c r="S330" i="7"/>
  <c r="S331" i="7"/>
  <c r="S332" i="7"/>
  <c r="S333" i="7"/>
  <c r="S334" i="7"/>
  <c r="S335" i="7"/>
  <c r="S336" i="7"/>
  <c r="S337" i="7"/>
  <c r="S338" i="7"/>
  <c r="S339" i="7"/>
  <c r="S340" i="7"/>
  <c r="S341" i="7"/>
  <c r="S13" i="7"/>
  <c r="S12" i="7"/>
  <c r="S11" i="7"/>
  <c r="S10" i="7"/>
  <c r="S9" i="7"/>
  <c r="S8" i="7"/>
  <c r="S7" i="7"/>
  <c r="S6" i="7"/>
  <c r="S5" i="7"/>
  <c r="S4" i="7"/>
  <c r="S343" i="7" l="1"/>
  <c r="S348" i="7" s="1"/>
  <c r="S209" i="5" l="1"/>
  <c r="S210" i="5"/>
  <c r="S211" i="5"/>
  <c r="S212" i="5"/>
  <c r="S213" i="5"/>
  <c r="S214" i="5"/>
  <c r="S215" i="5"/>
  <c r="S216" i="5"/>
  <c r="S217" i="5"/>
  <c r="S218" i="5"/>
  <c r="S219" i="5"/>
  <c r="S220" i="5"/>
  <c r="S221" i="5"/>
  <c r="S222" i="5"/>
  <c r="S223" i="5"/>
  <c r="S224" i="5"/>
  <c r="S225" i="5"/>
  <c r="S226" i="5"/>
  <c r="S227" i="5"/>
  <c r="S228" i="5"/>
  <c r="S229" i="5"/>
  <c r="S230" i="5"/>
  <c r="S231" i="5"/>
  <c r="S232" i="5"/>
  <c r="S233" i="5"/>
  <c r="S234" i="5"/>
  <c r="S235" i="5"/>
  <c r="S236" i="5"/>
  <c r="S237" i="5"/>
  <c r="S238" i="5"/>
  <c r="S239" i="5"/>
  <c r="S240" i="5"/>
  <c r="S241" i="5"/>
  <c r="S242" i="5"/>
  <c r="S243" i="5"/>
  <c r="S244" i="5"/>
  <c r="S245" i="5"/>
  <c r="S246" i="5"/>
  <c r="S247" i="5"/>
  <c r="S248" i="5"/>
  <c r="S249" i="5"/>
  <c r="S250" i="5"/>
  <c r="S251" i="5"/>
  <c r="S252" i="5"/>
  <c r="S253" i="5"/>
  <c r="S254" i="5"/>
  <c r="S255" i="5"/>
  <c r="S256" i="5"/>
  <c r="S257" i="5"/>
  <c r="S258" i="5"/>
  <c r="S259" i="5"/>
  <c r="S260" i="5"/>
  <c r="S261" i="5"/>
  <c r="S262" i="5"/>
  <c r="S263" i="5"/>
  <c r="S264" i="5"/>
  <c r="S265" i="5"/>
  <c r="S266" i="5"/>
  <c r="S267" i="5"/>
  <c r="S268" i="5"/>
  <c r="S269" i="5"/>
  <c r="S270" i="5"/>
  <c r="S271" i="5"/>
  <c r="S272" i="5"/>
  <c r="S273" i="5"/>
  <c r="S274" i="5"/>
  <c r="S275" i="5"/>
  <c r="S276" i="5"/>
  <c r="S277" i="5"/>
  <c r="S278" i="5"/>
  <c r="S279" i="5"/>
  <c r="S280" i="5"/>
  <c r="S281" i="5"/>
  <c r="S282" i="5"/>
  <c r="S283" i="5"/>
  <c r="S284" i="5"/>
  <c r="S285" i="5"/>
  <c r="S286" i="5"/>
  <c r="S287" i="5"/>
  <c r="S288" i="5"/>
  <c r="S289" i="5"/>
  <c r="S290" i="5"/>
  <c r="S291" i="5"/>
  <c r="S292" i="5"/>
  <c r="S293" i="5"/>
  <c r="S294" i="5"/>
  <c r="S295" i="5"/>
  <c r="S296" i="5"/>
  <c r="S297" i="5"/>
  <c r="S298" i="5"/>
  <c r="S299" i="5"/>
  <c r="S300" i="5"/>
  <c r="S301" i="5"/>
  <c r="S302" i="5"/>
  <c r="S303" i="5"/>
  <c r="S304" i="5"/>
  <c r="S305" i="5"/>
  <c r="S306" i="5"/>
  <c r="S307" i="5"/>
  <c r="S308" i="5"/>
  <c r="S309" i="5"/>
  <c r="S310" i="5"/>
  <c r="S311" i="5"/>
  <c r="S312" i="5"/>
  <c r="S313" i="5"/>
  <c r="S314" i="5"/>
  <c r="S315" i="5"/>
  <c r="S316" i="5"/>
  <c r="S317" i="5"/>
  <c r="S318" i="5"/>
  <c r="S319" i="5"/>
  <c r="S320" i="5"/>
  <c r="S321" i="5"/>
  <c r="S322" i="5"/>
  <c r="S323" i="5"/>
  <c r="S324" i="5"/>
  <c r="S325" i="5"/>
  <c r="S326" i="5"/>
  <c r="S327" i="5"/>
  <c r="S328" i="5"/>
  <c r="S329" i="5"/>
  <c r="S330" i="5"/>
  <c r="S331" i="5"/>
  <c r="S332" i="5"/>
  <c r="S333" i="5"/>
  <c r="S334" i="5"/>
  <c r="S335" i="5"/>
  <c r="S336" i="5"/>
  <c r="S337" i="5"/>
  <c r="S338" i="5"/>
  <c r="S339" i="5"/>
  <c r="S340" i="5"/>
  <c r="S341" i="5"/>
  <c r="S342" i="5"/>
  <c r="S343" i="5"/>
  <c r="S344" i="5"/>
  <c r="S345" i="5"/>
  <c r="S346" i="5"/>
  <c r="S347" i="5"/>
  <c r="S348" i="5"/>
  <c r="S349" i="5"/>
  <c r="S350" i="5"/>
  <c r="S351" i="5"/>
  <c r="S352" i="5"/>
  <c r="S353" i="5"/>
  <c r="S354" i="5"/>
  <c r="S355" i="5"/>
  <c r="S356" i="5"/>
  <c r="S357" i="5"/>
  <c r="S358" i="5"/>
  <c r="S359" i="5"/>
  <c r="S360" i="5"/>
  <c r="S361" i="5"/>
  <c r="S362" i="5"/>
  <c r="S363" i="5"/>
  <c r="S364" i="5"/>
  <c r="S365" i="5"/>
  <c r="S366" i="5"/>
  <c r="S367" i="5"/>
  <c r="S368" i="5"/>
  <c r="S369" i="5"/>
  <c r="S370" i="5"/>
  <c r="S371" i="5"/>
  <c r="S372" i="5"/>
  <c r="S373" i="5"/>
  <c r="S374" i="5"/>
  <c r="S375" i="5"/>
  <c r="S376" i="5"/>
  <c r="S377" i="5"/>
  <c r="S378" i="5"/>
  <c r="S379" i="5"/>
  <c r="S380" i="5"/>
  <c r="S381" i="5"/>
  <c r="S382" i="5"/>
  <c r="S383" i="5"/>
  <c r="S384" i="5"/>
  <c r="S385" i="5"/>
  <c r="S386" i="5"/>
  <c r="S387" i="5"/>
  <c r="S388" i="5"/>
  <c r="S389" i="5"/>
  <c r="S390" i="5"/>
  <c r="S391" i="5"/>
  <c r="S392" i="5"/>
  <c r="S393" i="5"/>
  <c r="S394" i="5"/>
  <c r="S395" i="5"/>
  <c r="S396" i="5"/>
  <c r="S397" i="5"/>
  <c r="S398" i="5"/>
  <c r="S399" i="5"/>
  <c r="S400" i="5"/>
  <c r="S401" i="5"/>
  <c r="S208" i="5"/>
  <c r="S207" i="5"/>
  <c r="S206" i="5"/>
  <c r="S205" i="5"/>
  <c r="S204" i="5"/>
  <c r="S203" i="5"/>
  <c r="S202" i="5"/>
  <c r="S201" i="5"/>
  <c r="S200" i="5"/>
  <c r="S199" i="5"/>
  <c r="S198" i="5"/>
  <c r="S197" i="5"/>
  <c r="S196" i="5"/>
  <c r="S195" i="5"/>
  <c r="S194" i="5"/>
  <c r="S193" i="5"/>
  <c r="S192" i="5"/>
  <c r="S191" i="5"/>
  <c r="S190" i="5"/>
  <c r="S189" i="5"/>
  <c r="S188" i="5"/>
  <c r="S187" i="5"/>
  <c r="S186" i="5"/>
  <c r="S185" i="5"/>
  <c r="S184" i="5"/>
  <c r="S183" i="5"/>
  <c r="S182" i="5"/>
  <c r="S181" i="5"/>
  <c r="S180" i="5"/>
  <c r="S179" i="5"/>
  <c r="S178" i="5"/>
  <c r="S177" i="5"/>
  <c r="S176" i="5"/>
  <c r="S175" i="5"/>
  <c r="S174" i="5"/>
  <c r="S173" i="5"/>
  <c r="S172" i="5"/>
  <c r="S171" i="5"/>
  <c r="S170" i="5"/>
  <c r="S169" i="5"/>
  <c r="S168" i="5"/>
  <c r="S167" i="5"/>
  <c r="S166" i="5"/>
  <c r="S165" i="5"/>
  <c r="S164" i="5"/>
  <c r="S163" i="5"/>
  <c r="S162" i="5"/>
  <c r="S161" i="5"/>
  <c r="S160" i="5"/>
  <c r="S159" i="5"/>
  <c r="S158" i="5"/>
  <c r="S157" i="5"/>
  <c r="S156" i="5"/>
  <c r="S155" i="5"/>
  <c r="S154" i="5"/>
  <c r="S153" i="5"/>
  <c r="S152" i="5"/>
  <c r="S151" i="5"/>
  <c r="S150" i="5"/>
  <c r="S149" i="5"/>
  <c r="S148" i="5"/>
  <c r="S147" i="5"/>
  <c r="S146" i="5"/>
  <c r="S145" i="5"/>
  <c r="S144" i="5"/>
  <c r="S143" i="5"/>
  <c r="S142" i="5"/>
  <c r="S141" i="5"/>
  <c r="S140" i="5"/>
  <c r="S139" i="5"/>
  <c r="S138" i="5"/>
  <c r="S137" i="5"/>
  <c r="S136" i="5"/>
  <c r="S135" i="5"/>
  <c r="S134" i="5"/>
  <c r="S133" i="5"/>
  <c r="S132" i="5"/>
  <c r="S131" i="5"/>
  <c r="S130" i="5"/>
  <c r="S129" i="5"/>
  <c r="S128" i="5"/>
  <c r="S127" i="5"/>
  <c r="S126" i="5"/>
  <c r="S125" i="5"/>
  <c r="S124" i="5"/>
  <c r="S123" i="5"/>
  <c r="S122" i="5"/>
  <c r="S121" i="5"/>
  <c r="S120" i="5"/>
  <c r="S119" i="5"/>
  <c r="S118" i="5"/>
  <c r="S117" i="5"/>
  <c r="S116" i="5"/>
  <c r="S115" i="5"/>
  <c r="S114" i="5"/>
  <c r="S113" i="5"/>
  <c r="S112" i="5"/>
  <c r="S111" i="5"/>
  <c r="S110" i="5"/>
  <c r="S109" i="5"/>
  <c r="S108" i="5"/>
  <c r="S107" i="5"/>
  <c r="S106" i="5"/>
  <c r="S105" i="5"/>
  <c r="S104" i="5"/>
  <c r="S103" i="5"/>
  <c r="S102" i="5"/>
  <c r="S101" i="5"/>
  <c r="S100" i="5"/>
  <c r="S99" i="5"/>
  <c r="S98" i="5"/>
  <c r="S97" i="5"/>
  <c r="S96" i="5"/>
  <c r="S95" i="5"/>
  <c r="S94"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S5" i="5"/>
  <c r="S4" i="5"/>
  <c r="S403" i="5" l="1"/>
  <c r="S410" i="5" s="1"/>
  <c r="S386" i="4"/>
  <c r="S385" i="4"/>
  <c r="S384" i="4"/>
  <c r="S383" i="4"/>
  <c r="S382" i="4"/>
  <c r="S381" i="4"/>
  <c r="S380" i="4"/>
  <c r="S379" i="4"/>
  <c r="S378" i="4"/>
  <c r="S377" i="4"/>
  <c r="S376" i="4"/>
  <c r="S375" i="4"/>
  <c r="S374" i="4"/>
  <c r="S373" i="4"/>
  <c r="S372" i="4"/>
  <c r="S371" i="4"/>
  <c r="S370" i="4"/>
  <c r="S369" i="4"/>
  <c r="S368" i="4"/>
  <c r="S367" i="4"/>
  <c r="S366" i="4"/>
  <c r="S365" i="4"/>
  <c r="S364" i="4"/>
  <c r="S363" i="4"/>
  <c r="S362" i="4"/>
  <c r="S361" i="4"/>
  <c r="S360" i="4"/>
  <c r="S359" i="4"/>
  <c r="S358" i="4"/>
  <c r="S357" i="4"/>
  <c r="S356" i="4"/>
  <c r="S355" i="4"/>
  <c r="S354" i="4"/>
  <c r="S353" i="4"/>
  <c r="S352" i="4"/>
  <c r="S351" i="4"/>
  <c r="S350" i="4"/>
  <c r="S349" i="4"/>
  <c r="S348" i="4"/>
  <c r="S347" i="4"/>
  <c r="S346" i="4"/>
  <c r="S345" i="4"/>
  <c r="S344" i="4"/>
  <c r="S343" i="4"/>
  <c r="S342" i="4"/>
  <c r="S341" i="4"/>
  <c r="S340" i="4"/>
  <c r="S339" i="4"/>
  <c r="S338" i="4"/>
  <c r="S337" i="4"/>
  <c r="S336" i="4"/>
  <c r="S335" i="4"/>
  <c r="S334" i="4"/>
  <c r="S333" i="4"/>
  <c r="S332" i="4"/>
  <c r="S331" i="4"/>
  <c r="S330" i="4"/>
  <c r="S329" i="4"/>
  <c r="S328" i="4"/>
  <c r="S327" i="4"/>
  <c r="S326" i="4"/>
  <c r="S325" i="4"/>
  <c r="S324" i="4"/>
  <c r="S323" i="4"/>
  <c r="S322" i="4"/>
  <c r="S321" i="4"/>
  <c r="S320" i="4"/>
  <c r="S319" i="4"/>
  <c r="S318" i="4"/>
  <c r="S317" i="4"/>
  <c r="S316" i="4"/>
  <c r="S315" i="4"/>
  <c r="S314" i="4"/>
  <c r="S313" i="4"/>
  <c r="S312" i="4"/>
  <c r="S311" i="4"/>
  <c r="S310" i="4"/>
  <c r="S309" i="4"/>
  <c r="S308" i="4"/>
  <c r="S307" i="4"/>
  <c r="S306" i="4"/>
  <c r="S305" i="4"/>
  <c r="S304" i="4"/>
  <c r="S303" i="4"/>
  <c r="S302" i="4"/>
  <c r="S301" i="4"/>
  <c r="S300" i="4"/>
  <c r="S299" i="4"/>
  <c r="S298" i="4"/>
  <c r="S297" i="4"/>
  <c r="S296" i="4"/>
  <c r="S295" i="4"/>
  <c r="S294" i="4"/>
  <c r="S293" i="4"/>
  <c r="S292" i="4"/>
  <c r="S291" i="4"/>
  <c r="S290" i="4"/>
  <c r="S289" i="4"/>
  <c r="S288" i="4"/>
  <c r="S287" i="4"/>
  <c r="S286" i="4"/>
  <c r="S285" i="4"/>
  <c r="S284" i="4"/>
  <c r="S283" i="4"/>
  <c r="S282" i="4"/>
  <c r="S281" i="4"/>
  <c r="S280" i="4"/>
  <c r="S279" i="4"/>
  <c r="S278" i="4"/>
  <c r="S277" i="4"/>
  <c r="S276" i="4"/>
  <c r="S275" i="4"/>
  <c r="S274" i="4"/>
  <c r="S273" i="4"/>
  <c r="S272" i="4"/>
  <c r="S271" i="4"/>
  <c r="S270" i="4"/>
  <c r="S269" i="4"/>
  <c r="S268" i="4"/>
  <c r="S267" i="4"/>
  <c r="S266" i="4"/>
  <c r="S265" i="4"/>
  <c r="S264" i="4"/>
  <c r="S263" i="4"/>
  <c r="S262" i="4"/>
  <c r="S261" i="4"/>
  <c r="S260" i="4"/>
  <c r="S259" i="4"/>
  <c r="S258" i="4"/>
  <c r="S257" i="4"/>
  <c r="S256" i="4"/>
  <c r="S255" i="4"/>
  <c r="S254" i="4"/>
  <c r="S253" i="4"/>
  <c r="S252" i="4"/>
  <c r="S251" i="4"/>
  <c r="S250" i="4"/>
  <c r="S249" i="4"/>
  <c r="S248" i="4"/>
  <c r="S247" i="4"/>
  <c r="S246" i="4"/>
  <c r="S245" i="4"/>
  <c r="S244" i="4"/>
  <c r="S243" i="4"/>
  <c r="S242" i="4"/>
  <c r="S241" i="4"/>
  <c r="S240" i="4"/>
  <c r="S239" i="4"/>
  <c r="S238" i="4"/>
  <c r="S237" i="4"/>
  <c r="S236" i="4"/>
  <c r="S235" i="4"/>
  <c r="S234" i="4"/>
  <c r="S233" i="4"/>
  <c r="S232" i="4"/>
  <c r="S231" i="4"/>
  <c r="S230" i="4"/>
  <c r="S229" i="4"/>
  <c r="S228" i="4"/>
  <c r="S227" i="4"/>
  <c r="S226" i="4"/>
  <c r="S225" i="4"/>
  <c r="S224" i="4"/>
  <c r="S223" i="4"/>
  <c r="S222" i="4"/>
  <c r="S221" i="4"/>
  <c r="S220" i="4"/>
  <c r="S219" i="4"/>
  <c r="S218" i="4"/>
  <c r="S217" i="4"/>
  <c r="S216" i="4"/>
  <c r="S215" i="4"/>
  <c r="S214" i="4"/>
  <c r="S213" i="4"/>
  <c r="S212" i="4"/>
  <c r="S211" i="4"/>
  <c r="S210" i="4"/>
  <c r="S209" i="4"/>
  <c r="S208" i="4"/>
  <c r="S207" i="4"/>
  <c r="S206" i="4"/>
  <c r="S205" i="4"/>
  <c r="S204" i="4"/>
  <c r="S203" i="4"/>
  <c r="S202" i="4"/>
  <c r="S201" i="4"/>
  <c r="S200" i="4"/>
  <c r="S199" i="4"/>
  <c r="S198" i="4"/>
  <c r="S197" i="4"/>
  <c r="S196" i="4"/>
  <c r="S195" i="4"/>
  <c r="S194" i="4"/>
  <c r="S193" i="4"/>
  <c r="S192" i="4"/>
  <c r="S191" i="4"/>
  <c r="S190" i="4"/>
  <c r="S189" i="4"/>
  <c r="S188" i="4"/>
  <c r="S187" i="4"/>
  <c r="S186" i="4"/>
  <c r="S185" i="4"/>
  <c r="S184" i="4"/>
  <c r="S183" i="4"/>
  <c r="S182" i="4"/>
  <c r="S181" i="4"/>
  <c r="S180" i="4"/>
  <c r="S179" i="4"/>
  <c r="S178" i="4"/>
  <c r="S177" i="4"/>
  <c r="S176" i="4"/>
  <c r="S175" i="4"/>
  <c r="S174" i="4"/>
  <c r="S173" i="4"/>
  <c r="S172" i="4"/>
  <c r="S171" i="4"/>
  <c r="S170" i="4"/>
  <c r="S169" i="4"/>
  <c r="S168" i="4"/>
  <c r="S167" i="4"/>
  <c r="S166" i="4"/>
  <c r="S165" i="4"/>
  <c r="S164" i="4"/>
  <c r="S163" i="4"/>
  <c r="S162" i="4"/>
  <c r="S161" i="4"/>
  <c r="S160" i="4"/>
  <c r="S159" i="4"/>
  <c r="S158" i="4"/>
  <c r="S157" i="4"/>
  <c r="S156" i="4"/>
  <c r="S155" i="4"/>
  <c r="S154" i="4"/>
  <c r="S153" i="4"/>
  <c r="S152" i="4"/>
  <c r="S151" i="4"/>
  <c r="S150" i="4"/>
  <c r="S149" i="4"/>
  <c r="S148" i="4"/>
  <c r="S147" i="4"/>
  <c r="S146" i="4"/>
  <c r="S145" i="4"/>
  <c r="S144" i="4"/>
  <c r="S143" i="4"/>
  <c r="S142" i="4"/>
  <c r="S141" i="4"/>
  <c r="S140" i="4"/>
  <c r="S139" i="4"/>
  <c r="S138" i="4"/>
  <c r="S137" i="4"/>
  <c r="S136" i="4"/>
  <c r="S135" i="4"/>
  <c r="S134" i="4"/>
  <c r="S133" i="4"/>
  <c r="S132" i="4"/>
  <c r="S131" i="4"/>
  <c r="S130" i="4"/>
  <c r="S129" i="4"/>
  <c r="S128" i="4"/>
  <c r="S127" i="4"/>
  <c r="S126" i="4"/>
  <c r="S125" i="4"/>
  <c r="S124" i="4"/>
  <c r="S123" i="4"/>
  <c r="S122" i="4"/>
  <c r="S121" i="4"/>
  <c r="S120" i="4"/>
  <c r="S119" i="4"/>
  <c r="S118" i="4"/>
  <c r="S117" i="4"/>
  <c r="S116" i="4"/>
  <c r="S115" i="4"/>
  <c r="S114" i="4"/>
  <c r="S113" i="4"/>
  <c r="S112" i="4"/>
  <c r="S111" i="4"/>
  <c r="S110" i="4"/>
  <c r="S109" i="4"/>
  <c r="S108" i="4"/>
  <c r="S107" i="4"/>
  <c r="S106" i="4"/>
  <c r="S105" i="4"/>
  <c r="S104" i="4"/>
  <c r="S103" i="4"/>
  <c r="S102" i="4"/>
  <c r="S101" i="4"/>
  <c r="S100" i="4"/>
  <c r="S99" i="4"/>
  <c r="S98" i="4"/>
  <c r="S97" i="4"/>
  <c r="S96" i="4"/>
  <c r="S95" i="4"/>
  <c r="S94" i="4"/>
  <c r="S93" i="4"/>
  <c r="S92" i="4"/>
  <c r="S91" i="4"/>
  <c r="S90" i="4"/>
  <c r="S89" i="4"/>
  <c r="S88" i="4"/>
  <c r="S87" i="4"/>
  <c r="S86" i="4"/>
  <c r="S85" i="4"/>
  <c r="S84" i="4"/>
  <c r="S83" i="4"/>
  <c r="S82" i="4"/>
  <c r="S81" i="4"/>
  <c r="S80" i="4"/>
  <c r="S79" i="4"/>
  <c r="S78" i="4"/>
  <c r="S77" i="4"/>
  <c r="S76" i="4"/>
  <c r="S75" i="4"/>
  <c r="S74" i="4"/>
  <c r="S73" i="4"/>
  <c r="S72" i="4"/>
  <c r="S71" i="4"/>
  <c r="S70" i="4"/>
  <c r="S69" i="4"/>
  <c r="S68" i="4"/>
  <c r="S67" i="4"/>
  <c r="S66" i="4"/>
  <c r="S65" i="4"/>
  <c r="S64" i="4"/>
  <c r="S63" i="4"/>
  <c r="S62" i="4"/>
  <c r="S61" i="4"/>
  <c r="S60" i="4"/>
  <c r="S59" i="4"/>
  <c r="S58" i="4"/>
  <c r="S57" i="4"/>
  <c r="S56" i="4"/>
  <c r="S55" i="4"/>
  <c r="S54" i="4"/>
  <c r="S53" i="4"/>
  <c r="S52" i="4"/>
  <c r="S51" i="4"/>
  <c r="S50" i="4"/>
  <c r="S49" i="4"/>
  <c r="S48" i="4"/>
  <c r="S47" i="4"/>
  <c r="S46" i="4"/>
  <c r="S45" i="4"/>
  <c r="S44" i="4"/>
  <c r="S43" i="4"/>
  <c r="S42" i="4"/>
  <c r="S41" i="4"/>
  <c r="S40" i="4"/>
  <c r="S39" i="4"/>
  <c r="S11" i="4"/>
  <c r="S10" i="4"/>
  <c r="S9" i="4"/>
  <c r="S8" i="4"/>
  <c r="S7" i="4"/>
  <c r="S6" i="4"/>
  <c r="S5" i="4"/>
  <c r="S4" i="4"/>
  <c r="S38" i="4"/>
  <c r="S37" i="4"/>
  <c r="S36" i="4"/>
  <c r="S35" i="4"/>
  <c r="S34" i="4"/>
  <c r="S33" i="4"/>
  <c r="S32" i="4"/>
  <c r="S31" i="4"/>
  <c r="S30" i="4"/>
  <c r="S29" i="4"/>
  <c r="S28" i="4"/>
  <c r="S27" i="4"/>
  <c r="S26" i="4"/>
  <c r="S25" i="4"/>
  <c r="S24" i="4"/>
  <c r="S23" i="4"/>
  <c r="S22" i="4"/>
  <c r="S21" i="4"/>
  <c r="S20" i="4"/>
  <c r="S19" i="4"/>
  <c r="S18" i="4"/>
  <c r="S17" i="4"/>
  <c r="S16" i="4"/>
  <c r="S15" i="4"/>
  <c r="S14" i="4"/>
  <c r="S13" i="4"/>
  <c r="S12" i="4"/>
  <c r="S388" i="4" l="1"/>
  <c r="S390" i="4" s="1"/>
  <c r="S5" i="2" l="1"/>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4" i="2"/>
  <c r="S91" i="2" l="1"/>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l="1"/>
  <c r="S384" i="2" s="1"/>
</calcChain>
</file>

<file path=xl/sharedStrings.xml><?xml version="1.0" encoding="utf-8"?>
<sst xmlns="http://schemas.openxmlformats.org/spreadsheetml/2006/main" count="29228" uniqueCount="1904">
  <si>
    <t>CÔNG TY TNHH IGB AUTOMOTIVE VIỆT NAM - MST: 3702725725</t>
  </si>
  <si>
    <t>BẢNG KÊ HÓA ĐƠN BÁN RA KÈM CHI TIẾT SẢN PHẨM</t>
  </si>
  <si>
    <t>Ngày xuất bảng kê: 02/11/2023</t>
  </si>
  <si>
    <t>Ký hiệu hóa đơn: C23TVN - Mẫu số: 2</t>
  </si>
  <si>
    <t>Số HĐ</t>
  </si>
  <si>
    <t>Ngày HĐ</t>
  </si>
  <si>
    <t>Phiếu bán</t>
  </si>
  <si>
    <t>Công Ty/Tổ chức</t>
  </si>
  <si>
    <t>Mã số thuế</t>
  </si>
  <si>
    <t>Địa chỉ</t>
  </si>
  <si>
    <t>Ghi Chú</t>
  </si>
  <si>
    <t>VAT %</t>
  </si>
  <si>
    <t>Đ.vị tiền</t>
  </si>
  <si>
    <t>Tỷ giá</t>
  </si>
  <si>
    <t>STT SP</t>
  </si>
  <si>
    <t>Mã SP</t>
  </si>
  <si>
    <t>Tên SP</t>
  </si>
  <si>
    <t>ĐVT</t>
  </si>
  <si>
    <t>Số Lượng</t>
  </si>
  <si>
    <t>Đơn giá</t>
  </si>
  <si>
    <t>Thành tiền SP Chưa VAT</t>
  </si>
  <si>
    <t>VAT SP %</t>
  </si>
  <si>
    <t>Tiền Thuế</t>
  </si>
  <si>
    <t>Thành tiền SP Có VAT</t>
  </si>
  <si>
    <t>Date</t>
  </si>
  <si>
    <t>00000519</t>
  </si>
  <si>
    <t>2023-10-03 00:00:00</t>
  </si>
  <si>
    <t>IGB AUTOMOTIVE TIANJIN LTD</t>
  </si>
  <si>
    <t>Buiding H, No.1 Shengdayizhi Road, XEDA, Tianjin, China 300385</t>
  </si>
  <si>
    <t>EUR</t>
  </si>
  <si>
    <t>LB5B14D697BCD00</t>
  </si>
  <si>
    <t>LB5B14D697BCD00 Thiết bị giữ nhiệt cho ghế ngồi xe hơi Front Seat Back Sport H/V</t>
  </si>
  <si>
    <t>Cái</t>
  </si>
  <si>
    <t>LB5B14D699BDE00</t>
  </si>
  <si>
    <t>LB5B14D699BDE00 Thiết bị giữ nhiệt cho ghế ngồi xe hơi Rear Seat Cushion</t>
  </si>
  <si>
    <t>LC5B14D696ACC00</t>
  </si>
  <si>
    <t>LC5B14D696ACC00 Thiết bị giữ nhiệt cho ghế ngồi xe hơi FSB Heater</t>
  </si>
  <si>
    <t>LC5B14D697ACD00</t>
  </si>
  <si>
    <t>LC5B14D697ACD00 Thiết bị giữ nhiệt cho ghế ngồi xe hơi FSB Heater</t>
  </si>
  <si>
    <t>LC5B14D697ECC00</t>
  </si>
  <si>
    <t>LC5B14D697ECC00 Thiết bị giữ nhiệt cho ghế ngồi xe hơi Front Seat Back H/V</t>
  </si>
  <si>
    <t>LC5B14D699HAG00</t>
  </si>
  <si>
    <t>LC5B14D699HAG00 Thiết bị giữ nhiệt cho ghế ngồi xe hơi Front Seat Cushion H/V</t>
  </si>
  <si>
    <t>646316000CD00</t>
  </si>
  <si>
    <t>646316000CD00 Thiết bị giữ nhiệt cho vô lăng xe hơi Steering Wheel Heater Standard</t>
  </si>
  <si>
    <t>Theo hóa đơn thương mại số 1745257 ngày 02/10/2023, tờ khai hàng hóa xuất khẩu số 305859046750 ngày 03/10/2023</t>
  </si>
  <si>
    <t>Note</t>
  </si>
  <si>
    <t>00000520</t>
  </si>
  <si>
    <t>447230007C</t>
  </si>
  <si>
    <t>447230007C Thiết bị giữ nhiệt cho ghế ngồi xe hơi VS20 Front Heater Back</t>
  </si>
  <si>
    <t>448000005C</t>
  </si>
  <si>
    <t>448000005C Thiết bị giữ nhiệt cho ghế ngồi xe hơi VS20 Rear Cushion Heater</t>
  </si>
  <si>
    <t>448010005C</t>
  </si>
  <si>
    <t>448010005C Thiết bị giữ nhiệt của ghế ngồi xe hơi VS20 Rear Back Heater</t>
  </si>
  <si>
    <t>Theo hóa đơn thương mại số 1745258 ngày 02/10/2023, tờ khai hàng hóa xuất khẩu số 305859046750 ngày 03/10/2023</t>
  </si>
  <si>
    <t>00000521</t>
  </si>
  <si>
    <t>A447580103</t>
  </si>
  <si>
    <t>A447580103 Thiết bị giữ nhiệt của ghế ngồi xe hơi ZB Heater FSC Viano</t>
  </si>
  <si>
    <t>A447600103</t>
  </si>
  <si>
    <t>A447600103 Thiết bị giữ nhiệt của ghế ngồi xe hơi ZB Heater STV Viano</t>
  </si>
  <si>
    <t>Theo hóa đơn thương mại số 1745259 ngày 02/10/2023, tờ khai hàng hóa xuất khẩu số 305859046750 ngày 03/10/2023</t>
  </si>
  <si>
    <t>00000522</t>
  </si>
  <si>
    <t>N2ABR638B34AAA00</t>
  </si>
  <si>
    <t>N2ABR638B34AAA00 Thiết bị giữ nhiệt cho ghế ngồi xe hơi Ford U611/ICA 2R Cush Heater Mat 2 Row cushion</t>
  </si>
  <si>
    <t>N2ABR668A80AAB00</t>
  </si>
  <si>
    <t>N2ABR668A80AAB00 Thiết bị giữ nhiệt cho ghế ngồi xe hơi Ford U611/ICA 2R Back HM 2Row Back</t>
  </si>
  <si>
    <t>N2ABR668A80BAB00</t>
  </si>
  <si>
    <t>N2ABR668A80BAB00 Thiết bị giữ nhiệt cho ghế ngồi xe hơi Ford U611/ICA 2R Back HM 2Row Back Captian</t>
  </si>
  <si>
    <t>N2AB14D699BAA00</t>
  </si>
  <si>
    <t>N2AB14D699BAA00 Thiết bị giữ nhiệt cho ghế ngồi xe hơi Ford U611/ICA 1R Cush HM cushion ST line</t>
  </si>
  <si>
    <t>N2CB14D697CAC00</t>
  </si>
  <si>
    <t>N2CB14D697CAC00 Thiết bị giữ nhiệt cho ghế ngồi xe hơi Ford U611/ICA 2 R Back 2Row HM Back Captian</t>
  </si>
  <si>
    <t>Theo hóa đơn thương mại số 1745260 ngày 02/10/2023, tờ khai hàng hóa xuất khẩu số 305859046750 ngày 03/10/2023</t>
  </si>
  <si>
    <t>00000523</t>
  </si>
  <si>
    <t>876356RA0A07</t>
  </si>
  <si>
    <t>876356RA0A07 Thiết bị giữ nhiệt cho ghế ngồi xe hơi Back Front Seat RH / LH Cloth PVC Leather Premium</t>
  </si>
  <si>
    <t>Theo hóa đơn thương mại số 1745261 ngày 02/10/2023, tờ khai hàng hóa xuất khẩu số 305859046750 ngày 03/10/2023</t>
  </si>
  <si>
    <t>00000524</t>
  </si>
  <si>
    <t>2023-10-05 00:00:00</t>
  </si>
  <si>
    <t>HYUNDAI MOBIS</t>
  </si>
  <si>
    <t>203, Teheran-ro, Gangnam-gu, Seoul, 06141 Korea</t>
  </si>
  <si>
    <t>USD</t>
  </si>
  <si>
    <t>88170AR10017N</t>
  </si>
  <si>
    <t>88170AR10017N Thiết bị giữ nhiệt cho ghế ngồi xe hơi Front seat heater cushion with ODS</t>
  </si>
  <si>
    <t>88170AR15006</t>
  </si>
  <si>
    <t>88170AR15006 Thiết bị giữ nhiệt cho ghế ngồi xe hơi JK1 HEATER FR SEAT CUSHION ODS</t>
  </si>
  <si>
    <t>88370AR00020</t>
  </si>
  <si>
    <t>88370AR00020 Thiết bị giữ nhiệt cho ghế ngồi xe hơi Front seat back heater</t>
  </si>
  <si>
    <t>88370T600011</t>
  </si>
  <si>
    <t>88370T600011 Thiết bị giữ nhiệt của ghế ngồi xe hơi Front Seat Backrest</t>
  </si>
  <si>
    <t>89170T600008</t>
  </si>
  <si>
    <t>89170T600008 Thiết bị giữ nhiệt của ghế ngồi xe hơi Rear Seat Cushion LH</t>
  </si>
  <si>
    <t>Theo hóa đơn thương mại số 1745262 ngày 03/10/2023, tờ khai hàng hóa xuất khẩu số 305865037720 ngày 05/10/2023</t>
  </si>
  <si>
    <t>00000525</t>
  </si>
  <si>
    <t>88190J910010</t>
  </si>
  <si>
    <t>88190J910010 Thiết bị giữ nhiệt cho ghế ngồi xe hơi OS Seat Warmer ASSY-FR CUS</t>
  </si>
  <si>
    <t>Theo hóa đơn thương mại số 1745263 ngày 03/10/2023, tờ khai hàng hóa xuất khẩu số 305864978110 ngày 05/10/2023</t>
  </si>
  <si>
    <t>00000526</t>
  </si>
  <si>
    <t>TACHI-S TECHNICAL CENTER</t>
  </si>
  <si>
    <t>Suehiro-cho 1-3-1, Ohme-shi, Tokyo-198-0025 Japan</t>
  </si>
  <si>
    <t>111H0S300402</t>
  </si>
  <si>
    <t>111H0S300402 Thiết bị giữ nhiệt cho ghế ngồi xe hơi P33 Front Cushion RH Synthetic</t>
  </si>
  <si>
    <t>121H0S300402</t>
  </si>
  <si>
    <t>121H0S300402 Thiết bị giữ nhiệt cho ghế ngồi xe hơi P33 Front Cushion LH Synthetic</t>
  </si>
  <si>
    <t>123H09903</t>
  </si>
  <si>
    <t>123H09903 Thiết bị giữ nhiệt cho ghế ngồi xe hơi P33 Front Backrest RH / LH  Leather / Cloth / Synth</t>
  </si>
  <si>
    <t>271L0S302002</t>
  </si>
  <si>
    <t>271L0S302002 Thiết bị giữ nhiệt cho ghế ngồi xe hơi Rear Cushion RH</t>
  </si>
  <si>
    <t>273L09902</t>
  </si>
  <si>
    <t>273L09902 Thiết bị giữ nhiệt cho ghế ngồi xe hơi P33C Rear Back RH / LH</t>
  </si>
  <si>
    <t>Theo hóa đơn thương mại số 1745264 ngày 05/10/2023, tờ khai hàng hóa xuất khẩu số 305865288060 ngày 05/10/2023</t>
  </si>
  <si>
    <t>00000527</t>
  </si>
  <si>
    <t>KINRYO KOGYO CO.,LTD</t>
  </si>
  <si>
    <t>3 Kokubu, Miyako-machi, Miyako-gun Fukuoka Japan 824-0123</t>
  </si>
  <si>
    <t>566516502 Thiết bị giữ nhiệt cho ghế ngồi xe hơi P61R 2nd BACK HEATER ASSY HEATER MAT</t>
  </si>
  <si>
    <t>566559002 Thiết bị giữ nhiệt cho ghế ngồi xe hơi P61R 1st BACK HEATER ASSY HEATER MAT</t>
  </si>
  <si>
    <t>566561305 Thiết bị giữ nhiệt cho ghế ngồi xe hơi - P61QR_1st CU_LH LEA</t>
  </si>
  <si>
    <t>567301805 Thiết bị giữ nhiệt cho ghế ngồi xe hơi - P61QR_1st CU_RH_LEA</t>
  </si>
  <si>
    <t>567302102 Thiết bị giữ nhiệt cho ghế ngồi xe hơi - P61Q 1st row cushion LH heater mat</t>
  </si>
  <si>
    <t>567302302 Thiết bị giữ nhiệt cho ghế ngồi xe hơi - P61Q 1st row cushion RH heater mat</t>
  </si>
  <si>
    <t>600979204 Thiết bị giữ nhiệt cho ghế ngồi xe hơi P61Q 2nd row cushion RH heater mat</t>
  </si>
  <si>
    <t>600979304 Thiết bị giữ nhiệt cho ghế ngồi xe hơi P61Q 2nd row cushion LH heater mat</t>
  </si>
  <si>
    <t>Theo hóa đơn thương mại số 1745265 ngày 05/10/2023, tờ khai hàng hóa xuất khẩu số 305865602400 ngày 05/10/2023</t>
  </si>
  <si>
    <t>00000528</t>
  </si>
  <si>
    <t>2023-10-06 00:00:00</t>
  </si>
  <si>
    <t>HYUNDAI MOTOR COMPANY</t>
  </si>
  <si>
    <t>12 Heolleung-ro, Seocho-gu Seoul 06797 KOREA</t>
  </si>
  <si>
    <t>88370AR05009</t>
  </si>
  <si>
    <t>88370AR05009 Thiết bị giữ nhiệt cho ghế ngồi xe hơi JK1 HEATER FR SEAT BACK Quilting</t>
  </si>
  <si>
    <t>89370AR00018</t>
  </si>
  <si>
    <t>89370AR00018 Thiết bị giữ nhiệt cho ghế ngồi xe hơi Rear seat back LH heater</t>
  </si>
  <si>
    <t>89370AR05009</t>
  </si>
  <si>
    <t>89370AR05009 Thiết bị giữ nhiệt cho ghế ngồi xe hơi JK1 HEATER Back LH 2ND Seat Quilting</t>
  </si>
  <si>
    <t>89370AR10007</t>
  </si>
  <si>
    <t>89370AR10007 Thiết bị giữ nhiệt cho ghế ngồi xe hơi JK1 2nd Seat Back LH HEATER ASSY</t>
  </si>
  <si>
    <t>89370AR15007</t>
  </si>
  <si>
    <t>89370AR15007 Thiết bị giữ nhiệt cho ghế ngồi xe hơi JK1 2nd Seat Back LH HEATER ASSY quilting</t>
  </si>
  <si>
    <t>89470AR00018</t>
  </si>
  <si>
    <t>89470AR00018 Thiết bị giữ nhiệt cho ghế ngồi xe hơi Rear seat back RH heater</t>
  </si>
  <si>
    <t>89470AR05009</t>
  </si>
  <si>
    <t>89470AR05009 Thiết bị giữ nhiệt cho ghế ngồi xe hơi JK1 HEATER Back RH 2ND Seat quilting</t>
  </si>
  <si>
    <t>89470AR10007</t>
  </si>
  <si>
    <t>89470AR10007 Thiết bị giữ nhiệt cho ghế ngồi xe hơi JK1 2nd Seat Back RH HEATER ASSY</t>
  </si>
  <si>
    <t>89470AR15007</t>
  </si>
  <si>
    <t>89470AR15007 Thiết bị giữ nhiệt cho ghế ngồi xe hơi JK1 2nd Seat Back RH HEATER ASSY quilting</t>
  </si>
  <si>
    <t>Theo hóa đơn thương mại số 1745266 ngày 05/10/2023, tờ khai hàng hóa xuất khẩu số 305868271940 ngày 06/10/2023</t>
  </si>
  <si>
    <t>00000529</t>
  </si>
  <si>
    <t>88170AR00015N</t>
  </si>
  <si>
    <t>88170AR00015N Thiết bị giữ nhiệt cho ghế ngồi xe hơi  Front seat heater cushion Original Type JK</t>
  </si>
  <si>
    <t>88170AR05007N</t>
  </si>
  <si>
    <t>88170AR05007N Thiết bị giữ nhiệt cho ghế ngồi xe hơi JK1 HEATER FR Cushion Quilting</t>
  </si>
  <si>
    <t>89170AR00021</t>
  </si>
  <si>
    <t>89170AR00021 Thiết bị giữ nhiệt cho ghế ngồi xe hơi Rear seat cushion LH heater</t>
  </si>
  <si>
    <t>89170AR05011</t>
  </si>
  <si>
    <t>89170AR05011 Thiết bị giữ nhiệt cho ghế ngồi xe hơi JK1 HEATER CUSHION LH 2ND SEAT</t>
  </si>
  <si>
    <t>89170AR10007</t>
  </si>
  <si>
    <t>89170AR10007 Thiết bị giữ nhiệt cho ghế ngồi xe hơi JK1 2nd Seat Cush LH</t>
  </si>
  <si>
    <t>89170AR15007</t>
  </si>
  <si>
    <t>89170AR15007 Thiết bị giữ nhiệt cho ghế ngồi xe hơi JK1 2nd Seat Cush LH HEATER ASSY quilting</t>
  </si>
  <si>
    <t>89175AR00005</t>
  </si>
  <si>
    <t>89175AR00005 Thiết bị giữ nhiệt cho ghế ngồi xe hơi JK1 HEATER CUSHION RR CTR Quilting</t>
  </si>
  <si>
    <t>89270AR00021</t>
  </si>
  <si>
    <t>89270AR00021 Thiết bị giữ nhiệt cho ghế ngồi xe hơi Rear seat cushion RH heater</t>
  </si>
  <si>
    <t>89270AR05011</t>
  </si>
  <si>
    <t>89270AR05011 Thiết bị giữ nhiệt cho ghế ngồi xe hơi JK1 HEATER CUSHION RH 2ND SEAT Quilting</t>
  </si>
  <si>
    <t>89270AR10007</t>
  </si>
  <si>
    <t>89270AR10007 Thiết bị giữ nhiệt cho ghế ngồi xe hơi JK1 2nd Seat Cush RH HEATER ASSY</t>
  </si>
  <si>
    <t>89270AR15007</t>
  </si>
  <si>
    <t>89270AR15007 Thiết bị giữ nhiệt cho ghế ngồi xe hơi JK1 2nd Seat Cush RH HEATER ASSY quilting</t>
  </si>
  <si>
    <t>Theo hóa đơn thương mại số 1745267 ngày 05/10/2023, tờ khai hàng hóa xuất khẩu số 305868211960 ngày 06/10/2023</t>
  </si>
  <si>
    <t>00000530</t>
  </si>
  <si>
    <t>88170T600011N</t>
  </si>
  <si>
    <t>88170T600011N Thiết bị giữ nhiệt của ghế ngồi xe hơi JX Front Seat Cushion</t>
  </si>
  <si>
    <t>89175T600004N</t>
  </si>
  <si>
    <t>89175T600004N Thiết bị giữ nhiệt của ghế ngồi xe hơi Rear Seat Cushion Center</t>
  </si>
  <si>
    <t>89270T600008</t>
  </si>
  <si>
    <t>89270T600008 Thiết bị giữ nhiệt của ghế ngồi xe hơi Rear Seat Cushion RH</t>
  </si>
  <si>
    <t>89370T600010</t>
  </si>
  <si>
    <t>89370T600010 Thiết bị giữ nhiệt của ghế ngồi xe hơi Rear Seat Backrest LH</t>
  </si>
  <si>
    <t>89470T600010</t>
  </si>
  <si>
    <t>89470T600010 Thiết bị giữ nhiệt của ghế ngồi xe hơi Rear Seat Backrest RH</t>
  </si>
  <si>
    <t>Theo hóa đơn thương mại số 1745268 ngày 05/10/2023, tờ khai hàng hóa xuất khẩu số 305868111200 ngày 06/10/2023</t>
  </si>
  <si>
    <t>00000531</t>
  </si>
  <si>
    <t>2023-10-11 00:00:00</t>
  </si>
  <si>
    <t>271L0S280201</t>
  </si>
  <si>
    <t>271L0S280201 Thiết bị giữ nhiệt cho ghế ngồi xe hơi 5A45 MY25 RSC LH slide</t>
  </si>
  <si>
    <t>271L0S360301</t>
  </si>
  <si>
    <t>271L0S360301 Thiết bị giữ nhiệt cho ghế ngồi xe hơi 5A45 MY25 2RSC RH Fix</t>
  </si>
  <si>
    <t>281L0S280201</t>
  </si>
  <si>
    <t>281L0S280201 Thiết bị giữ nhiệt cho ghế ngồi xe hơi 5A45 MY25 RSC LH slide</t>
  </si>
  <si>
    <t>281L0S360301</t>
  </si>
  <si>
    <t>281L0S360301 Thiết bị giữ nhiệt cho ghế ngồi xe hơi 5A45 MY25 RSC LH Fix</t>
  </si>
  <si>
    <t>Theo hóa đơn thương mại số 1745276 ngày 09/10/2023, tờ khai hàng hóa xuất khẩu số 305878356840 ngày 10/10/2023</t>
  </si>
  <si>
    <t>00000532</t>
  </si>
  <si>
    <t>2023-10-12 00:00:00</t>
  </si>
  <si>
    <t>111H0S300402 Thiết bị giữ nhiệt cho ghế ngồi xe hơi P33 Front Cushion RH  Synthetic</t>
  </si>
  <si>
    <t>121H0S300402 Thiết bị giữ nhiệt cho ghế ngồi xe hơi P33 Front Cushion LH  Synthetic</t>
  </si>
  <si>
    <t>123H09903 Thiết bị giữ nhiệt cho ghế ngồi xe hơi P33 Front Backrest RH / LH Leather / Cloth / Synth</t>
  </si>
  <si>
    <t>273L0S3103</t>
  </si>
  <si>
    <t>273L0S3103 Thiết bị giữ nhiệt cho ghế ngồi xe hơi P33C Rear Seat Back LH/RH</t>
  </si>
  <si>
    <t>Theo hóa đơn thương mại số 1745277 ngày 12/10/2023, tờ khai hàng hóa xuất khẩu số 305882414040 ngày 12/10/2023</t>
  </si>
  <si>
    <t>00000533</t>
  </si>
  <si>
    <t>AUTOLIV CEBU SAFETY MANUFACTURING INC</t>
  </si>
  <si>
    <t>3rd St. Mactan Economic Zone 1, 6015 Lapu-Lapu City, Philippinen</t>
  </si>
  <si>
    <t>641283817 Thiết bị giữ nhiệt cho ghế ngồi xe hơi Heater element Mazda TB660</t>
  </si>
  <si>
    <t>644942416 Tấm đệm bằng vải không dệt ,bộ phận dùng cho thiết bị giữ nhiệt vô lăng, Dummy element Mazda TB660</t>
  </si>
  <si>
    <t>Theo hóa đơn thương mại số 1745278 ngày 12/10/2023, tờ khai hàng hóa xuất khẩu số 305882318950 ngày 12/10/2023</t>
  </si>
  <si>
    <t>00000534</t>
  </si>
  <si>
    <t>NISSAN TRADING CO., LTD</t>
  </si>
  <si>
    <t>Belista Tower Higashitotsuka 91-1 Kawakami-Cho, Totsuka-Ku, Yokohama Kanagawa 244-0805, Japan</t>
  </si>
  <si>
    <t>873356RA0B02</t>
  </si>
  <si>
    <t>873356RA0B02 Thiết bị giữ nhiệt cho ghế ngồi xe hơi P33A Cush Premium Leather  Front Seat RH</t>
  </si>
  <si>
    <t>873356RA1B02</t>
  </si>
  <si>
    <t>873356RA1B02 Thiết bị giữ nhiệt cho ghế ngồi xe hơi Cushion Premium Leather Front Seat RH</t>
  </si>
  <si>
    <t>873356RA3B04</t>
  </si>
  <si>
    <t>873356RA3B04 Thiết bị giữ nhiệt cho ghế ngồi xe hơi Cushion Front Seat RH PVC/Leather</t>
  </si>
  <si>
    <t>873856RA0B02</t>
  </si>
  <si>
    <t>873856RA0B02 Thiết bị giữ nhiệt cho ghế ngồi xe hơi Cushion Cloth Front Seat LH</t>
  </si>
  <si>
    <t>873856RA1B02</t>
  </si>
  <si>
    <t>873856RA1B02 Thiết bị giữ nhiệt cho ghế ngồi xe hơi Cushion Premium Leather Front seat LH</t>
  </si>
  <si>
    <t>873856RA3B04</t>
  </si>
  <si>
    <t>873856RA3B04 Thiết bị giữ nhiệt cho ghế ngồi xe hơi Cushion Front Seat LH PVC/Leather</t>
  </si>
  <si>
    <t>883356RA1B04</t>
  </si>
  <si>
    <t>883356RA1B04 Thiết bị giữ nhiệt cho ghế ngồi xe hơi Cushion Cloth Rear Seat RH</t>
  </si>
  <si>
    <t>883356RA2B02</t>
  </si>
  <si>
    <t>883356RA2B02 Thiết bị giữ nhiệt cho ghế ngồi xe hơi Cushion PVC / Leather RH</t>
  </si>
  <si>
    <t>883356RA5B02</t>
  </si>
  <si>
    <t>883356RA5B02 Thiết bị giữ nhiệt cho ghế ngồi xe hơi P33A RSC Slide EU RH Cloth B</t>
  </si>
  <si>
    <t>883356RA6B02</t>
  </si>
  <si>
    <t>883356RA6B02 Thiết bị giữ nhiệt cho ghế ngồi xe hơi P33A RSC Slide EU RH  Leather D</t>
  </si>
  <si>
    <t>883356RA7B02</t>
  </si>
  <si>
    <t>883356RA7B02 Thiết bị giữ nhiệt cho ghế ngồi xe hơi P33A RSC Slide EU RH Leather B/C</t>
  </si>
  <si>
    <t>883856RA2B02</t>
  </si>
  <si>
    <t>883856RA2B02 Thiết bị giữ nhiệt cho ghế ngồi xe hơi Cushion PVC/Leather LH</t>
  </si>
  <si>
    <t>883856RA5B02</t>
  </si>
  <si>
    <t>883856RA5B02 Thiết bị giữ nhiệt cho ghế ngồi xe hơi P33A RSC Slide EU LH Cloth B</t>
  </si>
  <si>
    <t>883856RA6B02</t>
  </si>
  <si>
    <t>883856RA6B02 Thiết bị giữ nhiệt cho ghế ngồi xe hơi P33A RSC Slide EU LH Leather D</t>
  </si>
  <si>
    <t>883856RA7B02</t>
  </si>
  <si>
    <t>883856RA7B02 Thiết bị giữ nhiệt cho ghế ngồi xe hơi P33A RSC Slide EU LH Leather B/C</t>
  </si>
  <si>
    <t>886356RA0A07</t>
  </si>
  <si>
    <t>886356RA0A07 Thiết bị giữ nhiệt cho ghế ngồi xe hơi Back Rear Seat RH / LH Cloth PVC Leather Premium</t>
  </si>
  <si>
    <t>886356RA5A05</t>
  </si>
  <si>
    <t>886356RA5A05 Thiết bị giữ nhiệt cho ghế ngồi xe hơi P33A RSB Slide EU</t>
  </si>
  <si>
    <t>Theo hóa đơn thương mại số 1745279 ngày 12/10/2023, tờ khai hàng hóa xuất khẩu số 305882919660 ngày 12/10/2023</t>
  </si>
  <si>
    <t>00000536</t>
  </si>
  <si>
    <t>2023-10-13 00:00:00</t>
  </si>
  <si>
    <t>LC5B14D698ADD00</t>
  </si>
  <si>
    <t>LC5B14D698ADD00 Thiết bị giữ nhiệt cho ghế ngồi xe hơi Front Seat Cushion Heater</t>
  </si>
  <si>
    <t>Theo hóa đơn thương mại số 1745269 ngày 05/10/2023, tờ khai hàng hóa xuất khẩu số 305885682560 ngày 13/10/2023</t>
  </si>
  <si>
    <t>00000537</t>
  </si>
  <si>
    <t>Theo hóa đơn thương mại số 1745270 ngày 05/10/2023, tờ khai hàng hóa xuất khẩu số 305885682560 ngày 13/10/2023</t>
  </si>
  <si>
    <t>00000538</t>
  </si>
  <si>
    <t>A206280301</t>
  </si>
  <si>
    <t>A206280301 Thiết bị giữ nhiệt cho ghế ngồi xe hơi V206 Front Seat Cushion HM FSC Heater Mat</t>
  </si>
  <si>
    <t>A206910202</t>
  </si>
  <si>
    <t>A206910202 Thiết bị giữ nhiệt cho  xe hơi,V206 FSB Heater, Front Seat Back Heater</t>
  </si>
  <si>
    <t>Theo hóa đơn thương mại số 1745271 ngày 05/10/2023, tờ khai hàng hóa xuất khẩu số 305885682560 ngày 13/10/2023</t>
  </si>
  <si>
    <t>00000539</t>
  </si>
  <si>
    <t>Theo hóa đơn thương mại số 1745272 ngày 05/10/2023, tờ khai hàng hóa xuất khẩu số 305885682560 ngày 13/10/2023</t>
  </si>
  <si>
    <t>00000540</t>
  </si>
  <si>
    <t>N2CB14D699AAA00</t>
  </si>
  <si>
    <t>N2CB14D699AAA00 Thiết bị giữ nhiệt cho ghế ngồi xe hơi Ford U611/ICA 2 R Cush 2Row HM Cush Captian</t>
  </si>
  <si>
    <t>Theo hóa đơn thương mại số 1745273 ngày 05/10/2023, tờ khai hàng hóa xuất khẩu số 305885682560 ngày 13/10/2023</t>
  </si>
  <si>
    <t>00000541</t>
  </si>
  <si>
    <t>A214270201</t>
  </si>
  <si>
    <t>A214270201 Thiết bị giữ nhiệt cho ghế ngồi xe hơi V214 FSB HM LH</t>
  </si>
  <si>
    <t>A214280201</t>
  </si>
  <si>
    <t>A214280201 Thiết bị giữ nhiệt cho ghế ngồi xe hơi V214 FSB HM RH</t>
  </si>
  <si>
    <t>A214890401</t>
  </si>
  <si>
    <t>A214890401 Thiết bị giữ nhiệt cho ghế ngồi xe hơi V214 FSC HM LH</t>
  </si>
  <si>
    <t>A214900401</t>
  </si>
  <si>
    <t>A214900401 Thiết bị giữ nhiệt cho ghế ngồi xe hơi V214 FSC HM RH</t>
  </si>
  <si>
    <t>Theo hóa đơn thương mại số 1745274 ngày 05/10/2023, tờ khai hàng hóa xuất khẩu số 305885682560 ngày 13/10/2023</t>
  </si>
  <si>
    <t>00000542</t>
  </si>
  <si>
    <t>873356RA2B02</t>
  </si>
  <si>
    <t>873356RA2B02 Thiết bị giữ nhiệt cho ghế ngồi xe hơi Cushion Front Seat RH</t>
  </si>
  <si>
    <t>873856RA2B02</t>
  </si>
  <si>
    <t>873856RA2B02 Thiết bị giữ nhiệt cho ghế ngồi xe hơi Cushion Front Seat LH</t>
  </si>
  <si>
    <t>Theo hóa đơn thương mại số 1745275 ngày 05/10/2023, tờ khai hàng hóa xuất khẩu số 305885682560 ngày 13/10/2023</t>
  </si>
  <si>
    <t>00000544</t>
  </si>
  <si>
    <t>Theo hóa đơn thương mại số 1745282 ngày 12/10/2023, tờ khai hàng hóa xuất khẩu số 305885882430 ngày 13/10/2023</t>
  </si>
  <si>
    <t>00000545</t>
  </si>
  <si>
    <t>Theo hóa đơn thương mại số 1745283 ngày 12/10/2023, tờ khai hàng hóa xuất khẩu số 305885968310 ngày 13/10/2023</t>
  </si>
  <si>
    <t>00000546</t>
  </si>
  <si>
    <t>Theo hóa đơn thương mại số 1745284 ngày 12/10/2023, tờ khai hàng hóa xuất khẩu số 305886036060 ngày 13/10/2023</t>
  </si>
  <si>
    <t>00000547</t>
  </si>
  <si>
    <t>2023-10-17 00:00:00</t>
  </si>
  <si>
    <t>N2ABR638B34BAA00</t>
  </si>
  <si>
    <t>N2ABR638B34BAA00 Thiết bị giữ nhiệt cho ghế ngồi xe hơi Ford U611/ICA 2R Cush HM 2 Row Cushion Captian</t>
  </si>
  <si>
    <t>Theo hóa đơn thương mại số 1745285 ngày 12/10/2023, tờ khai hàng hóa xuất khẩu số 305894365140 ngày 17/10/2023</t>
  </si>
  <si>
    <t>00000548</t>
  </si>
  <si>
    <t>Theo hóa đơn thương mại số 1745286 ngày 12/10/2023, tờ khai hàng hóa xuất khẩu số 305894365140 ngày 17/10/2023</t>
  </si>
  <si>
    <t>00000549</t>
  </si>
  <si>
    <t>Theo hóa đơn thương mại số 1745287 ngày 12/10/2023, tờ khai hàng hóa xuất khẩu số 305894365140 ngày 17/10/2023</t>
  </si>
  <si>
    <t>00000550</t>
  </si>
  <si>
    <t>Theo hóa đơn thương mại số 1745288 ngày 12/10/2023, tờ khai hàng hóa xuất khẩu số 305894365140 ngày 17/10/2023</t>
  </si>
  <si>
    <t>00000551</t>
  </si>
  <si>
    <t>Theo hóa đơn thương mại số 1745289 ngày 12/10/2023, tờ khai hàng hóa xuất khẩu số 305894365140 ngày 17/10/2023</t>
  </si>
  <si>
    <t>00000552</t>
  </si>
  <si>
    <t>Theo hóa đơn thương mại số 1745290 ngày 12/10/2023, tờ khai hàng hóa xuất khẩu số 305894365140 ngày 17/10/2023</t>
  </si>
  <si>
    <t>00000553</t>
  </si>
  <si>
    <t>2023-10-18 00:00:00</t>
  </si>
  <si>
    <t>IGB AUTOMOTIVE LTD</t>
  </si>
  <si>
    <t>3090 Marentette Ave. N8X 4G2 Windsor, Ontario CANADA</t>
  </si>
  <si>
    <t>29322901MEX</t>
  </si>
  <si>
    <t>29322901MEX Bộ dây điện có đầu nối dùng cho phương tiện xe có động cơ Wire Harness Nissan P33AB FSC Stoff/Leder</t>
  </si>
  <si>
    <t>29324302MEX</t>
  </si>
  <si>
    <t>29324302MEX Bộ dây điện có đầu nối dùng cho phương tiện xe có động cơ - wire harness ASM P42R HTR_WHA_1R-CUS-LH-RH</t>
  </si>
  <si>
    <t>Theo hóa đơn thương mại số 1745291 ngày 13/10/2023, tờ khai hàng hóa xuất khẩu số 305897513520 ngày 18/10/2023</t>
  </si>
  <si>
    <t>00000554</t>
  </si>
  <si>
    <t>2023-10-19 00:00:00</t>
  </si>
  <si>
    <t>281L0S302002</t>
  </si>
  <si>
    <t>281L0S302002 Thiết bị giữ nhiệt cho ghế ngồi xe hơi P33C Rear Cushion LH</t>
  </si>
  <si>
    <t>Theo hóa đơn thương mại số 1745293 ngày 19/10/2023, tờ khai hàng hóa xuất khẩu số 305902693850 ngày 19/10/2023</t>
  </si>
  <si>
    <t>00000555</t>
  </si>
  <si>
    <t>ADIENT GK</t>
  </si>
  <si>
    <t>Japan Technical Center, 1-2-7 Sachiura, 236-003 Yokohama, Kanagawa, Japan</t>
  </si>
  <si>
    <t>566421804 Thiết bị giữ nhiệt cho ghế ngồi xe hơi -  P61Q 2nd HVS Cushion Heater with Ventilation LH</t>
  </si>
  <si>
    <t>Theo hóa đơn thương mại số 1745294 ngày 19/10/2023, tờ khai hàng hóa xuất khẩu số 305902801760 ngày 19/10/2023</t>
  </si>
  <si>
    <t>00000556</t>
  </si>
  <si>
    <t>2023-10-20 00:00:00</t>
  </si>
  <si>
    <t>Theo hóa đơn thương mại số 1745295 ngày 19/10/2023, tờ khai hàng hóa xuất khẩu số 305904881500 ngày 20/10/2023</t>
  </si>
  <si>
    <t>00000557</t>
  </si>
  <si>
    <t>Theo hóa đơn thương mại số 1745296 ngày 19/10/2023, tờ khai hàng hóa xuất khẩu số 305904994050 ngày 20/10/2023</t>
  </si>
  <si>
    <t>00000558</t>
  </si>
  <si>
    <t>Theo hóa đơn thương mại số 1745297 ngày 19/10/2023, tờ khai hàng hóa xuất khẩu số 305905063350 ngày 20/10/2023</t>
  </si>
  <si>
    <t>00000559</t>
  </si>
  <si>
    <t>2023-10-21 00:00:00</t>
  </si>
  <si>
    <t>Theo hóa đơn thương mại số 1745305 ngày 19/10/2023, tờ khai hàng hóa xuất khẩu số 305906738120 ngày 20/10/2023</t>
  </si>
  <si>
    <t>00000560</t>
  </si>
  <si>
    <t>2023-10-23 00:00:00</t>
  </si>
  <si>
    <t>Theo hóa đơn thương mại số 1745304 ngày 19/10/2023, tờ khai hàng hóa xuất khẩu số 305909786140 ngày 23/10/2023</t>
  </si>
  <si>
    <t>00000561</t>
  </si>
  <si>
    <t>Theo hóa đơn thương mại số 1745303 ngày 19/10/2023, tờ khai hàng hóa xuất khẩu số 305909786140 ngày 23/10/2023</t>
  </si>
  <si>
    <t>00000562</t>
  </si>
  <si>
    <t>Theo hóa đơn thương mại số 1745298 ngày 19/10/2023, tờ khai hàng hóa xuất khẩu số 305909786140 ngày 23/10/2023</t>
  </si>
  <si>
    <t>00000563</t>
  </si>
  <si>
    <t>Theo hóa đơn thương mại số 1745299 ngày 19/10/2023, tờ khai hàng hóa xuất khẩu số 305909786140 ngày 23/10/2023</t>
  </si>
  <si>
    <t>00000564</t>
  </si>
  <si>
    <t>Theo hóa đơn thương mại số 1745300 ngày 19/10/2023, tờ khai hàng hóa xuất khẩu số 305909786140 ngày 23/10/2023</t>
  </si>
  <si>
    <t>00000565</t>
  </si>
  <si>
    <t>Theo hóa đơn thương mại số 1745301 ngày 19/10/2023, tờ khai hàng hóa xuất khẩu số 305909786140 ngày 23/10/2023</t>
  </si>
  <si>
    <t>00000566</t>
  </si>
  <si>
    <t>Theo hóa đơn thương mại số 1745302 ngày 19/10/2023, tờ khai hàng hóa xuất khẩu số 305909786140 ngày 23/10/2023</t>
  </si>
  <si>
    <t>00000567</t>
  </si>
  <si>
    <t>2023-10-24 00:00:00</t>
  </si>
  <si>
    <t>HYUNDAI TRANSYS GEORGIA SEATING SYSTEM</t>
  </si>
  <si>
    <t>116 Jesse Samuel Hunt Blvd. Prattville, Alabama, United States</t>
  </si>
  <si>
    <t>Theo hóa đơn thương mại số 1745292 ngày 18/10/2023, tờ khai hàng hóa xuất khẩu số 305914089630 ngày 24/10/2023</t>
  </si>
  <si>
    <t>00000568</t>
  </si>
  <si>
    <t>2023-10-25 00:00:00</t>
  </si>
  <si>
    <t>Theo hóa đơn thương mại số 1745309 ngày 25/10/2023, tờ khai hàng hóa xuất khẩu số 305920824440 ngày 25/10/2023</t>
  </si>
  <si>
    <t>00000569</t>
  </si>
  <si>
    <t>Theo hóa đơn thương mại số 1745310 ngày 25/10/2023, tờ khai hàng hóa xuất khẩu số 305920824440 ngày 25/10/2023</t>
  </si>
  <si>
    <t>00000570</t>
  </si>
  <si>
    <t>A295690003</t>
  </si>
  <si>
    <t>A295690003 Thiết bị giữ nhiệt cho ghế ngồi xe hơi V295 Rear Seat Back</t>
  </si>
  <si>
    <t>Theo hóa đơn thương mại số 1745312 ngày 25/10/2023, tờ khai hàng hóa xuất khẩu số 305921240460 ngày 25/10/2023</t>
  </si>
  <si>
    <t>00000571</t>
  </si>
  <si>
    <t>2023-10-26 00:00:00</t>
  </si>
  <si>
    <t>CÔNG TY TNHH CÔNG NGHỆ MÔI TRƯỜNG SÓNG THẦN</t>
  </si>
  <si>
    <t>Số 63, Đường N22, Khu dân cư Tân Bình, Phường Tân Bình, Thành phố Dĩ An, Tỉnh Bình Dương, Việt Nam</t>
  </si>
  <si>
    <t>VND</t>
  </si>
  <si>
    <t>Nhựa phế liệu lõi cuộn chỉ, lõi cuộn dây điện (thu được từ quá trình sản xuất của DNCX ).Phế liệu không lẫn tạp chất, đã được làm sạch không ảnh hưởng đến môi trường.</t>
  </si>
  <si>
    <t>Kg</t>
  </si>
  <si>
    <t>Phế liệu đồng vụn, cắt khúc thu được từ dây điện phế liệu các loại (thu được từ quá trình sản xuất của DNCX ).Phế liệu không lẫn tạp chất, đã được làm sạch không ảnh hưởng đến môi trường.</t>
  </si>
  <si>
    <t>Thiếc phế liệu dạng vụn (thu được từ quá trình sản xuất của DNCX)</t>
  </si>
  <si>
    <t>Giấy ống phế liệu dạng miếng thu được từ các bao bì đựng hàng hóa lúc nhập về của DNCX.Phế liệu không lẫn tạp chất, đã được làm sạch không ảnh hưởng đến môi trường.</t>
  </si>
  <si>
    <t>Giấy Kraft thùng carton phế liệu dạng miếng thu được từ các bao bì đựng hàng hóa lúc nhập về của DNCX.Phế liệu không lẫn tạp chất, đã được làm sạch không ảnh hưởng đến môi trường</t>
  </si>
  <si>
    <t>Phế liệu gỗ dạng vụn, thanh thu hồi từ pallet gỗ bị hư, gãy( Phế liệu thu được của doanh nghiệp chế xuất).Phế liệu không lẫn tạp chất, đã được làm sạch không ảnh hưởng đến môi trường.</t>
  </si>
  <si>
    <t>Vải dạng vụn phế liệu từ vải không dệt (thu được từ quá trình sản xuất của DNCX).Phế liệu không lẫn tạp chất, đã được làm sạch không ảnh hưởng đến môi trường.</t>
  </si>
  <si>
    <t>00000572</t>
  </si>
  <si>
    <t>Theo hóa đơn thương mại số 1745321 ngày 25/10/2023, tờ khai hàng hóa xuất khẩu số 305925196310 ngày 26/10/2023</t>
  </si>
  <si>
    <t>00000573</t>
  </si>
  <si>
    <t>Theo hóa đơn thương mại số 1745308 ngày 24/10/2023, tờ khai hàng hóa xuất khẩu số 305923716030 ngày 26/10/2023</t>
  </si>
  <si>
    <t>00000574</t>
  </si>
  <si>
    <t>Theo hóa đơn thương mại số 1745307 ngày 24/10/2023, tờ khai hàng hóa xuất khẩu số 305923778440 ngày 26/10/2023</t>
  </si>
  <si>
    <t>00000575</t>
  </si>
  <si>
    <t>Theo hóa đơn thương mại số 1745306 ngày 24/10/2023, tờ khai hàng hóa xuất khẩu số 305923629600 ngày 26/10/2023</t>
  </si>
  <si>
    <t>00000576</t>
  </si>
  <si>
    <t>Theo hóa đơn thương mại số 1745311 ngày 26/10/2023, tờ khai hàng hóa xuất khẩu số 305923992640 ngày 26/10/2023</t>
  </si>
  <si>
    <t>00000577</t>
  </si>
  <si>
    <t>2023-10-27 00:00:00</t>
  </si>
  <si>
    <t>Theo hóa đơn thương mại số 1745320 ngày 25/10/2023, tờ khai hàng hóa xuất khẩu số 305928547100 ngày 27/10/2023</t>
  </si>
  <si>
    <t>00000578</t>
  </si>
  <si>
    <t>Theo hóa đơn thương mại số 1745319 ngày 25/10/2023, tờ khai hàng hóa xuất khẩu số 305928547100 ngày 27/10/2023</t>
  </si>
  <si>
    <t>00000579</t>
  </si>
  <si>
    <t>646315800CD00</t>
  </si>
  <si>
    <t>646315800CD00 Thiết bị giữ nhiệt cho vô lăng xe hơi, Steering Wheel Heater Sport</t>
  </si>
  <si>
    <t>Theo hóa đơn thương mại số 1745318 ngày 25/10/2023, tờ khai hàng hóa xuất khẩu số 305928547100 ngày 27/10/2023</t>
  </si>
  <si>
    <t>00000580</t>
  </si>
  <si>
    <t>Theo hóa đơn thương mại số 1745317 ngày 25/10/2023, tờ khai hàng hóa xuất khẩu số 305928547100 ngày 27/10/2023</t>
  </si>
  <si>
    <t>00000581</t>
  </si>
  <si>
    <t>Theo hóa đơn thương mại số 1745316 ngày 25/10/2023, tờ khai hàng hóa xuất khẩu số 305928547100 ngày 27/10/2023</t>
  </si>
  <si>
    <t>00000582</t>
  </si>
  <si>
    <t>Theo hóa đơn thương mại số 1745315 ngày 25/10/2023, tờ khai hàng hóa xuất khẩu số 305928547100 ngày 27/10/2023</t>
  </si>
  <si>
    <t>00000583</t>
  </si>
  <si>
    <t>Theo hóa đơn thương mại số 1745314 ngày 25/10/2023, tờ khai hàng hóa xuất khẩu số 305928547100 ngày 27/10/2023</t>
  </si>
  <si>
    <t>00000584</t>
  </si>
  <si>
    <t>Theo hóa đơn thương mại số 1745313 ngày 25/10/2023, tờ khai hàng hóa xuất khẩu số 305928547100 ngày 27/10/2023</t>
  </si>
  <si>
    <t>Amount VND</t>
  </si>
  <si>
    <t>00000458</t>
  </si>
  <si>
    <t>2023-08-31 00:00:00</t>
  </si>
  <si>
    <t>Theo hóa đơn thương mại số 1745202 ngày 31/08/2023, tờ khai hàng hóa xuất khẩu số 305782037760 ngày 31/08/2023</t>
  </si>
  <si>
    <t>00000471</t>
  </si>
  <si>
    <t>2023-09-07 00:00:00</t>
  </si>
  <si>
    <t>Theo hóa đơn thương mại số 1745216 ngày 07/09/2023, tờ khai hàng hóa xuất khẩu số 305792828740 ngày 07/09/2023</t>
  </si>
  <si>
    <t>00000484</t>
  </si>
  <si>
    <t>2023-09-14 00:00:00</t>
  </si>
  <si>
    <t>Theo hóa đơn thương mại số 1745227 ngày 14/09/2023, tờ khai hàng hóa xuất khẩu số 305808541860 ngày 14/09/2023</t>
  </si>
  <si>
    <t>00000490</t>
  </si>
  <si>
    <t>2023-09-21 00:00:00</t>
  </si>
  <si>
    <t>Theo hóa đơn thương mại số 1745241 ngày 21/09/2023, tờ khai hàng hóa xuất khẩu số 305826075500 ngày 21/09/2023</t>
  </si>
  <si>
    <t>00000514</t>
  </si>
  <si>
    <t>2023-09-28 00:00:00</t>
  </si>
  <si>
    <t>271L0S260802</t>
  </si>
  <si>
    <t>271L0S260802 Thiết bị giữ nhiệt cho ghế ngồi xe hơi CUSH HEATER ASSY RH</t>
  </si>
  <si>
    <t>281L0S260802</t>
  </si>
  <si>
    <t>281L0S260802 Thiết bị giữ nhiệt cho ghế ngồi xe hơi P33C Rear Seat Cushion LH</t>
  </si>
  <si>
    <t>Theo hóa đơn thương mại số 1745255 ngày 28/09/2023, tờ khai hàng hóa xuất khẩu số 305848656060 ngày 28/09/2023</t>
  </si>
  <si>
    <t>Invoice VAS</t>
  </si>
  <si>
    <t>Commercial invoice No.</t>
  </si>
  <si>
    <t>Customer Name</t>
  </si>
  <si>
    <t>Tax code</t>
  </si>
  <si>
    <t>Customer's address</t>
  </si>
  <si>
    <t>Currency</t>
  </si>
  <si>
    <t>Rate</t>
  </si>
  <si>
    <t>No. Product</t>
  </si>
  <si>
    <t>Production code</t>
  </si>
  <si>
    <t>Production's name</t>
  </si>
  <si>
    <t>Unit</t>
  </si>
  <si>
    <t>Quantity</t>
  </si>
  <si>
    <t>Unit price</t>
  </si>
  <si>
    <t>Amount</t>
  </si>
  <si>
    <t>Tax</t>
  </si>
  <si>
    <t>Amount including VAT</t>
  </si>
  <si>
    <t>2023-05-04 00:00:00</t>
  </si>
  <si>
    <t>873856RA1B02 Thiết bị giữ nhiệt cho ghế ngồi xe hơi Cushion Premium Leather</t>
  </si>
  <si>
    <t>873856RA3B04 Thiết bị giữ nhiệt cho ghế ngồi xe hơi Cushion Front Seat LH</t>
  </si>
  <si>
    <t>25249102 Bộ dây điện có đầu nối dùng cho phương tiện xe có động cơ  FLRY 1,00qmm blue 223mm with terminal 651676</t>
  </si>
  <si>
    <t>25249503 Bộ dây điện có đầu nối dùng cho phương tiện xe có động cơ FLRY 1,00qmm blue 295mm with terminal 651676</t>
  </si>
  <si>
    <t>25249603 Bộ dây điện có đầu nối dùng cho phương tiện xe có động cơ FLRY 1,00qmm brown 295mm with terminal 651676</t>
  </si>
  <si>
    <t>00000203</t>
  </si>
  <si>
    <t>1-3-1 Suehiro-cho , Ohme-shi, 198-0025 Tokyo, Japan</t>
  </si>
  <si>
    <t>123H09903 Thiết bị giữ nhiệt cho ghế ngồi xe hơi P33 Front Backrest RH / LH</t>
  </si>
  <si>
    <t>Theo hóa đơn thương mại số 1744955 ngày 04/05/2023, tờ khai hàng hóa xuất khẩu số 305504331920 ngày 04/05/2023</t>
  </si>
  <si>
    <t>00000204</t>
  </si>
  <si>
    <t>ADIENT DONGSUNG INC</t>
  </si>
  <si>
    <t>29, 167 Beon-gil, Noksan Industry Jungro, Gangseo-gu, 46752  Busan, Korea</t>
  </si>
  <si>
    <t>398525007 Thiết bị giữ nhiệt cho ghế ngồi xe hơi LJL FSC ITCU heater only</t>
  </si>
  <si>
    <t>398578607 Thiết bị giữ nhiệt cho ghế ngồi xe hơi LJL FSB Heater only</t>
  </si>
  <si>
    <t>Theo hóa đơn thương mại số 1744954 ngày 04/05/2023, tờ khai hàng hóa xuất khẩu số 305504735340 ngày 04/05/2023</t>
  </si>
  <si>
    <t>00000205</t>
  </si>
  <si>
    <t>2023-05-05 00:00:00</t>
  </si>
  <si>
    <t>873356RA0B02 Thiết bị giữ nhiệt cho ghế ngồi xe hơi P33A Cush Premium Leather</t>
  </si>
  <si>
    <t>873356RA3B04 Thiết bị giữ nhiệt cho ghế ngồi xe hơi Cushion Front Seat RH</t>
  </si>
  <si>
    <t>873856RA0B02 Thiết bị giữ nhiệt cho ghế ngồi xe hơi Cushion Cloth Front Seat</t>
  </si>
  <si>
    <t>876356RA0A07 Thiết bị giữ nhiệt cho ghế ngồi xe hơi Back Front Seat RH / LH</t>
  </si>
  <si>
    <t>883356RA0B02</t>
  </si>
  <si>
    <t>883356RA0B02 Thiết bị giữ nhiệt cho ghế ngồi xe hơi Cushion Cloth Rear Seat RH</t>
  </si>
  <si>
    <t>883356RA2B02 Thiết bị giữ nhiệt cho ghế ngồi xe hơi Cushion PVC / Leather</t>
  </si>
  <si>
    <t>883356RA5B02 Thiết bị giữ nhiệt cho ghế ngồi xe hơi P33A RSC Slide EU RH</t>
  </si>
  <si>
    <t>883356RA6B02 Thiết bị giữ nhiệt cho ghế ngồi xe hơi P33A RSC Slide EU RH</t>
  </si>
  <si>
    <t>883356RA7B02 Thiết bị giữ nhiệt cho ghế ngồi xe hơi P33A RSC Slide EU RH</t>
  </si>
  <si>
    <t>883856RA0B02</t>
  </si>
  <si>
    <t>883856RA0B02 Thiết bị giữ nhiệt cho ghế ngồi xe hơi Cushion Cloth Rear Seat LH</t>
  </si>
  <si>
    <t>883856RA5B02 Thiết bị giữ nhiệt cho ghế ngồi xe hơi P33A RSC Slide EU LH</t>
  </si>
  <si>
    <t>883856RA6B02 Thiết bị giữ nhiệt cho ghế ngồi xe hơi P33A RSC Slide EU LH</t>
  </si>
  <si>
    <t>883856RA7B02 Thiết bị giữ nhiệt cho ghế ngồi xe hơi P33A RSC Slide EU LH</t>
  </si>
  <si>
    <t>Theo hóa đơn thương mại số 1744958 ngày 05/05/2023, tờ khai hàng hóa xuất khẩu số 305507742760 ngày 05/05/2023</t>
  </si>
  <si>
    <t>00000206</t>
  </si>
  <si>
    <t>29251904MEX</t>
  </si>
  <si>
    <t>29251904MEX Bộ dây điện có đầu nối dùng cho phương tiện xe có động cơ wire harness Nissan_P33 2472732X front seat back</t>
  </si>
  <si>
    <t>29324301MEX</t>
  </si>
  <si>
    <t>29324301MEX Bộ dây điện có đầu nối dùng cho phương tiện xe có động cơ wire harness ASM P42R HTR_WHA_1R-CUS-LH-RH</t>
  </si>
  <si>
    <t>Theo hóa đơn thương mại số 1744895 ngày 23/03/2023, tờ khai hàng hóa xuất khẩu số 305506749940 ngày 05/05/2023</t>
  </si>
  <si>
    <t>00000207</t>
  </si>
  <si>
    <t>2023-05-06 00:00:00</t>
  </si>
  <si>
    <t>Theo hóa đơn thương mại số 1744931 ngày 17/04/2023, tờ khai hàng hóa xuất khẩu số 305509353610 ngày 05/05/2023</t>
  </si>
  <si>
    <t>00000208</t>
  </si>
  <si>
    <t>2023-05-08 00:00:00</t>
  </si>
  <si>
    <t>873356US0B03</t>
  </si>
  <si>
    <t>873356US0B03 Thiết bị giữ nhiệt cho ghế ngồi xe hơi Cushion Front Seat RH PVC / Leather</t>
  </si>
  <si>
    <t>873856US0B03</t>
  </si>
  <si>
    <t>873856US0B03 Thiết bị giữ nhiệt cho ghế ngồi xe hơi Cushion Front Seat LH PVC / Leather</t>
  </si>
  <si>
    <t>876356US0A06</t>
  </si>
  <si>
    <t>876356US0A06 Thiết bị giữ nhiệt cho ghế ngồi xe hơi P33B Back FS RH / LH mono Cloth PVC Leather Premium</t>
  </si>
  <si>
    <t>Theo hóa đơn thương mại số 1744962 ngày 05/05/2023, tờ khai hàng hóa xuất khẩu số 305511258530 ngày 08/05/2023</t>
  </si>
  <si>
    <t>00000209</t>
  </si>
  <si>
    <t>Theo hóa đơn thương mại số 1744961 ngày 05/05/2023, tờ khai hàng hóa xuất khẩu số 305511664200 ngày 08/05/2023</t>
  </si>
  <si>
    <t>00000210</t>
  </si>
  <si>
    <t>88170AR05007N Thiết bị giữ nhiệt cho ghế ngồi xe hơi JK1 HEATER FR Cushion</t>
  </si>
  <si>
    <t>88170AR10017N Thiết bị giữ nhiệt cho ghế ngồi xe hơi Front seat heater cushion</t>
  </si>
  <si>
    <t>88170AR15006 Thiết bị giữ nhiệt cho ghế ngồi xe hơi JK1 HEATER FR SEAT CUSHION</t>
  </si>
  <si>
    <t>89170AR00020</t>
  </si>
  <si>
    <t>89170AR00020 Thiết bị giữ nhiệt cho ghế ngồi xe hơi Rear seat cushion LH</t>
  </si>
  <si>
    <t>89170AR05010</t>
  </si>
  <si>
    <t>89170AR05010 Thiết bị giữ nhiệt cho ghế ngồi xe hơi JK1 HEATER CUSHION LH 2ND SEAT</t>
  </si>
  <si>
    <t>89270AR05010</t>
  </si>
  <si>
    <t>89270AR05010 Thiết bị giữ nhiệt cho ghế ngồi xe hơi JK1 HEATER CUSHION RH 2ND SEAT Quilting</t>
  </si>
  <si>
    <t>Theo hóa đơn thương mại số 1744960 ngày 05/05/2023, tờ khai hàng hóa xuất khẩu số 305511614830 ngày 08/05/2023</t>
  </si>
  <si>
    <t>00000211</t>
  </si>
  <si>
    <t>89370T600009</t>
  </si>
  <si>
    <t>89370T600009 Thiết bị giữ nhiệt của ghế ngồi xe hơi Rear Seat Backrest LH</t>
  </si>
  <si>
    <t>89470T600009</t>
  </si>
  <si>
    <t>89470T600009 Thiết bị giữ nhiệt của ghế ngồi xe hơi Rear Seat Backrest RH</t>
  </si>
  <si>
    <t>Theo hóa đơn thương mại số 1744959 ngày 05/05/2023, tờ khai hàng hóa xuất khẩu số 305511531860 ngày 08/05/2023</t>
  </si>
  <si>
    <t>00000212</t>
  </si>
  <si>
    <t>2023-05-09 00:00:00</t>
  </si>
  <si>
    <t>Theo hóa đơn thương mại số 1744965 ngày 05/05/2023, tờ khai hàng hóa xuất khẩu số 305514435350 ngày 09/05/2023</t>
  </si>
  <si>
    <t>00000213</t>
  </si>
  <si>
    <t>Theo hóa đơn thương mại số 1744964 ngày 05/05/2023, tờ khai hàng hóa xuất khẩu số 305514435350 ngày 09/05/2023</t>
  </si>
  <si>
    <t>00000214</t>
  </si>
  <si>
    <t>Theo hóa đơn thương mại số 1744963 ngày 05/05/2023, tờ khai hàng hóa xuất khẩu số 305514435350 ngày 09/05/2023</t>
  </si>
  <si>
    <t>2023-05-11 00:00:00</t>
  </si>
  <si>
    <t>A447720102</t>
  </si>
  <si>
    <t>A447720102 Thiết bị giữ nhiệt cho ghế ngồi xe hơi VS20 FSB MOPF2 Fronst Seat Back Heater</t>
  </si>
  <si>
    <t>00000216</t>
  </si>
  <si>
    <t>111H0S300402 Thiết bị giữ nhiệt cho ghế ngồi xe hơi P33 Front Cushion RH</t>
  </si>
  <si>
    <t>121H0S300402 Thiết bị giữ nhiệt cho ghế ngồi xe hơi P33 Front Cushion LH</t>
  </si>
  <si>
    <t>Theo hóa đơn thương mại số 1744967 ngày 11/05/2023, tờ khai hàng hóa xuất khẩu số 305520030120 ngày 11/05/2023</t>
  </si>
  <si>
    <t>00000217</t>
  </si>
  <si>
    <t>2023-05-12 00:00:00</t>
  </si>
  <si>
    <t>Theo hóa đơn thương mại số 1744981 ngày 12/05/2023, tờ khai hàng hóa xuất khẩu số 305523234830 ngày 12/05/2023</t>
  </si>
  <si>
    <t>00000218</t>
  </si>
  <si>
    <t>2023-05-13 00:00:00</t>
  </si>
  <si>
    <t>12 HEOLLEUNG - RO SEOCHO-GU, SEOUL 06797 KOREA</t>
  </si>
  <si>
    <t>88170AR00015N - Thiết bị giữ nhiệt cho ghế ngồi xe hơi  Front seat heater cushion Original Type JK</t>
  </si>
  <si>
    <t>88170AR05007N - Thiết bị giữ nhiệt cho ghế ngồi xe hơi JK1 HEATER FR Cushion</t>
  </si>
  <si>
    <t>88170AR10017N - Thiết bị giữ nhiệt cho ghế ngồi xe hơi Front seat heater cushion</t>
  </si>
  <si>
    <t>88170AR15006 - Thiết bị giữ nhiệt cho ghế ngồi xe hơi JK1 HEATER FR SEAT CUSHION</t>
  </si>
  <si>
    <t>89170AR00020 - Thiết bị giữ nhiệt cho ghế ngồi xe hơi Rear seat cushion LH</t>
  </si>
  <si>
    <t>89170AR05010 - Thiết bị giữ nhiệt cho ghế ngồi xe hơi JK1 HEATER CUSHION LH 2ND SEAT</t>
  </si>
  <si>
    <t>89170AR10007 - Thiết bị giữ nhiệt cho ghế ngồi xe hơi JK1 2nd Seat Cush LH</t>
  </si>
  <si>
    <t>89170AR15007 - Thiết bị giữ nhiệt cho ghế ngồi xe hơi JK1 2nd Seat Cush LH HEATER ASSY quilting</t>
  </si>
  <si>
    <t>89175AR00005 - Thiết bị giữ nhiệt cho ghế ngồi xe hơi JK1 HEATER CUSHION RR CTR Quilting</t>
  </si>
  <si>
    <t>89270AR05010 - Thiết bị giữ nhiệt cho ghế ngồi xe hơi JK1 HEATER CUSHION RH 2ND SEAT Quilting</t>
  </si>
  <si>
    <t>89270AR10007 - Thiết bị giữ nhiệt cho ghế ngồi xe hơi JK1 2nd Seat Cush RH HEATER ASSY</t>
  </si>
  <si>
    <t>89270AR15007 - Thiết bị giữ nhiệt cho ghế ngồi xe hơi JK1 2nd Seat Cush RH HEATER ASSY quilting</t>
  </si>
  <si>
    <t>Theo hóa đơn thương mại số 1744973 ngày 11/05/2023, tờ khai hàng hóa xuất khẩu số 305525316520 ngày 12/05/2023</t>
  </si>
  <si>
    <t>NOTE</t>
  </si>
  <si>
    <t>00000219</t>
  </si>
  <si>
    <t>2023-05-15 00:00:00</t>
  </si>
  <si>
    <t>89193K400005</t>
  </si>
  <si>
    <t>89193K400005 Dây cáp có đầu nối sử dụng cho thiết bị giữ nhiệt ghế ngồi xe hơi</t>
  </si>
  <si>
    <t>Theo hóa đơn thương mại số 1744972 ngày 11/05/2023, tờ khai hàng hóa xuất khẩu số 305527783540 ngày 15/05/2023</t>
  </si>
  <si>
    <t>00000220</t>
  </si>
  <si>
    <t>Theo hóa đơn thương mại số 1744971 ngày 11/05/2023, tờ khai hàng hóa xuất khẩu số 305527931460 ngày 15/05/2023</t>
  </si>
  <si>
    <t>00000221</t>
  </si>
  <si>
    <t>Theo hóa đơn thương mại số 1744983 ngày 15/05/2023, tờ khai hàng hóa xuất khẩu số 305529017640 ngày 15/05/2023</t>
  </si>
  <si>
    <t>567302102 Bộ dây điện có đầu nối dùng cho phương tiện xe có động cơ P61Q 1st row cushion LH heater mat</t>
  </si>
  <si>
    <t>567302302 Bộ dây điện có đầu nối dùng cho phương tiện xe có động cơ P61Q 1st row cushion RH heater mat</t>
  </si>
  <si>
    <t>00000223</t>
  </si>
  <si>
    <t>LC5B14D699ADE00</t>
  </si>
  <si>
    <t>LC5B14D699ADE00 Thiết bị giữ nhiệt cho ghế ngồi xe hơi Front Seat Cushion Heater</t>
  </si>
  <si>
    <t>N2CB14D697AAC00</t>
  </si>
  <si>
    <t>N2CB14D697AAC00 Thiết bị giữ nhiệt cho ghế ngồi xe hơi Ford U611/ICA 2 R Back 2 row backrest heater mat</t>
  </si>
  <si>
    <t>Theo hóa đơn thương mại số 1744980 ngày 11/05/2023, tờ khai hàng hóa xuất khẩu số 305527412540 ngày 15/05/2023</t>
  </si>
  <si>
    <t>00000224</t>
  </si>
  <si>
    <t>Theo hóa đơn thương mại số 1744978 ngày 11/05/2023, tờ khai hàng hóa xuất khẩu số 305527412540 ngày 15/05/2023</t>
  </si>
  <si>
    <t>00000225</t>
  </si>
  <si>
    <t>Theo hóa đơn thương mại số 1744977 ngày 11/05/2023, tờ khai hàng hóa xuất khẩu số 305527412540 ngày 15/05/2023</t>
  </si>
  <si>
    <t>00000226</t>
  </si>
  <si>
    <t>Theo hóa đơn thương mại số 1744970 ngày 11/05/2023, tờ khai hàng hóa xuất khẩu số 305527412540 ngày 15/05/2023</t>
  </si>
  <si>
    <t>00000227</t>
  </si>
  <si>
    <t>Theo hóa đơn thương mại số 1744969 ngày 11/05/2023, tờ khai hàng hóa xuất khẩu số 305527412540 ngày 15/05/2023</t>
  </si>
  <si>
    <t>00000228</t>
  </si>
  <si>
    <t>Theo hóa đơn thương mại số 1744968 ngày 11/05/2023, tờ khai hàng hóa xuất khẩu số 305527412540 ngày 15/05/2023</t>
  </si>
  <si>
    <t>00000229</t>
  </si>
  <si>
    <t>89190K400007</t>
  </si>
  <si>
    <t>89190K400007 Thiết bị giữ nhiệt cho ghế ngồi xe hơi Cushion Rear seat LH OS EV Hyundai</t>
  </si>
  <si>
    <t>89290K400007</t>
  </si>
  <si>
    <t>89290K400007 Thiết bị giữ nhiệt cho ghế ngồi xe hơi Cushion Rear seat RH OS EV Hyundai</t>
  </si>
  <si>
    <t>Theo hóa đơn thương mại số 1744979 ngày 11/05/2023, tờ khai hàng hóa xuất khẩu số 305527844920 ngày 15/05/2023</t>
  </si>
  <si>
    <t>00000230</t>
  </si>
  <si>
    <t>Theo hóa đơn thương mại số 1744974 ngày 11/05/2023, tờ khai hàng hóa xuất khẩu số 305527881100 ngày 15/05/2023</t>
  </si>
  <si>
    <t>00000231</t>
  </si>
  <si>
    <t>2023-05-16 00:00:00</t>
  </si>
  <si>
    <t>Theo hóa đơn thương mại số 1744990 ngày 16/05/2023, tờ khai hàng hóa xuất khẩu số 305531788830 ngày 16/05/2023</t>
  </si>
  <si>
    <t>00000232</t>
  </si>
  <si>
    <t>Theo hóa đơn thương mại số 1744989 ngày 16/05/2023, tờ khai hàng hóa xuất khẩu số 305531830130 ngày 16/05/2023</t>
  </si>
  <si>
    <t>00000233</t>
  </si>
  <si>
    <t>88390J900009</t>
  </si>
  <si>
    <t>88390J900009 Thiết bị giữ nhiệt cho ghế ngồi xe hơi OS Seat Warmer ASSY-FR BAC</t>
  </si>
  <si>
    <t>Theo hóa đơn thương mại số 1744988 ngày 16/05/2023, tờ khai hàng hóa xuất khẩu số 305531830130 ngày 16/05/2023</t>
  </si>
  <si>
    <t>00000234</t>
  </si>
  <si>
    <t>88190J910009</t>
  </si>
  <si>
    <t>88190J910009 Thiết bị giữ nhiệt cho ghế ngồi xe hơi OS Seat Warmer ASSY-FR CUS</t>
  </si>
  <si>
    <t>88390J900008</t>
  </si>
  <si>
    <t>88390J900008 Thiết bị giữ nhiệt cho ghế ngồi xe hơi OS Seat Warmer ASSY-FR BAC</t>
  </si>
  <si>
    <t>Theo hóa đơn thương mại số 1744987 ngày 16/05/2023, tờ khai hàng hóa xuất khẩu số 305531830130 ngày 16/05/2023</t>
  </si>
  <si>
    <t>00000235</t>
  </si>
  <si>
    <t>Theo hóa đơn thương mại số 1744986 ngày 15/05/2023, tờ khai hàng hóa xuất khẩu số 305531805740 ngày 16/05/2023</t>
  </si>
  <si>
    <t>00000236</t>
  </si>
  <si>
    <t>Theo hóa đơn thương mại số 1744985 ngày 15/05/2023, tờ khai hàng hóa xuất khẩu số 305531765510 ngày 16/05/2023</t>
  </si>
  <si>
    <t>00000237</t>
  </si>
  <si>
    <t>Theo hóa đơn thương mại số 1744984 ngày 15/05/2023, tờ khai hàng hóa xuất khẩu số 305531765510 ngày 16/05/2023</t>
  </si>
  <si>
    <t>00000238</t>
  </si>
  <si>
    <t>2023-05-17 00:00:00</t>
  </si>
  <si>
    <t>564544204 Thiết bị giữ nhiệt cho ghế ngồi xe hơi  - P61QR_3RD CU_RH_LEATHER</t>
  </si>
  <si>
    <t>564600404 Thiết bị giữ nhiệt cho ghế ngồi xe hơi  - P61QR_3RD BA_RH_LEATHER</t>
  </si>
  <si>
    <t>566559805 Thiết bị giữ nhiệt cho ghế ngồi xe hơi  - P61QR_1ST BA_LEA  P61Q 1ST ROW HVS</t>
  </si>
  <si>
    <t>577518504 Thiết bị giữ nhiệt cho ghế ngồi xe hơi  - P61QR_3RD BA_LH_LEATHER</t>
  </si>
  <si>
    <t>577518604 Thiết bị giữ nhiệt cho ghế ngồi xe hơi  - P61QR_3RD CU_LH_LEATHER</t>
  </si>
  <si>
    <t>588048604 Thiết bị giữ nhiệt cho ghế ngồi xe hơi  - P61QR 2ND HVS BACK HEATER WITH VETILATION</t>
  </si>
  <si>
    <t>Theo hóa đơn thương mại số 1744991 ngày 17/05/2023, tờ khai hàng hóa xuất khẩu số 305534912010 ngày 17/05/2023</t>
  </si>
  <si>
    <t>2023-05-18 00:00:00</t>
  </si>
  <si>
    <t>00000240</t>
  </si>
  <si>
    <t>116 Jesse Samuel Hunt Blvd. Prattville, Alabama, USA</t>
  </si>
  <si>
    <t>Theo hóa đơn thương mại số 1744999 ngày 18/05/2023, tờ khai hàng hóa xuất khẩu số 305537204140 ngày 18/05/2023</t>
  </si>
  <si>
    <t>00000241</t>
  </si>
  <si>
    <t>Theo hóa đơn thương mại số 1744998 ngày 18/05/2023, tờ khai hàng hóa xuất khẩu số 305537204140 ngày 18/05/2023</t>
  </si>
  <si>
    <t>00000242</t>
  </si>
  <si>
    <t>Theo hóa đơn thương mại số 1744997 ngày 18/05/2023, tờ khai hàng hóa xuất khẩu số 305537335850 ngày 18/05/2023</t>
  </si>
  <si>
    <t>00000243</t>
  </si>
  <si>
    <t>2023-05-22 00:00:00</t>
  </si>
  <si>
    <t>873356RA1B02 Thiết bị giữ nhiệt cho ghế ngồi xe hơi Cushion Premium Leather</t>
  </si>
  <si>
    <t>Theo hóa đơn thương mại số 1745004 ngày 22/05/2023, tờ khai hàng hóa xuất khẩu số 305545055120 ngày 22/05/2023</t>
  </si>
  <si>
    <t>00000244</t>
  </si>
  <si>
    <t>Theo hóa đơn thương mại số 1744996 ngày 17/05/2023, tờ khai hàng hóa xuất khẩu số 305544343000 ngày 22/05/2023</t>
  </si>
  <si>
    <t>00000245</t>
  </si>
  <si>
    <t>Theo hóa đơn thương mại số 1744995 ngày 17/05/2023, tờ khai hàng hóa xuất khẩu số 305544343000 ngày 22/05/2023</t>
  </si>
  <si>
    <t>00000246</t>
  </si>
  <si>
    <t>Theo hóa đơn thương mại số 1744994 ngày 17/05/2023, tờ khai hàng hóa xuất khẩu số 305544343000 ngày 22/05/2023</t>
  </si>
  <si>
    <t>00000247</t>
  </si>
  <si>
    <t>Theo hóa đơn thương mại số 1744993 ngày 17/05/2023, tờ khai hàng hóa xuất khẩu số 305544343000 ngày 22/05/2023</t>
  </si>
  <si>
    <t>00000248</t>
  </si>
  <si>
    <t>Theo hóa đơn thương mại số 1744992 ngày 17/05/2023, tờ khai hàng hóa xuất khẩu số 305544343000 ngày 22/05/2023</t>
  </si>
  <si>
    <t>00000249</t>
  </si>
  <si>
    <t>Theo hóa đơn thương mại số 1744976 ngày 11/05/2023, tờ khai hàng hóa xuất khẩu số 305543919720 ngày 22/05/2023</t>
  </si>
  <si>
    <t>00000250</t>
  </si>
  <si>
    <t>2023-05-23 00:00:00</t>
  </si>
  <si>
    <t>Theo hóa đơn thương mại số 1745003 ngày 18/05/2023, tờ khai hàng hóa xuất khẩu số 305547233520 ngày 23/05/2023</t>
  </si>
  <si>
    <t>00000251</t>
  </si>
  <si>
    <t>Theo hóa đơn thương mại số 1745002 ngày 18/05/2023, tờ khai hàng hóa xuất khẩu số 305547176820 ngày 23/05/2023</t>
  </si>
  <si>
    <t>00000252</t>
  </si>
  <si>
    <t>Theo hóa đơn thương mại số 1745001 ngày 18/05/2023, tờ khai hàng hóa xuất khẩu số 305547123730 ngày 23/05/2023</t>
  </si>
  <si>
    <t>00000253</t>
  </si>
  <si>
    <t>Theo hóa đơn thương mại số 1745005 ngày 22/05/2023, tờ khai hàng hóa xuất khẩu số 305546579500 ngày 23/05/2023</t>
  </si>
  <si>
    <t>00000254</t>
  </si>
  <si>
    <t>2023-05-25 00:00:00</t>
  </si>
  <si>
    <t>Nhựa phế liệu lõi cuộn chỉ, lõi cuộn dây điện (thu được từ quá trình sản xuất của DNCX)</t>
  </si>
  <si>
    <t>Phế liệu đồng vụn, cắt khúc thu được từ dây điện phế liệu các loại (thu được từ quá trình sản xuất của DNCX)</t>
  </si>
  <si>
    <t>Giấy ống phế liệu dạng miếng (thu được từ các bao bì đựng hàng hóa lúc nhập về của DNCX)</t>
  </si>
  <si>
    <t>Giấy, carton phế liệu dạng miếng (thu được từ các bao bì đựng hàng hóa lúc nhập về của DNCX)</t>
  </si>
  <si>
    <t>Phế liệu gỗ dạng vụn, thanh thu hồi từ pallet gỗ bị hư, gãy( Phế liệu thu được của doanh nghiệp chế xuất)</t>
  </si>
  <si>
    <t>Vải dạng vụn phế liệu từ vải không dệt (thu được từ quá trình sản xuất của DNCX)</t>
  </si>
  <si>
    <t>Inox phế liệu (thu được từ quá trình sản xuất của DNCX)</t>
  </si>
  <si>
    <t>00000255</t>
  </si>
  <si>
    <t>Theo hóa đơn thương mại số 1745006 ngày 25/05/2023, tờ khai hàng hóa xuất khẩu số 305553274410 ngày 25/05/2023</t>
  </si>
  <si>
    <t>00000256</t>
  </si>
  <si>
    <t>Theo hóa đơn thương mại số 1745008 ngày 25/05/2023, tờ khai hàng hóa xuất khẩu số 305553180720 ngày 25/05/2023</t>
  </si>
  <si>
    <t>00000257</t>
  </si>
  <si>
    <t>2023-05-26 00:00:00</t>
  </si>
  <si>
    <t>Theo hóa đơn thương mại số 1745017 ngày 25/05/2023, tờ khai hàng hóa xuất khẩu số 305555940450 ngày 26/05/2023</t>
  </si>
  <si>
    <t>00000258</t>
  </si>
  <si>
    <t>Theo hóa đơn thương mại số 1745016 ngày 25/05/2023, tờ khai hàng hóa xuất khẩu số 305557119030 ngày 26/05/2023</t>
  </si>
  <si>
    <t>00000259</t>
  </si>
  <si>
    <t>Theo hóa đơn thương mại số 1745015 ngày 25/05/2023, tờ khai hàng hóa xuất khẩu số 305557056950 ngày 26/05/2023</t>
  </si>
  <si>
    <t>00000260</t>
  </si>
  <si>
    <t>Theo hóa đơn thương mại số 1745014 ngày 25/05/2023, tờ khai hàng hóa xuất khẩu số 305555903940 ngày 26/05/2023</t>
  </si>
  <si>
    <t>00000261</t>
  </si>
  <si>
    <t>Theo hóa đơn thương mại số 1745013 ngày 25/05/2023, tờ khai hàng hóa xuất khẩu số 305556615950 ngày 26/05/2023</t>
  </si>
  <si>
    <t>00000262</t>
  </si>
  <si>
    <t>Theo hóa đơn thương mại số 1745012 ngày 25/05/2023, tờ khai hàng hóa xuất khẩu số 305555721460 ngày 26/05/2023</t>
  </si>
  <si>
    <t>00000263</t>
  </si>
  <si>
    <t>Theo hóa đơn thương mại số 1745011 ngày 25/05/2023, tờ khai hàng hóa xuất khẩu số 305555721460 ngày 26/05/2023</t>
  </si>
  <si>
    <t>00000264</t>
  </si>
  <si>
    <t>Theo hóa đơn thương mại số 1745010 ngày 25/05/2023, tờ khai hàng hóa xuất khẩu số 305555721460 ngày 26/05/2023</t>
  </si>
  <si>
    <t>00000265</t>
  </si>
  <si>
    <t>Theo hóa đơn thương mại số 1745009 ngày 25/05/2023, tờ khai hàng hóa xuất khẩu số 305555721460 ngày 26/05/2023</t>
  </si>
  <si>
    <t>00000266</t>
  </si>
  <si>
    <t>Theo hóa đơn thương mại số 1745007 ngày 25/05/2023, tờ khai hàng hóa xuất khẩu số 305555721460 ngày 26/05/2023</t>
  </si>
  <si>
    <t>x</t>
  </si>
  <si>
    <t>00000194</t>
  </si>
  <si>
    <t>2023-04-28 00:00:00</t>
  </si>
  <si>
    <t>Vải không dệt (Vải nỉ) phế liệu dạng vụn (thu được từ quá trình sản xuất của DNCX)</t>
  </si>
  <si>
    <t>00000196</t>
  </si>
  <si>
    <t>Theo hóa đơn thương mại số 1744949 ngày 27/04/2023, tờ khai hàng hóa xuất khẩu số 305499045040 ngày 28/04/2023</t>
  </si>
  <si>
    <t>00000197</t>
  </si>
  <si>
    <t>Theo hóa đơn thương mại số 1744950 ngày 27/04/2023, tờ khai hàng hóa xuất khẩu số 305499045040 ngày 28/04/2023</t>
  </si>
  <si>
    <t>00000198</t>
  </si>
  <si>
    <t>Theo hóa đơn thương mại số 1744951 ngày 27/04/2023, tờ khai hàng hóa xuất khẩu số 305499045040 ngày 28/04/2023</t>
  </si>
  <si>
    <t>00000135</t>
  </si>
  <si>
    <t>2023-03-27 00:00:00</t>
  </si>
  <si>
    <t>Theo hóa đơn thương mại số 1744891 ngày 23/03/2023, tờ khai hàng hóa xuất khẩu số 305418271930 ngày 25/03/2023</t>
  </si>
  <si>
    <t>00000190</t>
  </si>
  <si>
    <t>2023-04-27 00:00:00</t>
  </si>
  <si>
    <t>Theo hóa đơn thương mại số 1744948 ngày 27/04/2023, tờ khai hàng hóa xuất khẩu số 305496199650 ngày 27/04/2023</t>
  </si>
  <si>
    <t>00000191</t>
  </si>
  <si>
    <t>Theo hóa đơn thương mại số 1744947 ngày 27/04/2023, tờ khai hàng hóa xuất khẩu số 305496199650 ngày 27/04/2023</t>
  </si>
  <si>
    <t>00000192</t>
  </si>
  <si>
    <t>Theo hóa đơn thương mại số 1744946 ngày 27/04/2023, tờ khai hàng hóa xuất khẩu số 305495647240 ngày 27/04/2023</t>
  </si>
  <si>
    <t>00000267</t>
  </si>
  <si>
    <t>2023-05-30 00:00:00</t>
  </si>
  <si>
    <t>Theo hóa đơn thương mại số 1745018 ngày 30/05/2023, tờ khai hàng hóa xuất khẩu số 305564831260 ngày 30/05/2023</t>
  </si>
  <si>
    <t>00000268</t>
  </si>
  <si>
    <t>2023-05-31 00:00:00</t>
  </si>
  <si>
    <t>Theo hóa đơn thương mại số 1745019 ngày 30/05/2023, tờ khai hàng hóa xuất khẩu số 305566389500 ngày 31/05/2023</t>
  </si>
  <si>
    <t>00000269</t>
  </si>
  <si>
    <t>2023-06-01 00:00:00</t>
  </si>
  <si>
    <t>Theo hóa đơn thương mại số 1745021 ngày 01/06/2023, tờ khai hàng hóa xuất khẩu số 305570385540 ngày 01/06/2023</t>
  </si>
  <si>
    <t>00000271</t>
  </si>
  <si>
    <t>2023-06-05 00:00:00</t>
  </si>
  <si>
    <t>Theo hóa đơn thương mại số 1745029 ngày 01/06/2023, tờ khai hàng hóa xuất khẩu số 305576667120 ngày 05/06/2023</t>
  </si>
  <si>
    <t>00000272</t>
  </si>
  <si>
    <t>Theo hóa đơn thương mại số 1745027 ngày 01/06/2023, tờ khai hàng hóa xuất khẩu số 305576726730 ngày 05/06/2023</t>
  </si>
  <si>
    <t>00000273</t>
  </si>
  <si>
    <t>Theo hóa đơn thương mại số 1745030 ngày 02/06/2023, tờ khai hàng hóa xuất khẩu số 305576608210 ngày 05/06/2023</t>
  </si>
  <si>
    <t>00000274</t>
  </si>
  <si>
    <t>Theo hóa đơn thương mại số 1745028 ngày 01/06/2023, tờ khai hàng hóa xuất khẩu số 305576608210 ngày 05/06/2023</t>
  </si>
  <si>
    <t>00000275</t>
  </si>
  <si>
    <t>Theo hóa đơn thương mại số 1745026 ngày 01/06/2023, tờ khai hàng hóa xuất khẩu số 305576608210 ngày 05/06/2023</t>
  </si>
  <si>
    <t>00000276</t>
  </si>
  <si>
    <t>Theo hóa đơn thương mại số 1745025 ngày 01/06/2023, tờ khai hàng hóa xuất khẩu số 305576608210 ngày 05/06/2023</t>
  </si>
  <si>
    <t>00000277</t>
  </si>
  <si>
    <t>Theo hóa đơn thương mại số 1745024 ngày 01/06/2023, tờ khai hàng hóa xuất khẩu số 305576608210 ngày 05/06/2023</t>
  </si>
  <si>
    <t>00000278</t>
  </si>
  <si>
    <t>Theo hóa đơn thương mại số 1745023 ngày 01/06/2023, tờ khai hàng hóa xuất khẩu số 305576608210 ngày 05/06/2023</t>
  </si>
  <si>
    <t>00000279</t>
  </si>
  <si>
    <t>Theo hóa đơn thương mại số 1745022 ngày 01/06/2023, tờ khai hàng hóa xuất khẩu số 305576608210 ngày 05/06/2023</t>
  </si>
  <si>
    <t>00000280</t>
  </si>
  <si>
    <t>2023-06-07 00:00:00</t>
  </si>
  <si>
    <t>Theo hóa đơn thương mại số 1745031 ngày 02/06/2023, tờ khai hàng hóa xuất khẩu số 305580864210 ngày 06/06/2023</t>
  </si>
  <si>
    <t>00000281</t>
  </si>
  <si>
    <t>Theo hóa đơn thương mại số 1745032 ngày 02/06/2023, tờ khai hàng hóa xuất khẩu số 305580864210 ngày 06/06/2023</t>
  </si>
  <si>
    <t>00000282</t>
  </si>
  <si>
    <t>Theo hóa đơn thương mại số 1745033 ngày 06/06/2023, tờ khai hàng hóa xuất khẩu số 305581114660 ngày 06/06/2023</t>
  </si>
  <si>
    <t>00000283</t>
  </si>
  <si>
    <t>2023-06-08 00:00:00</t>
  </si>
  <si>
    <t>29324302MEX Bộ dây điện có đầu nối dùng cho phương tiện xe có động cơ - wire harness ASM P42R HTR_WHA_1 R-CUS-LH-RH</t>
  </si>
  <si>
    <t>Theo hóa đơn thương mại số 1745034 ngày 07/06/2023, tờ khai hàng hóa xuất khẩu số 305584503950 ngày 08/06/2023</t>
  </si>
  <si>
    <t>00000284</t>
  </si>
  <si>
    <t>Theo hóa đơn thương mại số 1745041 ngày 08/06/2023, tờ khai hàng hóa xuất khẩu số 305585598420 ngày 08/06/2023</t>
  </si>
  <si>
    <t>00000285</t>
  </si>
  <si>
    <t>2023-06-09 00:00:00</t>
  </si>
  <si>
    <t>Theo hóa đơn thương mại số 1745042 ngày 08/06/2023, tờ khai hàng hóa xuất khẩu số 305587265450 ngày 09/06/2023</t>
  </si>
  <si>
    <t>00000286</t>
  </si>
  <si>
    <t>Theo hóa đơn thương mại số 1745048 ngày 09/06/2023, tờ khai hàng hóa xuất khẩu số 305588133600 ngày 09/06/2023</t>
  </si>
  <si>
    <t>00000287</t>
  </si>
  <si>
    <t>2023-06-10 00:00:00</t>
  </si>
  <si>
    <t>600978904 Thiết bị giữ nhiệt cho ghế ngồi xe hơi  -  P61Q 2nd HVS Cushion Heater with Ventilation RH</t>
  </si>
  <si>
    <t>600979204 Thiết bị giữ nhiệt cho ghế ngồi xe hơi  - P61Q 2nd row cushion RH heater mat</t>
  </si>
  <si>
    <t>600979304 Thiết bị giữ nhiệt cho ghế ngồi xe hơi  -  P61Q 2nd row cushion LH heater mat</t>
  </si>
  <si>
    <t>Theo hóa đơn thương mại số 1745049 ngày 09/06/2023, tờ khai hàng hóa xuất khẩu số 305589734020 ngày 10/06/2023</t>
  </si>
  <si>
    <t>00000288</t>
  </si>
  <si>
    <t>2023-06-12 00:00:00</t>
  </si>
  <si>
    <t>Theo hóa đơn thương mại số 1745035 ngày 08/06/2023, tờ khai hàng hóa xuất khẩu số 305591449940 ngày 12/06/2023</t>
  </si>
  <si>
    <t>00000289</t>
  </si>
  <si>
    <t>Theo hóa đơn thương mại số 1745036 ngày 08/06/2023, tờ khai hàng hóa xuất khẩu số 305591563230 ngày 12/06/2023</t>
  </si>
  <si>
    <t>00000290</t>
  </si>
  <si>
    <t>Theo hóa đơn thương mại số 1745037 ngày 08/06/2023, tờ khai hàng hóa xuất khẩu số 305591510400 ngày 12/06/2023</t>
  </si>
  <si>
    <t>00000291</t>
  </si>
  <si>
    <t>Theo hóa đơn thương mại số 1745051 ngày 12/06/2023, tờ khai hàng hóa xuất khẩu số 305591582720 ngày 12/06/2023</t>
  </si>
  <si>
    <t>00000292</t>
  </si>
  <si>
    <t>Theo hóa đơn thương mại số 1745038 ngày 08/06/2023, tờ khai hàng hóa xuất khẩu số 305591032740 ngày 12/06/2023</t>
  </si>
  <si>
    <t>00000293</t>
  </si>
  <si>
    <t>Theo hóa đơn thương mại số 1745039 ngày 08/06/2023, tờ khai hàng hóa xuất khẩu số 305591032740 ngày 12/06/2023</t>
  </si>
  <si>
    <t>00000294</t>
  </si>
  <si>
    <t>LC5B14D699EDF00</t>
  </si>
  <si>
    <t>LC5B14D699EDF00 Thiết bị giữ nhiệt cho ghế ngồi xe hơi Front Seat Cushion H/V</t>
  </si>
  <si>
    <t>Theo hóa đơn thương mại số 1745040 ngày 08/06/2023, tờ khai hàng hóa xuất khẩu số 305591032740 ngày 12/06/2023</t>
  </si>
  <si>
    <t>00000295</t>
  </si>
  <si>
    <t>Theo hóa đơn thương mại số 1745043 ngày 08/06/2023, tờ khai hàng hóa xuất khẩu số 305591032740 ngày 12/06/2023</t>
  </si>
  <si>
    <t>00000296</t>
  </si>
  <si>
    <t>Theo hóa đơn thương mại số 1745044 ngày 08/06/2023, tờ khai hàng hóa xuất khẩu số 305591032740 ngày 12/06/2023</t>
  </si>
  <si>
    <t>00000297</t>
  </si>
  <si>
    <t>Theo hóa đơn thương mại số 1745045 ngày 08/06/2023, tờ khai hàng hóa xuất khẩu số 305591032740 ngày 12/06/2023</t>
  </si>
  <si>
    <t>00000298</t>
  </si>
  <si>
    <t>Theo hóa đơn thương mại số 1745047 ngày 08/06/2023, tờ khai hàng hóa xuất khẩu số 305591032740 ngày 12/06/2023</t>
  </si>
  <si>
    <t>00000299</t>
  </si>
  <si>
    <t>2023-06-14 00:00:00</t>
  </si>
  <si>
    <t>886356RA0A07 Thiết bị giữ nhiệt cho ghế ngồi xe hơi Back Rear Seat RH / LH</t>
  </si>
  <si>
    <t>Theo hóa đơn thương mại số 1745046 ngày 08/06/2023, tờ khai hàng hóa xuất khẩu số 305597138510 ngày 14/06/2023</t>
  </si>
  <si>
    <t>00000300</t>
  </si>
  <si>
    <t>29, 167 Beon-gil, Noksan Industry Jungro, Gangseo-gu Busan, 46752, Korea</t>
  </si>
  <si>
    <t>398674009 Thiết bị giữ nhiệt cho ghế ngồi xe hơi LJL RSC ITCU</t>
  </si>
  <si>
    <t>Theo hóa đơn thương mại số 1745052 ngày 14/06/2023, tờ khai hàng hóa xuất khẩu số 305596700160 ngày 14/06/2023</t>
  </si>
  <si>
    <t>00000301</t>
  </si>
  <si>
    <t>2023-06-15 00:00:00</t>
  </si>
  <si>
    <t>Theo hóa đơn thương mại số 1745053 ngày 15/06/2023, tờ khai hàng hóa xuất khẩu số 305599294250 ngày 15/06/2023</t>
  </si>
  <si>
    <t>00000302</t>
  </si>
  <si>
    <t>25249003 Bộ dây điện có đầu nối dùng cho phương tiện xe có động cơ  FLRY 1,00qmm brown 447mm with terminal 651676</t>
  </si>
  <si>
    <t>25249202 Bộ dây điện có đầu nối dùng cho phương tiện xe có động cơ  FLRY 1,00qmm brown 223mm with terminal 651676</t>
  </si>
  <si>
    <t>25249302 Bộ dây điện có đầu nối dùng cho phương tiện xe có động cơ  FLRY 1,00qmm blue 246mm with terminal 651676</t>
  </si>
  <si>
    <t>25249402 Bộ dây điện có đầu nối dùng cho phương tiện xe có động cơ  FLRY 1,00qmm brown 246mm with terminal 651676</t>
  </si>
  <si>
    <t>Theo hóa đơn thương mại số 1745054 ngày 15/06/2023, tờ khai hàng hóa xuất khẩu số 305599753560 ngày 15/06/2023</t>
  </si>
  <si>
    <t>00000303</t>
  </si>
  <si>
    <t>2023-06-20 00:00:00</t>
  </si>
  <si>
    <t>Theo hóa đơn thương mại số 1745057 ngày 15/06/2023, tờ khai hàng hóa xuất khẩu số 305608728410 ngày 20/06/2023</t>
  </si>
  <si>
    <t>00000304</t>
  </si>
  <si>
    <t>Theo hóa đơn thương mại số 1745058 ngày 15/06/2023, tờ khai hàng hóa xuất khẩu số 305608728410 ngày 20/06/2023</t>
  </si>
  <si>
    <t>00000305</t>
  </si>
  <si>
    <t>Theo hóa đơn thương mại số 1745059 ngày 16/06/2023, tờ khai hàng hóa xuất khẩu số 305608728410 ngày 20/06/2023</t>
  </si>
  <si>
    <t>00000306</t>
  </si>
  <si>
    <t>Theo hóa đơn thương mại số 1745060 ngày 16/06/2023, tờ khai hàng hóa xuất khẩu số 305608728410 ngày 20/06/2023</t>
  </si>
  <si>
    <t>00000307</t>
  </si>
  <si>
    <t>Theo hóa đơn thương mại số 1745061 ngày 16/06/2023, tờ khai hàng hóa xuất khẩu số 305608728410 ngày 20/06/2023</t>
  </si>
  <si>
    <t>00000308</t>
  </si>
  <si>
    <t>Theo hóa đơn thương mại số 1745063 ngày 16/06/2023, tờ khai hàng hóa xuất khẩu số 305609396650 ngày 20/06/2023</t>
  </si>
  <si>
    <t>00000309</t>
  </si>
  <si>
    <t>2023-06-21 00:00:00</t>
  </si>
  <si>
    <t>Theo hóa đơn thương mại số 1745055 ngày 15/06/2023, tờ khai hàng hóa xuất khẩu số 305611700500 ngày 21/06/2023</t>
  </si>
  <si>
    <t>00000310</t>
  </si>
  <si>
    <t>Theo hóa đơn thương mại số 1745056 ngày 15/06/2023, tờ khai hàng hóa xuất khẩu số 305611753440 ngày 21/06/2023</t>
  </si>
  <si>
    <t>00000311</t>
  </si>
  <si>
    <t>Theo hóa đơn thương mại số 1745062 ngày 16/06/2023, tờ khai hàng hóa xuất khẩu số 305610985540 ngày 21/06/2023</t>
  </si>
  <si>
    <t>00000312</t>
  </si>
  <si>
    <t>2023-06-22 00:00:00</t>
  </si>
  <si>
    <t>Theo hóa đơn thương mại số 1745064 ngày 22/06/2023, tờ khai hàng hóa xuất khẩu số 305613858820 ngày 21/06/2023</t>
  </si>
  <si>
    <t>00000313</t>
  </si>
  <si>
    <t>588048604 Thiết bị giữ nhiệt cho ghế ngồi xe hơi  - P61Q 2ND HVS BACK HEATER WITH VETILATION LH&amp;RH</t>
  </si>
  <si>
    <t>Theo hóa đơn thương mại số 1745065 ngày 21/06/2023, tờ khai hàng hóa xuất khẩu số 305614295400 ngày 22/06/2023</t>
  </si>
  <si>
    <t>00000314</t>
  </si>
  <si>
    <t>25248903 Bộ dây điện có đầu nối dùng cho phương tiện xe có động cơ  FLRY 1,00qmm blue 447mm with terminal 651676</t>
  </si>
  <si>
    <t>Theo hóa đơn thương mại số 1745067 ngày 22/06/2023, tờ khai hàng hóa xuất khẩu số 305615847260 ngày 22/06/2023</t>
  </si>
  <si>
    <t>00000315</t>
  </si>
  <si>
    <t>2023-06-23 00:00:00</t>
  </si>
  <si>
    <t>Theo hóa đơn thương mại số 1745050 ngày 09/06/2023, tờ khai hàng hóa xuất khẩu số 305617501510 ngày 23/06/2023</t>
  </si>
  <si>
    <t>588048604 Thiết bị giữ nhiệt cho ghế ngồi xe hơi  P61Q 2ND HVS BACK HEATER WITH VENTILATION LH&amp;RH</t>
  </si>
  <si>
    <t>600978904 Thiết bị giữ nhiệt cho ghế ngồi xe hơi P61Q 2nd HVS Cushion Heater with Ventilation RH</t>
  </si>
  <si>
    <t>00000317</t>
  </si>
  <si>
    <t>Theo hóa đơn thương mại số 1745070 ngày 22/06/2023, tờ khai hàng hóa xuất khẩu số 305618113160 ngày 23/06/2023</t>
  </si>
  <si>
    <t>00000318</t>
  </si>
  <si>
    <t>89170AR00020 Thiết bị giữ nhiệt cho ghế ngồi xe hơi Rear seat cushion LH heater</t>
  </si>
  <si>
    <t>89270AR00020</t>
  </si>
  <si>
    <t>89270AR00020 Thiết bị giữ nhiệt cho ghế ngồi xe hơi Rear seat cushion RH heater</t>
  </si>
  <si>
    <t>Theo hóa đơn thương mại số 1745071 ngày 22/06/2023, tờ khai hàng hóa xuất khẩu số 305618113160 ngày 23/06/2023</t>
  </si>
  <si>
    <t>00000319</t>
  </si>
  <si>
    <t>Theo hóa đơn thương mại số 1745078 ngày 23/06/2023, tờ khai hàng hóa xuất khẩu số 305618006800 ngày 23/06/2023</t>
  </si>
  <si>
    <t>00000320</t>
  </si>
  <si>
    <t>2023-06-26 00:00:00</t>
  </si>
  <si>
    <t>Theo hóa đơn thương mại số 1745074 ngày 22/06/2023, tờ khai hàng hóa xuất khẩu số 305620627010 ngày 24/06/2023</t>
  </si>
  <si>
    <t>00000321</t>
  </si>
  <si>
    <t>2023-06-27 00:00:00</t>
  </si>
  <si>
    <t>25249302 Bộ dây điện có đầu nối dùng cho phương tiện xe có động cơ  FLRY 1,00qmm blue 246mm with terminal 651515</t>
  </si>
  <si>
    <t>Theo hóa đơn thương mại số 1745066 ngày 22/06/2023, tờ khai hàng hóa xuất khẩu số 305625922140 ngày 27/06/2023</t>
  </si>
  <si>
    <t>00000322</t>
  </si>
  <si>
    <t>Theo hóa đơn thương mại số 1745068 ngày 22/06/2023, tờ khai hàng hóa xuất khẩu số 305625922140 ngày 27/06/2023</t>
  </si>
  <si>
    <t>00000323</t>
  </si>
  <si>
    <t>Theo hóa đơn thương mại số 1745069 ngày 22/06/2023, tờ khai hàng hóa xuất khẩu số 305625922140 ngày 27/06/2023</t>
  </si>
  <si>
    <t>00000324</t>
  </si>
  <si>
    <t>Theo hóa đơn thương mại số 1745073 ngày 22/06/2023, tờ khai hàng hóa xuất khẩu số 305625922140 ngày 27/06/2023</t>
  </si>
  <si>
    <t>00000325</t>
  </si>
  <si>
    <t>Theo hóa đơn thương mại số 1745075 ngày 22/06/2023, tờ khai hàng hóa xuất khẩu số 305625922140 ngày 27/06/2023</t>
  </si>
  <si>
    <t>00000326</t>
  </si>
  <si>
    <t>Theo hóa đơn thương mại số 1745076 ngày 22/06/2023, tờ khai hàng hóa xuất khẩu số 305625922140 ngày 27/06/2023</t>
  </si>
  <si>
    <t>00000327</t>
  </si>
  <si>
    <t>Theo hóa đơn thương mại số 1745077 ngày 22/06/2023, tờ khai hàng hóa xuất khẩu số 305625922140 ngày 27/06/2023</t>
  </si>
  <si>
    <t>00000328</t>
  </si>
  <si>
    <t>Theo hóa đơn thương mại số 1745079 ngày 23/06/2023, tờ khai hàng hóa xuất khẩu số 305625922140 ngày 27/06/2023</t>
  </si>
  <si>
    <t>00000329</t>
  </si>
  <si>
    <t>2023-06-28 00:00:00</t>
  </si>
  <si>
    <t>Theo hóa đơn thương mại số 1745083 ngày 28/06/2023, tờ khai hàng hóa xuất khẩu số 305627971850 ngày 28/06/2023</t>
  </si>
  <si>
    <t>00000330</t>
  </si>
  <si>
    <t>2023-06-29 00:00:00</t>
  </si>
  <si>
    <t>Theo hóa đơn thương mại số 1745084 ngày 28/06/2023, tờ khai hàng hóa xuất khẩu số 305631244940 ngày 29/06/2023</t>
  </si>
  <si>
    <t>00000331</t>
  </si>
  <si>
    <t>873356RA0B02 Thiết bị giữ nhiệt cho ghế ngồi xe hơi P33A Cush Premium Leather Front Seat RH</t>
  </si>
  <si>
    <t>883356RA2B02 Thiết bị giữ nhiệt cho ghế ngồi xe hơi Cushion PVC / Leather  RH</t>
  </si>
  <si>
    <t>883356RA5B02 Thiết bị giữ nhiệt cho ghế ngồi xe hơi P33A RSC Slide EU RH  Cloth B</t>
  </si>
  <si>
    <t>883356RA6B02 Thiết bị giữ nhiệt cho ghế ngồi xe hơi P33A RSC Slide EU RH Leather D</t>
  </si>
  <si>
    <t>883856RA7B02 Thiết bị giữ nhiệt cho ghế ngồi xe hơi P33A RSC Slide EU LH  Leather B/C</t>
  </si>
  <si>
    <t>886356RA0A07 Thiết bị giữ nhiệt cho ghế ngồi xe hơi Back Rear Seat RH / LH  Cloth PVC Leather Premium</t>
  </si>
  <si>
    <t>Theo hóa đơn thương mại số 1745086 ngày 29/06/2023, tờ khai hàng hóa xuất khẩu số 305631244940 ngày 29/06/2023</t>
  </si>
  <si>
    <t>00000332</t>
  </si>
  <si>
    <t>Theo hóa đơn thương mại số 1745085 ngày 29/06/2023, tờ khai hàng hóa xuất khẩu số 305631356130 ngày 29/06/2023</t>
  </si>
  <si>
    <t>00000333</t>
  </si>
  <si>
    <t>Theo hóa đơn thương mại số 1745093 ngày 29/06/2023, tờ khai hàng hóa xuất khẩu số 305632048800 ngày 29/06/2023</t>
  </si>
  <si>
    <t>00000334</t>
  </si>
  <si>
    <t>I.G. BAUERHIN GmbH</t>
  </si>
  <si>
    <t>WiesenstrBe 29 63584 Grundau Germany</t>
  </si>
  <si>
    <t>30385605AC</t>
  </si>
  <si>
    <t>30385605AC Mạch điện tử tích hợp RE31AC-2.0 Symbol LJL 397 PCB 275 VoSi I-TCU, hàng thanh lý xuất bán theo mục 1 TKN-105292022360/E11( 25/02/2023 ) - Invoice 1906955</t>
  </si>
  <si>
    <t>30385605AC Mạch điện tử tích hợp RE31AC-2.0 Symbol LJL 397 PCB 275 VoSi I-TCU, hàng thanh lý xuất bán theo mục 1 TKN-105321446200/E11 (10-03-2023) - Invoice 1908834</t>
  </si>
  <si>
    <t>30385605AC Mạch điện tử tích hợp RE31AC-2.0 Symbol LJL 397 PCB 275 VoSi I-TCU, hàng thanh lý xuất bán theo mục 1 TKN-105338806860/E11(20-03-2023) - Invoice 1909559</t>
  </si>
  <si>
    <t>30385605AC Mạch điện tử tích hợp RE31AC-2.0 Symbol LJL 397 PCB 275 VoSi I-TCU, hàng thanh lý xuất bán theo mục 1 TKN-105403136750/E11(18-04-2023) - Invoice 1913381</t>
  </si>
  <si>
    <t>30385806AC</t>
  </si>
  <si>
    <t>30385806AC Mạch điện tử tích hợp RE32AC-2.0 Symbol LJL 397 PCB 275 HiSi I-TCU, hàng thanh lý xuất bán theo mục 3 TKN-105236114320/E11(27-01-2023)- Invoice 1903839/1903840</t>
  </si>
  <si>
    <t>30385806AC Mạch điện tử tích hợp RE32AC-2.0 Symbol LJL 397 PCB 275 HiSi I-TCU, hàng thanh lý xuất bán theo mục 1 TKN-105235887520/E11 (27-01-2023)- Invoice 1904156</t>
  </si>
  <si>
    <t>30385806AC Mạch điện tử tích hợp RE32AC-2.0 Symbol LJL 397 PCB 275 HiSi I-TCU, hàng thanh lý xuất bán theo mục 1 TKN-105266162740/E11 (13-02-2023)- Invoice 1905161</t>
  </si>
  <si>
    <t>Theo hóa đơn thương mại số 1745080 ngày 26/06/2023, tờ khai hàng hóa xuất khẩu số 305628206941 ngày 28/06/2023</t>
  </si>
  <si>
    <t>00000335</t>
  </si>
  <si>
    <t>700065 Chỉ thêu làm từ sợi Filament tổng hợp - VSZ-P100-65/1Nm lower thread, hàng thanh lý xuất bán theo mục 38 TKN-104940109521/E11 (05/09/2022) - invoice 22TJ-T0808-1A</t>
  </si>
  <si>
    <t>Theo hóa đơn thương mại số 1745081 ngày 26/06/2023, tờ khai hàng hóa xuất khẩu số 305628701141 ngày 28/06/2023</t>
  </si>
  <si>
    <t>00000336</t>
  </si>
  <si>
    <t>2023-06-30 00:00:00</t>
  </si>
  <si>
    <t>00000337</t>
  </si>
  <si>
    <t>Theo hóa đơn thương mại số 1745087 ngày 29/06/2023, tờ khai hàng hóa xuất khẩu số 305632651610 ngày 29/06/2023</t>
  </si>
  <si>
    <t>00000338</t>
  </si>
  <si>
    <t>Theo hóa đơn thương mại số 1745088 ngày 29/06/2023, tờ khai hàng hóa xuất khẩu số 305634348740 ngày 30/06/2023</t>
  </si>
  <si>
    <t>00000339</t>
  </si>
  <si>
    <t>Theo hóa đơn thương mại số 1745089 ngày 29/06/2023, tờ khai hàng hóa xuất khẩu số 305634348740 ngày 30/06/2023</t>
  </si>
  <si>
    <t>00000340</t>
  </si>
  <si>
    <t>Theo hóa đơn thương mại số 1745090 ngày 29/06/2023, tờ khai hàng hóa xuất khẩu số 305634348740 ngày 30/06/2023</t>
  </si>
  <si>
    <t>00000341</t>
  </si>
  <si>
    <t>Theo hóa đơn thương mại số 1745091 ngày 29/06/2023, tờ khai hàng hóa xuất khẩu số 305634348740 ngày 30/06/2023</t>
  </si>
  <si>
    <t>00000342</t>
  </si>
  <si>
    <t>Theo hóa đơn thương mại số 1745092 ngày 29/06/2023, tờ khai hàng hóa xuất khẩu số 305634348740 ngày 30/06/2023</t>
  </si>
  <si>
    <t>00000343</t>
  </si>
  <si>
    <t>Theo hóa đơn thương mại số 1745094 ngày 29/06/2023, tờ khai hàng hóa xuất khẩu số 305634348740 ngày 30/06/2023</t>
  </si>
  <si>
    <t>00000344</t>
  </si>
  <si>
    <t>2023-07-01 00:00:00</t>
  </si>
  <si>
    <t>Theo hóa đơn thương mại số 1745095 ngày 30/06/2023, tờ khai hàng hóa xuất khẩu số 305636636120 ngày 01/07/2023</t>
  </si>
  <si>
    <t>00000345</t>
  </si>
  <si>
    <t>Theo hóa đơn thương mại số 1745096 ngày 30/06/2023, tờ khai hàng hóa xuất khẩu số 305636690130 ngày 01/07/2023</t>
  </si>
  <si>
    <t>00000346</t>
  </si>
  <si>
    <t>Theo hóa đơn thương mại số 1745097 ngày 30/06/2023, tờ khai hàng hóa xuất khẩu số 305636667140 ngày 01/07/2023</t>
  </si>
  <si>
    <t>Total sales</t>
  </si>
  <si>
    <t>P&amp;L</t>
  </si>
  <si>
    <t>Diff</t>
  </si>
  <si>
    <t>Rounding software</t>
  </si>
  <si>
    <t>Nissan P61QR_ PTP Accrual - Day 1 Adjustment - Supplier Adient</t>
  </si>
  <si>
    <t>LTA accrual - June 2023 - Supplier Tachi</t>
  </si>
  <si>
    <t>LTA accrual - May 2023 - Supplier Tachi</t>
  </si>
  <si>
    <t>LTA accrual - Day 1 Adjustment - Supplier Tachi</t>
  </si>
  <si>
    <t>Sales account from commercial agreement (LTL/ PTP)</t>
  </si>
  <si>
    <t>00000347</t>
  </si>
  <si>
    <t>2023-07-04 00:00:00</t>
  </si>
  <si>
    <t>Theo hóa đơn thương mại số 1745098 ngày 03/07/2023, tờ khai hàng hóa xuất khẩu số 305641201740 ngày 04/07/2023</t>
  </si>
  <si>
    <t>00000348</t>
  </si>
  <si>
    <t>Theo hóa đơn thương mại số 1745099 ngày 03/07/2023, tờ khai hàng hóa xuất khẩu số 305641966140 ngày 04/07/2023</t>
  </si>
  <si>
    <t>00000350</t>
  </si>
  <si>
    <t>2023-07-06 00:00:00</t>
  </si>
  <si>
    <t>222222 Nhãn giấy dạng cái, chưa in nội dung, kích cỡ: 60x40mm,hàng TL xuất bán theo mục 37 TKN-104171205500/E11(26/07/2021) - invoice 1853944</t>
  </si>
  <si>
    <t>222222 Nhãn giấy dạng cái, chưa in nội dung, kích cỡ: 60x40mm, hàng TL xuất bán theo mục 2 TKN-105388265030/E11(11/04/2023) - invoice 1906659</t>
  </si>
  <si>
    <t>550694 Băng keo giấy 2 mặt dạng cuộn, KT:25mmx100m, không in nội dung, hàng TL xuất bán theo mục 17 TKN-105072821230/E11(02-11-2022) - invoice 1888511</t>
  </si>
  <si>
    <t>Cuộn</t>
  </si>
  <si>
    <t>550694 Băng keo giấy 2 mặt dạng cuộn, KT:25mmx100m, không in nội dung, hàng TL xuất bán theo mục 26 TKN-105009562450/E11 (03-10-2022) - invoice 1887407</t>
  </si>
  <si>
    <t>600743 Dây điện chưa gắn đầu nối, vỏ bọc cách điện bằng nhựa,dây đơn dạng cuộn,tiết diện 3x275x0,012mm2 316L16V(loại không dùng cho viễn thông),hàng TL xuất bán mục 46 TKN-104937590000/E11(29-08-2022) - invoice 1885512</t>
  </si>
  <si>
    <t>Mét</t>
  </si>
  <si>
    <t>600743 Dây điện chưa gắn đầu nối,vỏ bọc cách điện bằng nhựa, dây đơn dạng cuộn,tiết diện 3x275x0,012mm2 316L16V(loại không dùng cho viễn thông), hàng TL xuất bán mục 45 TKN-105009562450/E11(03-10-2022) - invoice 1887407</t>
  </si>
  <si>
    <t>600838 Dây điện chưa gắn đầu nối,v bọc cách điện bằng nhựa,dây đơn dạng cuộn, tiết diện 105x0,05 mm2 16V (loại không dùng cho viễn thông),hàng TL xuất bán mục 48 TKN-105009562450/E11(03-10-2022) - invoice 1887407</t>
  </si>
  <si>
    <t>Theo hóa đơn thương mại số 1745082 ngày 26/06/2023, tờ khai hàng hóa xuất khẩu số 305646344421 ngày 06/07/2023</t>
  </si>
  <si>
    <t>00000351</t>
  </si>
  <si>
    <t>Theo hóa đơn thương mại số 1745100 ngày 06/07/2023, tờ khai hàng hóa xuất khẩu số 305647246020 ngày 06/07/2023</t>
  </si>
  <si>
    <t>00000352</t>
  </si>
  <si>
    <t>641283817 Thiết bị giữ nhiệt cho ghế ngồi xe hơi Heater element Mazda TB660 100gr/m2</t>
  </si>
  <si>
    <t>644942416 Tấm đệm bằng vải không dệt ,bộ phận dùng cho thiết bị giữ nhiệt vô lăng, Dummy element Mazda TB660 100g/m2</t>
  </si>
  <si>
    <t>Theo hóa đơn thương mại số 1745101 ngày 06/07/2023, tờ khai hàng hóa xuất khẩu số 305647066230 ngày 06/07/2023</t>
  </si>
  <si>
    <t>00000353</t>
  </si>
  <si>
    <t>2023-07-07 00:00:00</t>
  </si>
  <si>
    <t>Theo hóa đơn thương mại số 1745102 ngày 06/07/2023, tờ khai hàng hóa xuất khẩu số 305649235750 ngày 07/07/2023</t>
  </si>
  <si>
    <t>883356RA1C01</t>
  </si>
  <si>
    <t>883356RA1C01 Thiết bị giữ nhiệt cho ghế ngồi xe hơi Cushion Cloth Rear Seat RH</t>
  </si>
  <si>
    <t>883356RA2C01</t>
  </si>
  <si>
    <t>883356RA2C01 Thiết bị giữ nhiệt cho ghế ngồi xe hơi Cushion PVC / Leather RH</t>
  </si>
  <si>
    <t>883856RA1C01</t>
  </si>
  <si>
    <t>883856RA1C01 Thiết bị giữ nhiệt cho ghế ngồi xe hơi Cushion Cloth Rear Seat RH</t>
  </si>
  <si>
    <t>883856RA2C01</t>
  </si>
  <si>
    <t>883856RA2C01 Thiết bị giữ nhiệt cho ghế ngồi xe hơi Cushion PVC/ Leather LH</t>
  </si>
  <si>
    <t>00000356</t>
  </si>
  <si>
    <t>2023-07-10 00:00:00</t>
  </si>
  <si>
    <t>Theo hóa đơn thương mại số 1745115 ngày 07/07/2023, tờ khai hàng hóa xuất khẩu số 305653208730 ngày 10/07/2023</t>
  </si>
  <si>
    <t>00000357</t>
  </si>
  <si>
    <t>89270AR00020 Thiết bị giữ nhiệt cho ghế ngồi xe hơi Rear seat cushion RH</t>
  </si>
  <si>
    <t>Theo hóa đơn thương mại số 1745116 ngày 07/07/2023, tờ khai hàng hóa xuất khẩu số 305653258430 ngày 10/07/2023</t>
  </si>
  <si>
    <t>00000358</t>
  </si>
  <si>
    <t>Theo hóa đơn thương mại số 1745117 ngày 07/07/2023, tờ khai hàng hóa xuất khẩu số 305653323200 ngày 10/07/2023</t>
  </si>
  <si>
    <t>00000359</t>
  </si>
  <si>
    <t>2023-07-11 00:00:00</t>
  </si>
  <si>
    <t>Theo hóa đơn thương mại số 1745103 ngày 07/07/2023, tờ khai hàng hóa xuất khẩu số 305656634750 ngày 11/07/2023</t>
  </si>
  <si>
    <t>00000362</t>
  </si>
  <si>
    <t>Theo hóa đơn thương mại số 1745109 ngày 07/07/2023, tờ khai hàng hóa xuất khẩu số 305655859740 ngày 11/07/2023</t>
  </si>
  <si>
    <t>00000363</t>
  </si>
  <si>
    <t>Theo hóa đơn thương mại số 1745110 ngày 07/07/2023, tờ khai hàng hóa xuất khẩu số 305655859740 ngày 11/07/2023</t>
  </si>
  <si>
    <t>00000364</t>
  </si>
  <si>
    <t>Theo hóa đơn thương mại số 1745111 ngày 07/07/2023, tờ khai hàng hóa xuất khẩu số 305655859740 ngày 11/07/2023</t>
  </si>
  <si>
    <t>00000365</t>
  </si>
  <si>
    <t>Theo hóa đơn thương mại số 1745112 ngày 07/07/2023, tờ khai hàng hóa xuất khẩu số 305655859740 ngày 11/07/2023</t>
  </si>
  <si>
    <t>00000366</t>
  </si>
  <si>
    <t>Theo hóa đơn thương mại số 1745113 ngày 07/07/2023, tờ khai hàng hóa xuất khẩu số 305655859740 ngày 11/07/2023</t>
  </si>
  <si>
    <t>00000367</t>
  </si>
  <si>
    <t>Theo hóa đơn thương mại số 1745114 ngày 07/07/2023, tờ khai hàng hóa xuất khẩu số 305655859740 ngày 11/07/2023</t>
  </si>
  <si>
    <t>00000368</t>
  </si>
  <si>
    <t>Theo hóa đơn thương mại số 1745118 ngày 07/07/2023, tờ khai hàng hóa xuất khẩu số 305657001700 ngày 11/07/2023</t>
  </si>
  <si>
    <t>00000370</t>
  </si>
  <si>
    <t>2023-07-13 00:00:00</t>
  </si>
  <si>
    <t>Theo hóa đơn thương mại số 1745119 ngày 12/07/2023, tờ khai hàng hóa xuất khẩu số 305661879260 ngày 13/07/2023</t>
  </si>
  <si>
    <t>00000371</t>
  </si>
  <si>
    <t>273L09902 Thiết bị giữ nhiệt cho ghế ngồi xe hơi P33C Rear Back RH / LH Leather Slide</t>
  </si>
  <si>
    <t>Theo hóa đơn thương mại số 1745124 ngày 13/07/2023, tờ khai hàng hóa xuất khẩu số 305662819510 ngày 13/07/2023</t>
  </si>
  <si>
    <t>00000372</t>
  </si>
  <si>
    <t>2023-07-14 00:00:00</t>
  </si>
  <si>
    <t>Theo hóa đơn thương mại số 1745126 ngày 13/07/2023, tờ khai hàng hóa xuất khẩu số 305665671750 ngày 14/07/2023</t>
  </si>
  <si>
    <t>00000374</t>
  </si>
  <si>
    <t>2023-07-17 00:00:00</t>
  </si>
  <si>
    <t>Theo hóa đơn thương mại số 1745120 ngày 13/07/2023, tờ khai hàng hóa xuất khẩu số 305669512760 ngày 17/07/2023</t>
  </si>
  <si>
    <t>00000375</t>
  </si>
  <si>
    <t>Theo hóa đơn thương mại số 1745121 ngày 13/07/2023, tờ khai hàng hóa xuất khẩu số 305669512760 ngày 17/07/2023</t>
  </si>
  <si>
    <t>00000376</t>
  </si>
  <si>
    <t>Theo hóa đơn thương mại số 1745122 ngày 13/07/2023, tờ khai hàng hóa xuất khẩu số 305669512760 ngày 17/07/2023</t>
  </si>
  <si>
    <t>00000377</t>
  </si>
  <si>
    <t>Theo hóa đơn thương mại số 1745127 ngày 13/07/2023, tờ khai hàng hóa xuất khẩu số 305669512760 ngày 17/07/2023</t>
  </si>
  <si>
    <t>00000378</t>
  </si>
  <si>
    <t>Theo hóa đơn thương mại số 1745129 ngày 13/07/2023, tờ khai hàng hóa xuất khẩu số 305669512760 ngày 17/07/2023</t>
  </si>
  <si>
    <t>00000379</t>
  </si>
  <si>
    <t>Theo hóa đơn thương mại số 1745130 ngày 13/07/2023, tờ khai hàng hóa xuất khẩu số 305669512760 ngày 17/07/2023</t>
  </si>
  <si>
    <t>00000380</t>
  </si>
  <si>
    <t>2023-07-18 00:00:00</t>
  </si>
  <si>
    <t>Theo hóa đơn thương mại số 1745108 ngày 07/07/2023, tờ khai hàng hóa xuất khẩu số 305670197730 ngày 17/07/2023</t>
  </si>
  <si>
    <t>00000381</t>
  </si>
  <si>
    <t>Theo hóa đơn thương mại số 1745123 ngày 13/07/2023, tờ khai hàng hóa xuất khẩu số 305672502020 ngày 18/07/2023</t>
  </si>
  <si>
    <t>00000382</t>
  </si>
  <si>
    <t>Theo hóa đơn thương mại số 1745125 ngày 13/07/2023, tờ khai hàng hóa xuất khẩu số 305672565460 ngày 18/07/2023</t>
  </si>
  <si>
    <t>00000383</t>
  </si>
  <si>
    <t>Theo hóa đơn thương mại số 1745128 ngày 13/07/2023, tờ khai hàng hóa xuất khẩu số 305672618000 ngày 18/07/2023</t>
  </si>
  <si>
    <t>2023-07-20 00:00:00</t>
  </si>
  <si>
    <t>00000385</t>
  </si>
  <si>
    <t>Theo hóa đơn thương mại số 1745135 ngày 20/07/2023, tờ khai hàng hóa xuất khẩu số 305678168260 ngày 20/07/2023</t>
  </si>
  <si>
    <t>00000386</t>
  </si>
  <si>
    <t>Theo hóa đơn thương mại số 1745136 ngày 20/07/2023, tờ khai hàng hóa xuất khẩu số 305678828510 ngày 20/07/2023</t>
  </si>
  <si>
    <t>00000387</t>
  </si>
  <si>
    <t>644942416 Tấm đệm bằng vải không dệt ,bộ phận dùng cho thiết bị giữ nhiệt vô lăng, Dummy element Mazda TB660 100gr/m2</t>
  </si>
  <si>
    <t>Theo hóa đơn thương mại số 1745138 ngày 20/07/2023, tờ khai hàng hóa xuất khẩu số 305678348310 ngày 20/07/2023</t>
  </si>
  <si>
    <t>00000388</t>
  </si>
  <si>
    <t>Theo hóa đơn thương mại số 1745139 ngày 20/07/2023, tờ khai hàng hóa xuất khẩu số 305678348310 ngày 20/07/2023</t>
  </si>
  <si>
    <t>2023-07-21 00:00:00</t>
  </si>
  <si>
    <t>00000390</t>
  </si>
  <si>
    <t>873856RA1B02 Thiết bị giữ nhiệt cho ghế ngồi xe hơi Cushion Premium Leather  Front seat LH</t>
  </si>
  <si>
    <t>873856RA3B04 Thiết bị giữ nhiệt cho ghế ngồi xe hơi Cushion Front Seat LH  PVC/Leather</t>
  </si>
  <si>
    <t>883356RA7B02 Thiết bị giữ nhiệt cho ghế ngồi xe hơi P33A RSC Slide EU RH  Leather B/C</t>
  </si>
  <si>
    <t>883856RA5B02 Thiết bị giữ nhiệt cho ghế ngồi xe hơi P33A RSC Slide EU LH  Cloth B</t>
  </si>
  <si>
    <t>Theo hóa đơn thương mại số 1745147 ngày 20/07/2023, tờ khai hàng hóa xuất khẩu số 305681950250 ngày 21/07/2023</t>
  </si>
  <si>
    <t>00000391</t>
  </si>
  <si>
    <t>2023-07-24 00:00:00</t>
  </si>
  <si>
    <t>Theo hóa đơn thương mại số 1745132 ngày 18/07/2023, tờ khai hàng hóa xuất khẩu số 305682175210 ngày 21/07/2023</t>
  </si>
  <si>
    <t>00000392</t>
  </si>
  <si>
    <t>Theo hóa đơn thương mại số 1745140 ngày 20/07/2023, tờ khai hàng hóa xuất khẩu số 305685688030 ngày 24/07/2023</t>
  </si>
  <si>
    <t>00000393</t>
  </si>
  <si>
    <t>Theo hóa đơn thương mại số 1745141 ngày 20/07/2023, tờ khai hàng hóa xuất khẩu số 305685688030 ngày 24/07/2023</t>
  </si>
  <si>
    <t>00000394</t>
  </si>
  <si>
    <t>Theo hóa đơn thương mại số 1745144 ngày 20/07/2023, tờ khai hàng hóa xuất khẩu số 305685688030 ngày 24/07/2023</t>
  </si>
  <si>
    <t>00000395</t>
  </si>
  <si>
    <t>Theo hóa đơn thương mại số 1745145 ngày 20/07/2023, tờ khai hàng hóa xuất khẩu số 305685688030 ngày 24/07/2023</t>
  </si>
  <si>
    <t>00000396</t>
  </si>
  <si>
    <t>2023-07-25 00:00:00</t>
  </si>
  <si>
    <t>Theo hóa đơn thương mại số 1745137 ngày 20/07/2023, tờ khai hàng hóa xuất khẩu số 305689750020 ngày 25/07/2023</t>
  </si>
  <si>
    <t>00000397</t>
  </si>
  <si>
    <t>Theo hóa đơn thương mại số 1745142 ngày 20/07/2023, tờ khai hàng hóa xuất khẩu số 305691649600 ngày 25/07/2023</t>
  </si>
  <si>
    <t>00000398</t>
  </si>
  <si>
    <t>88170AR10017</t>
  </si>
  <si>
    <t>88170AR10017 Thiết bị giữ nhiệt cho ghế ngồi xe hơi Front seat heater cushion with ODS</t>
  </si>
  <si>
    <t>Theo hóa đơn thương mại số 1745146 ngày 20/07/2023, tờ khai hàng hóa xuất khẩu số 305691710130 ngày 25/07/2023</t>
  </si>
  <si>
    <t>00000399</t>
  </si>
  <si>
    <t>2023-07-26 00:00:00</t>
  </si>
  <si>
    <t>Theo hóa đơn thương mại số 1745148 ngày 25/07/2023, tờ khai hàng hóa xuất khẩu số 305694371200 ngày 26/07/2023</t>
  </si>
  <si>
    <t>00000400</t>
  </si>
  <si>
    <t>2023-07-27 00:00:00</t>
  </si>
  <si>
    <t>R2CB14D699AA01</t>
  </si>
  <si>
    <t>R2CB14D699AA01 Thiết bị giữ nhiệt cho ghế ngồi xe hơi Ford U611 FSC Heater 20 Way</t>
  </si>
  <si>
    <t>Theo hóa đơn thương mại số 1745149 ngày 27/07/2023, tờ khai hàng hóa xuất khẩu số 305697947610 ngày 27/07/2023</t>
  </si>
  <si>
    <t>00000401</t>
  </si>
  <si>
    <t>Theo hóa đơn thương mại số 1745150 ngày 27/07/2023, tờ khai hàng hóa xuất khẩu số 305697756140 ngày 27/07/2023</t>
  </si>
  <si>
    <t>00000402</t>
  </si>
  <si>
    <t>Theo hóa đơn thương mại số 1745151 ngày 27/07/2023, tờ khai hàng hóa xuất khẩu số 305698075120 ngày 27/07/2023</t>
  </si>
  <si>
    <t>00000403</t>
  </si>
  <si>
    <t>2023-07-28 00:00:00</t>
  </si>
  <si>
    <t>00000404</t>
  </si>
  <si>
    <t>Theo hóa đơn thương mại số 1745143 ngày 20/07/2023, tờ khai hàng hóa xuất khẩu số 305700173830 ngày 28/07/2023</t>
  </si>
  <si>
    <t>00000405</t>
  </si>
  <si>
    <t>R2CB14D699EA01</t>
  </si>
  <si>
    <t>R2CB14D699EA01 Thiết bị giữ nhiệt cho ghế ngồi xe hơi Ford U611 FSC Heater 12 Way</t>
  </si>
  <si>
    <t>Theo hóa đơn thương mại số 1745152 ngày 27/07/2023, tờ khai hàng hóa xuất khẩu số 305700173830 ngày 28/07/2023</t>
  </si>
  <si>
    <t>00000406</t>
  </si>
  <si>
    <t>Theo hóa đơn thương mại số 1745153 ngày 27/07/2023, tờ khai hàng hóa xuất khẩu số 305700173830 ngày 28/07/2023</t>
  </si>
  <si>
    <t>00000407</t>
  </si>
  <si>
    <t>Theo hóa đơn thương mại số 1745154 ngày 27/07/2023, tờ khai hàng hóa xuất khẩu số 305700173830 ngày 28/07/2023</t>
  </si>
  <si>
    <t>00000408</t>
  </si>
  <si>
    <t>Theo hóa đơn thương mại số 1745155 ngày 27/07/2023, tờ khai hàng hóa xuất khẩu số 305700173830 ngày 28/07/2023</t>
  </si>
  <si>
    <t>00000409</t>
  </si>
  <si>
    <t>Theo hóa đơn thương mại số 1745156 ngày 27/07/2023, tờ khai hàng hóa xuất khẩu số 305700173830 ngày 28/07/2023</t>
  </si>
  <si>
    <t>00000410</t>
  </si>
  <si>
    <t>Theo hóa đơn thương mại số 1745158 ngày 27/07/2023, tờ khai hàng hóa xuất khẩu số 305701097830 ngày 28/07/2023</t>
  </si>
  <si>
    <t>00000411</t>
  </si>
  <si>
    <t>88370AR05009 Thiết bị giữ nhiệt cho ghế ngồi xe hơi JK1 HEATER FR SEAT BACK Quilting Quilting</t>
  </si>
  <si>
    <t>Theo hóa đơn thương mại số 1745159 ngày 27/07/2023, tờ khai hàng hóa xuất khẩu số 305701097830 ngày 28/07/2023</t>
  </si>
  <si>
    <t>00000412</t>
  </si>
  <si>
    <t>2023-07-29 00:00:00</t>
  </si>
  <si>
    <t>Theo hóa đơn thương mại số 1745157 ngày 27/07/2023, tờ khai hàng hóa xuất khẩu số 305701583740 ngày 28/07/2023</t>
  </si>
  <si>
    <t>LTA accrual - July 2023 - Supplier Tachi</t>
  </si>
  <si>
    <t>Returned goods inv 1745038 - 23TJ-T0713-2A (13.07.2023)</t>
  </si>
  <si>
    <t>00000413</t>
  </si>
  <si>
    <t>2023-08-03 00:00:00</t>
  </si>
  <si>
    <t>Theo hóa đơn thương mại số 1745161 ngày 03/08/2023, tờ khai hàng hóa xuất khẩu số 305715338740 ngày 03/08/2023</t>
  </si>
  <si>
    <t>00000414</t>
  </si>
  <si>
    <t>2023-08-07 00:00:00</t>
  </si>
  <si>
    <t>Theo hóa đơn thương mại số 1745162 ngày 03/08/2023, tờ khai hàng hóa xuất khẩu số 305721662320 ngày 07/08/2023</t>
  </si>
  <si>
    <t>00000415</t>
  </si>
  <si>
    <t>Theo hóa đơn thương mại số 1745165 ngày 03/08/2023, tờ khai hàng hóa xuất khẩu số 305721716000 ngày 07/08/2023</t>
  </si>
  <si>
    <t>00000416</t>
  </si>
  <si>
    <t>Theo hóa đơn thương mại số 1745166 ngày 03/08/2023, tờ khai hàng hóa xuất khẩu số 305721916420 ngày 07/08/2023</t>
  </si>
  <si>
    <t>00000417</t>
  </si>
  <si>
    <t>Theo hóa đơn thương mại số 1745163 ngày 03/08/2023, tờ khai hàng hóa xuất khẩu số 305721568960 ngày 07/08/2023</t>
  </si>
  <si>
    <t>00000418</t>
  </si>
  <si>
    <t>Theo hóa đơn thương mại số 1745164 ngày 03/08/2023, tờ khai hàng hóa xuất khẩu số 305721568960 ngày 07/08/2023</t>
  </si>
  <si>
    <t>00000419</t>
  </si>
  <si>
    <t>Theo hóa đơn thương mại số 1745167 ngày 03/08/2023, tờ khai hàng hóa xuất khẩu số 305721568960 ngày 07/08/2023</t>
  </si>
  <si>
    <t>00000420</t>
  </si>
  <si>
    <t>2023-08-10 00:00:00</t>
  </si>
  <si>
    <t>Theo hóa đơn thương mại số 1745160 ngày 03/08/2023, tờ khai hàng hóa xuất khẩu số 305730695560 ngày 10/08/2023</t>
  </si>
  <si>
    <t>00000421</t>
  </si>
  <si>
    <t>Theo hóa đơn thương mại số 1745168 ngày 09/08/2023, tờ khai hàng hóa xuất khẩu số 305729256840 ngày 09/08/2023</t>
  </si>
  <si>
    <t>00000422</t>
  </si>
  <si>
    <t>2023-08-14 00:00:00</t>
  </si>
  <si>
    <t>Theo hóa đơn thương mại số 1745169 ngày 09/08/2023, tờ khai hàng hóa xuất khẩu số 305737445810 ngày 14/08/2023</t>
  </si>
  <si>
    <t>00000423</t>
  </si>
  <si>
    <t>A206920202</t>
  </si>
  <si>
    <t>A206920202 Thiết bị giữ nhiệt cho  xe hơi,V206 FSB SBL Heater, Front Seat Back SBL</t>
  </si>
  <si>
    <t>Theo hóa đơn thương mại số 1745171 ngày 09/08/2023, tờ khai hàng hóa xuất khẩu số 305737445810 ngày 14/08/2023</t>
  </si>
  <si>
    <t>00000424</t>
  </si>
  <si>
    <t>Theo hóa đơn thương mại số 1745172 ngày 09/08/2023, tờ khai hàng hóa xuất khẩu số 305737445810 ngày 14/08/2023</t>
  </si>
  <si>
    <t>00000425</t>
  </si>
  <si>
    <t>Theo hóa đơn thương mại số 1745173 ngày 09/08/2023, tờ khai hàng hóa xuất khẩu số 305737445810 ngày 14/08/2023</t>
  </si>
  <si>
    <t>00000426</t>
  </si>
  <si>
    <t>Theo hóa đơn thương mại số 1745174 ngày 09/08/2023, tờ khai hàng hóa xuất khẩu số 305737445810 ngày 14/08/2023</t>
  </si>
  <si>
    <t>00000427</t>
  </si>
  <si>
    <t>Theo hóa đơn thương mại số 1745177 ngày 09/08/2023, tờ khai hàng hóa xuất khẩu số 305737445810 ngày 14/08/2023</t>
  </si>
  <si>
    <t>00000428</t>
  </si>
  <si>
    <t>2023-08-15 00:00:00</t>
  </si>
  <si>
    <t>Theo hóa đơn thương mại số 1745170 ngày 09/08/2023, tờ khai hàng hóa xuất khẩu số 305740524850 ngày 15/08/2023</t>
  </si>
  <si>
    <t>00000429</t>
  </si>
  <si>
    <t>Theo hóa đơn thương mại số 1745175 ngày 09/08/2023, tờ khai hàng hóa xuất khẩu số 305740070550 ngày 15/08/2023</t>
  </si>
  <si>
    <t>00000430</t>
  </si>
  <si>
    <t>Theo hóa đơn thương mại số 1745176 ngày 09/08/2023, tờ khai hàng hóa xuất khẩu số 305740357550 ngày 15/08/2023</t>
  </si>
  <si>
    <t>00000432</t>
  </si>
  <si>
    <t>2023-08-16 00:00:00</t>
  </si>
  <si>
    <t>873356RA3B04 Thiết bị giữ nhiệt cho ghế ngồi xe hơi Cushion Front Seat RH   PVC/Leather</t>
  </si>
  <si>
    <t>873856RA0B02 Thiết bị giữ nhiệt cho ghế ngồi xe hơi Cushion Cloth Front Seat Front Seat LH</t>
  </si>
  <si>
    <t>Theo hóa đơn thương mại số 1745178 ngày 16/08/2023, tờ khai hàng hóa xuất khẩu số 305744059630 ngày 16/08/2023</t>
  </si>
  <si>
    <t>00000433</t>
  </si>
  <si>
    <t>Theo hóa đơn thương mại số 1745179 ngày 16/08/2023, tờ khai hàng hóa xuất khẩu số 305744059630 ngày 16/08/2023</t>
  </si>
  <si>
    <t>00000434</t>
  </si>
  <si>
    <t>873856RA0B02 Thiết bị giữ nhiệt cho ghế ngồi xe hơi Cushion Cloth Front Seat Front Seat RH</t>
  </si>
  <si>
    <t>Theo hóa đơn thương mại số 1745180 ngày 16/08/2023, tờ khai hàng hóa xuất khẩu số 305744059630 ngày 16/08/2023</t>
  </si>
  <si>
    <t>00000435</t>
  </si>
  <si>
    <t>2023-08-18 00:00:00</t>
  </si>
  <si>
    <t>Theo hóa đơn thương mại số 1745181 ngày 16/08/2023, tờ khai hàng hóa xuất khẩu số 305749408810 ngày 18/08/2023</t>
  </si>
  <si>
    <t>00000436</t>
  </si>
  <si>
    <t>2023-08-21 00:00:00</t>
  </si>
  <si>
    <t>Theo hóa đơn thương mại số 1745183 ngày 16/08/2023, tờ khai hàng hóa xuất khẩu số 305754395940 ngày 21/08/2023</t>
  </si>
  <si>
    <t>00000437</t>
  </si>
  <si>
    <t>Theo hóa đơn thương mại số 1745184 ngày 16/08/2023, tờ khai hàng hóa xuất khẩu số 305754395940 ngày 21/08/2023</t>
  </si>
  <si>
    <t>00000438</t>
  </si>
  <si>
    <t>Theo hóa đơn thương mại số 1745185 ngày 17/08/2023, tờ khai hàng hóa xuất khẩu số 305754395940 ngày 21/08/2023</t>
  </si>
  <si>
    <t>00000439</t>
  </si>
  <si>
    <t>Theo hóa đơn thương mại số 1745186 ngày 17/08/2023, tờ khai hàng hóa xuất khẩu số 305754395940 ngày 21/08/2023</t>
  </si>
  <si>
    <t>00000440</t>
  </si>
  <si>
    <t>Theo hóa đơn thương mại số 1745187 ngày 17/08/2023, tờ khai hàng hóa xuất khẩu số 305754395940 ngày 21/08/2023</t>
  </si>
  <si>
    <t>00000441</t>
  </si>
  <si>
    <t>Theo hóa đơn thương mại số 1745188 ngày 17/08/2023, tờ khai hàng hóa xuất khẩu số 305755832820 ngày 21/08/2023</t>
  </si>
  <si>
    <t>00000442</t>
  </si>
  <si>
    <t>2023-08-24 00:00:00</t>
  </si>
  <si>
    <t>Theo hóa đơn thương mại số 1745189 ngày 23/08/2023, tờ khai hàng hóa xuất khẩu số 305762522500 ngày 24/08/2023</t>
  </si>
  <si>
    <t>00000443</t>
  </si>
  <si>
    <t>Theo hóa đơn thương mại số 1745191 ngày 24/08/2023, tờ khai hàng hóa xuất khẩu số 305761453120 ngày 23/08/2023</t>
  </si>
  <si>
    <t>00000444</t>
  </si>
  <si>
    <t>566516502 Thiết bị giữ nhiệt cho ghế ngồi xe hơi P61R 2nd BACK HEATER ASSY heater mat</t>
  </si>
  <si>
    <t>566559002Thiết bị giữ nhiệt cho ghế ngồi xe hơi P61R 1st BACK HEATER ASSY heater mat</t>
  </si>
  <si>
    <t>Theo hóa đơn thương mại số 1745195 ngày 23/08/2023, tờ khai hàng hóa xuất khẩu số 305762918700 ngày 24/08/2023</t>
  </si>
  <si>
    <t>00000446</t>
  </si>
  <si>
    <t>2023-08-25 00:00:00</t>
  </si>
  <si>
    <t>00000447</t>
  </si>
  <si>
    <t>Theo hóa đơn thương mại số 1745182 ngày 16/08/2023, tờ khai hàng hóa xuất khẩu số 305766859000 ngày 25/08/2023</t>
  </si>
  <si>
    <t>00000448</t>
  </si>
  <si>
    <t>Theo hóa đơn thương mại số 17453200 ngày 24/08/2023, tờ khai hàng hóa xuất khẩu số 305767758940 ngày 25/08/2023</t>
  </si>
  <si>
    <t>00000449</t>
  </si>
  <si>
    <t>Theo hóa đơn thương mại số 17453201 ngày 25/08/2023, tờ khai hàng hóa xuất khẩu số 305767758940 ngày 25/08/2023</t>
  </si>
  <si>
    <t>00000450</t>
  </si>
  <si>
    <t>Theo hóa đơn thương mại số 1745190 ngày 23/08/2023, tờ khai hàng hóa xuất khẩu số 305766116150 ngày 25/08/2023</t>
  </si>
  <si>
    <t>00000451</t>
  </si>
  <si>
    <t>Theo hóa đơn thương mại số 1745192 ngày 23/08/2023, tờ khai hàng hóa xuất khẩu số 305766116150 ngày 25/08/2023</t>
  </si>
  <si>
    <t>00000452</t>
  </si>
  <si>
    <t>Theo hóa đơn thương mại số 1745193 ngày 23/08/2023, tờ khai hàng hóa xuất khẩu số 305766116150 ngày 25/08/2023</t>
  </si>
  <si>
    <t>00000453</t>
  </si>
  <si>
    <t>Theo hóa đơn thương mại số 1745194 ngày 23/08/2023, tờ khai hàng hóa xuất khẩu số 305766116150 ngày 25/08/2023</t>
  </si>
  <si>
    <t>00000454</t>
  </si>
  <si>
    <t>Theo hóa đơn thương mại số 1745196 ngày 23/08/2023, tờ khai hàng hóa xuất khẩu số 305766116150 ngày 25/08/2023</t>
  </si>
  <si>
    <t>LTA accrual - Aug 2023 - Supplier Tachi</t>
  </si>
  <si>
    <t>00000459</t>
  </si>
  <si>
    <t>2023-09-05 00:00:00</t>
  </si>
  <si>
    <t>Theo hóa đơn thương mại số 1745203 ngày 31/08/2023, tờ khai hàng hóa xuất khẩu số 305786181760 ngày 05/09/2023</t>
  </si>
  <si>
    <t>00000460</t>
  </si>
  <si>
    <t>Theo hóa đơn thương mại số 1745204 ngày 31/08/2023, tờ khai hàng hóa xuất khẩu số 305786181760 ngày 05/09/2023</t>
  </si>
  <si>
    <t>00000461</t>
  </si>
  <si>
    <t>Theo hóa đơn thương mại số 1745205 ngày 31/08/2023, tờ khai hàng hóa xuất khẩu số 305786181760 ngày 05/09/2023</t>
  </si>
  <si>
    <t>00000462</t>
  </si>
  <si>
    <t>Theo hóa đơn thương mại số 1745206 ngày 31/08/2023, tờ khai hàng hóa xuất khẩu số 305786181760 ngày 05/09/2023</t>
  </si>
  <si>
    <t>00000463</t>
  </si>
  <si>
    <t>Theo hóa đơn thương mại số 1745207 ngày 31/08/2023, tờ khai hàng hóa xuất khẩu số 305786181760 ngày 05/09/2023</t>
  </si>
  <si>
    <t>00000464</t>
  </si>
  <si>
    <t>Theo hóa đơn thương mại số 1745208 ngày 31/08/2023, tờ khai hàng hóa xuất khẩu số 305786181760 ngày 05/09/2023</t>
  </si>
  <si>
    <t>00000465</t>
  </si>
  <si>
    <t>Theo hóa đơn thương mại số 1745213 ngày 01/09/2023, tờ khai hàng hóa xuất khẩu số 305786882720 ngày 05/09/2023</t>
  </si>
  <si>
    <t>00000466</t>
  </si>
  <si>
    <t>873356RA3B04 Thiết bị giữ nhiệt cho ghế ngồi xe hơi Cushion Front Seat RH  PVC/Leather</t>
  </si>
  <si>
    <t>873856RA1B02 Thiết bị giữ nhiệt cho ghế ngồi xe hơi Cushion Premium Leather Front Seat LH</t>
  </si>
  <si>
    <t>883856RA1B04</t>
  </si>
  <si>
    <t>883856RA1B04 Thiết bị giữ nhiệt cho ghế ngồi xe hơi Cushion Cloth Rear Seat RH</t>
  </si>
  <si>
    <t>Theo hóa đơn thương mại số 1745214 ngày 01/09/2023, tờ khai hàng hóa xuất khẩu số 305786882720 ngày 05/09/2023</t>
  </si>
  <si>
    <t>00000467</t>
  </si>
  <si>
    <t>Theo hóa đơn thương mại số 1745215 ngày 04/09/2023, tờ khai hàng hóa xuất khẩu số 305786882720 ngày 05/09/2023</t>
  </si>
  <si>
    <t>00000468</t>
  </si>
  <si>
    <t>2023-09-06 00:00:00</t>
  </si>
  <si>
    <t>Theo hóa đơn thương mại số 1745209 ngày 31/08/2023, tờ khai hàng hóa xuất khẩu số 305789143830 ngày 06/09/2023</t>
  </si>
  <si>
    <t>00000469</t>
  </si>
  <si>
    <t>Theo hóa đơn thương mại số 1745211 ngày 31/08/2023, tờ khai hàng hóa xuất khẩu số 305789247100 ngày 06/09/2023</t>
  </si>
  <si>
    <t>00000470</t>
  </si>
  <si>
    <t>Theo hóa đơn thương mại số 1745212 ngày 31/08/2023, tờ khai hàng hóa xuất khẩu số 305789197620 ngày 06/09/2023</t>
  </si>
  <si>
    <t>00000472</t>
  </si>
  <si>
    <t>2023-09-09 00:00:00</t>
  </si>
  <si>
    <t>Theo hóa đơn thương mại số 1745210 ngày 31/08/2023, tờ khai hàng hóa xuất khẩu số 305796580520 ngày 08/09/2023</t>
  </si>
  <si>
    <t>00000473</t>
  </si>
  <si>
    <t>2023-09-11 00:00:00</t>
  </si>
  <si>
    <t>Theo hóa đơn thương mại số 1745217 ngày 07/09/2023, tờ khai hàng hóa xuất khẩu số 305799578510 ngày 11/09/2023</t>
  </si>
  <si>
    <t>00000474</t>
  </si>
  <si>
    <t>Theo hóa đơn thương mại số 1745218 ngày 07/09/2023, tờ khai hàng hóa xuất khẩu số 305799578510 ngày 11/09/2023</t>
  </si>
  <si>
    <t>00000475</t>
  </si>
  <si>
    <t>Theo hóa đơn thương mại số 1745219 ngày 07/09/2023, tờ khai hàng hóa xuất khẩu số 305799578510 ngày 11/09/2023</t>
  </si>
  <si>
    <t>00000476</t>
  </si>
  <si>
    <t>Theo hóa đơn thương mại số 1745220 ngày 07/09/2023, tờ khai hàng hóa xuất khẩu số 305799578510 ngày 11/09/2023</t>
  </si>
  <si>
    <t>00000477</t>
  </si>
  <si>
    <t>Theo hóa đơn thương mại số 1745224 ngày 07/09/2023, tờ khai hàng hóa xuất khẩu số 305799578510 ngày 11/09/2023</t>
  </si>
  <si>
    <t>00000478</t>
  </si>
  <si>
    <t>Theo hóa đơn thương mại số 1745222 ngày 07/09/2023, tờ khai hàng hóa xuất khẩu số 305801349360 ngày 11/09/2023</t>
  </si>
  <si>
    <t>00000479</t>
  </si>
  <si>
    <t>Theo hóa đơn thương mại số 1745223 ngày 07/09/2023, tờ khai hàng hóa xuất khẩu số 305801422860 ngày 11/09/2023</t>
  </si>
  <si>
    <t>2023-09-13 00:00:00</t>
  </si>
  <si>
    <t>00000482</t>
  </si>
  <si>
    <t>Theo hóa đơn thương mại số 1745221 ngày 07/09/2023, tờ khai hàng hóa xuất khẩu số 305805353140 ngày 13/09/2023</t>
  </si>
  <si>
    <t>00000483</t>
  </si>
  <si>
    <t>Theo hóa đơn thương mại số 1745225 ngày 13/09/2023, tờ khai hàng hóa xuất khẩu số 305805410540 ngày 13/09/2023</t>
  </si>
  <si>
    <t>00000486</t>
  </si>
  <si>
    <t>2023-09-16 00:00:00</t>
  </si>
  <si>
    <t>873356RA1B02 Thiết bị giữ nhiệt cho ghế ngồi xe hơi Cushion Premium Leather  PVC/Leather</t>
  </si>
  <si>
    <t>873356RA3B04 Thiết bị giữ nhiệt cho ghế ngồi xe hơi Cushion Front Seat RH Front Seat LH</t>
  </si>
  <si>
    <t>873856RA1B02 Thiết bị giữ nhiệt cho ghế ngồi xe hơi Cushion Premium Leather PVC/Leather</t>
  </si>
  <si>
    <t>873856RA3B04 Thiết bị giữ nhiệt cho ghế ngồi xe hơi Cushion Front Seat LH Cloth PVC Leather Premium</t>
  </si>
  <si>
    <t>883356RA0B02 Thiết bị giữ nhiệt cho ghế ngồi xe hơi Cushion Cloth Rear Seat RH RH</t>
  </si>
  <si>
    <t>883356RA1B04 Thiết bị giữ nhiệt cho ghế ngồi xe hơi Cushion Cloth Rear Seat RH Cloth B</t>
  </si>
  <si>
    <t>883356RA2B02 Thiết bị giữ nhiệt cho ghế ngồi xe hơi Cushion PVC / Leather  Leather D</t>
  </si>
  <si>
    <t>883356RA5B02 Thiết bị giữ nhiệt cho ghế ngồi xe hơi P33A RSC Slide EU RH Leather B/C</t>
  </si>
  <si>
    <t>883856RA2B02 Thiết bị giữ nhiệt cho ghế ngồi xe hơi Cushion PVC/Leather LH Cloth B</t>
  </si>
  <si>
    <t>883856RA5B02 Thiết bị giữ nhiệt cho ghế ngồi xe hơi P33A RSC Slide EU LH Leather D</t>
  </si>
  <si>
    <t>883856RA6B02 Thiết bị giữ nhiệt cho ghế ngồi xe hơi P33A RSC Slide EU LH Leather B/C</t>
  </si>
  <si>
    <t>883856RA7B02 Thiết bị giữ nhiệt cho ghế ngồi xe hơi P33A RSC Slide EU LH Cloth PVC Leather Premium</t>
  </si>
  <si>
    <t>Theo hóa đơn thương mại số 1745235 ngày 15/09/2023, tờ khai hàng hóa xuất khẩu số 305814619630 ngày 16/09/2023</t>
  </si>
  <si>
    <t>00000487</t>
  </si>
  <si>
    <t>2023-09-19 00:00:00</t>
  </si>
  <si>
    <t>Theo hóa đơn thương mại số 1745237 ngày 15/09/2023, tờ khai hàng hóa xuất khẩu số 305819198220 ngày 19/09/2023</t>
  </si>
  <si>
    <t>00000488</t>
  </si>
  <si>
    <t>Theo hóa đơn thương mại số 1745238 ngày 15/09/2023, tờ khai hàng hóa xuất khẩu số 305819146531 ngày 19/09/2023</t>
  </si>
  <si>
    <t>00000491</t>
  </si>
  <si>
    <t>Theo hóa đơn thương mại số 1745243 ngày 21/09/2023, tờ khai hàng hóa xuất khẩu số 305827149850 ngày 21/09/2023</t>
  </si>
  <si>
    <t>00000492</t>
  </si>
  <si>
    <t>Theo hóa đơn thương mại số 1745244 ngày 21/09/2023, tờ khai hàng hóa xuất khẩu số 305827149850 ngày 21/09/2023</t>
  </si>
  <si>
    <t>00000494</t>
  </si>
  <si>
    <t>2023-09-22 00:00:00</t>
  </si>
  <si>
    <t>Theo hóa đơn thương mại số 1745236 ngày 15/09/2023, tờ khai hàng hóa xuất khẩu số 305828605630 ngày 21/09/2023</t>
  </si>
  <si>
    <t>00000495</t>
  </si>
  <si>
    <t>Theo hóa đơn thương mại số 1745226 ngày 13/09/2023, tờ khai hàng hóa xuất khẩu số 305828605630 ngày 21/09/2023</t>
  </si>
  <si>
    <t>00000497</t>
  </si>
  <si>
    <t>2023-09-25 00:00:00</t>
  </si>
  <si>
    <t>Theo hóa đơn thương mại số 1745249 ngày 21/09/2023, tờ khai hàng hóa xuất khẩu số 305835472960 ngày 25/09/2023</t>
  </si>
  <si>
    <t>00000498</t>
  </si>
  <si>
    <t>Theo hóa đơn thương mại số 1745250 ngày 21/09/2023, tờ khai hàng hóa xuất khẩu số 305835669220 ngày 25/09/2023</t>
  </si>
  <si>
    <t>00000499</t>
  </si>
  <si>
    <t>Theo hóa đơn thương mại số 1745253 ngày 21/09/2023, tờ khai hàng hóa xuất khẩu số 305835798940 ngày 25/09/2023</t>
  </si>
  <si>
    <t>00000500</t>
  </si>
  <si>
    <t>2023-09-26 00:00:00</t>
  </si>
  <si>
    <t>Theo hóa đơn thương mại số 1745228 ngày 15/09/2023, tờ khai hàng hóa xuất khẩu số 305839556910 ngày 26/09/2023</t>
  </si>
  <si>
    <t>00000501</t>
  </si>
  <si>
    <t>Theo hóa đơn thương mại số 1745229 ngày 15/09/2023, tờ khai hàng hóa xuất khẩu số 305840195160 ngày 26/09/2023</t>
  </si>
  <si>
    <t>00000502</t>
  </si>
  <si>
    <t>Theo hóa đơn thương mại số 1745230 ngày 15/09/2023, tờ khai hàng hóa xuất khẩu số 305840195160 ngày 26/09/2023</t>
  </si>
  <si>
    <t>00000503</t>
  </si>
  <si>
    <t>Theo hóa đơn thương mại số 1745231 ngày 15/09/2023, tờ khai hàng hóa xuất khẩu số 305840195160 ngày 26/09/2023</t>
  </si>
  <si>
    <t>00000504</t>
  </si>
  <si>
    <t>Theo hóa đơn thương mại số 1745232 ngày 15/09/2023, tờ khai hàng hóa xuất khẩu số 305840195160 ngày 26/09/2023</t>
  </si>
  <si>
    <t>00000505</t>
  </si>
  <si>
    <t>Theo hóa đơn thương mại số 1745233 ngày 15/09/2023, tờ khai hàng hóa xuất khẩu số 305840195160 ngày 26/09/2023</t>
  </si>
  <si>
    <t>00000506</t>
  </si>
  <si>
    <t>Theo hóa đơn thương mại số 1745234 ngày 15/09/2023, tờ khai hàng hóa xuất khẩu số 305840195160 ngày 26/09/2023</t>
  </si>
  <si>
    <t>00000507</t>
  </si>
  <si>
    <t>Theo hóa đơn thương mại số 1745245 ngày 21/09/2023, tờ khai hàng hóa xuất khẩu số 305840195160 ngày 26/09/2023</t>
  </si>
  <si>
    <t>00000508</t>
  </si>
  <si>
    <t>Theo hóa đơn thương mại số 1745246 ngày 21/09/2023, tờ khai hàng hóa xuất khẩu số 305840195160 ngày 26/09/2023</t>
  </si>
  <si>
    <t>00000509</t>
  </si>
  <si>
    <t>Theo hóa đơn thương mại số 1745247 ngày 21/09/2023, tờ khai hàng hóa xuất khẩu số 305840195160 ngày 26/09/2023</t>
  </si>
  <si>
    <t>00000510</t>
  </si>
  <si>
    <t>Theo hóa đơn thương mại số 1745248 ngày 21/09/2023, tờ khai hàng hóa xuất khẩu số 305840195160 ngày 26/09/2023</t>
  </si>
  <si>
    <t>00000511</t>
  </si>
  <si>
    <t>Theo hóa đơn thương mại số 1745251 ngày 21/09/2023, tờ khai hàng hóa xuất khẩu số 305840195160 ngày 26/09/2023</t>
  </si>
  <si>
    <t>00000512</t>
  </si>
  <si>
    <t>Theo hóa đơn thương mại số 1745252 ngày 21/09/2023, tờ khai hàng hóa xuất khẩu số 305840195160 ngày 26/09/2023</t>
  </si>
  <si>
    <t>00000513</t>
  </si>
  <si>
    <t>00000515</t>
  </si>
  <si>
    <t>Theo hóa đơn thương mại số 1745256 ngày 28/09/2023, tờ khai hàng hóa xuất khẩu số 305849524430 ngày 28/09/2023</t>
  </si>
  <si>
    <t>00000516</t>
  </si>
  <si>
    <t>2023-09-29 00:00:00</t>
  </si>
  <si>
    <t>398525211 Thiết bị giữ nhiệt cho ghế ngồi xe hơi LJL FSC NTC Heater&amp;Vent</t>
  </si>
  <si>
    <t>398577909 Thiết bị giữ nhiệt cho ghế ngồi xe hơi LJL FSB Heater&amp;Vent</t>
  </si>
  <si>
    <t>Theo hóa đơn thương mại số 1745242 ngày 21/09/2023, tờ khai hàng hóa xuất khẩu số 305851970450 ngày 29/09/2023</t>
  </si>
  <si>
    <t>00000517</t>
  </si>
  <si>
    <t>2023-09-30 00:00:00</t>
  </si>
  <si>
    <t>Theo hóa đơn thương mại số 1745254 ngày 27/09/2023, tờ khai hàng hóa xuất khẩu số 305854733350 ngày 30/09/2023</t>
  </si>
  <si>
    <t>LTA accrual - Sep 2023 - Supplier Tachi</t>
  </si>
  <si>
    <t>00000585</t>
  </si>
  <si>
    <t>00000587</t>
  </si>
  <si>
    <t>00000589</t>
  </si>
  <si>
    <t>00000590</t>
  </si>
  <si>
    <t>00000591</t>
  </si>
  <si>
    <t>00000592</t>
  </si>
  <si>
    <t>00000593</t>
  </si>
  <si>
    <t>00000594</t>
  </si>
  <si>
    <t>00000595</t>
  </si>
  <si>
    <t>00000596</t>
  </si>
  <si>
    <t>00000597</t>
  </si>
  <si>
    <t>00000598</t>
  </si>
  <si>
    <t>00000599</t>
  </si>
  <si>
    <t>00000600</t>
  </si>
  <si>
    <t>00000601</t>
  </si>
  <si>
    <t>00000602</t>
  </si>
  <si>
    <t>00000603</t>
  </si>
  <si>
    <t>00000604</t>
  </si>
  <si>
    <t>00000605</t>
  </si>
  <si>
    <t>00000606</t>
  </si>
  <si>
    <t>00000607</t>
  </si>
  <si>
    <t>00000608</t>
  </si>
  <si>
    <t>00000609</t>
  </si>
  <si>
    <t>00000610</t>
  </si>
  <si>
    <t>00000611</t>
  </si>
  <si>
    <t>00000612</t>
  </si>
  <si>
    <t>00000613</t>
  </si>
  <si>
    <t>00000614</t>
  </si>
  <si>
    <t>00000619</t>
  </si>
  <si>
    <t>00000620</t>
  </si>
  <si>
    <t>00000621</t>
  </si>
  <si>
    <t>00000624</t>
  </si>
  <si>
    <t>00000625</t>
  </si>
  <si>
    <t>00000626</t>
  </si>
  <si>
    <t>00000627</t>
  </si>
  <si>
    <t>00000628</t>
  </si>
  <si>
    <t>00000629</t>
  </si>
  <si>
    <t>00000630</t>
  </si>
  <si>
    <t>00000631</t>
  </si>
  <si>
    <t>00000632</t>
  </si>
  <si>
    <t>00000633</t>
  </si>
  <si>
    <t>00000634</t>
  </si>
  <si>
    <t>00000635</t>
  </si>
  <si>
    <t>00000636</t>
  </si>
  <si>
    <t>00000637</t>
  </si>
  <si>
    <t>00000638</t>
  </si>
  <si>
    <t>00000639</t>
  </si>
  <si>
    <t>00000640</t>
  </si>
  <si>
    <t>00000641</t>
  </si>
  <si>
    <t>00000642</t>
  </si>
  <si>
    <t>2023-11-01 00:00:00</t>
  </si>
  <si>
    <t>2023-11-06 00:00:00</t>
  </si>
  <si>
    <t>2023-11-08 00:00:00</t>
  </si>
  <si>
    <t>2023-11-09 00:00:00</t>
  </si>
  <si>
    <t>2023-11-10 00:00:00</t>
  </si>
  <si>
    <t>2023-11-13 00:00:00</t>
  </si>
  <si>
    <t>2023-11-15 00:00:00</t>
  </si>
  <si>
    <t>2023-11-16 00:00:00</t>
  </si>
  <si>
    <t>2023-11-21 00:00:00</t>
  </si>
  <si>
    <t>2023-11-23 00:00:00</t>
  </si>
  <si>
    <t>2023-11-24 00:00:00</t>
  </si>
  <si>
    <t>Theo hóa đơn thương mại số 1745325 ngày 01/11/2023, tờ khai hàng hóa xuất khẩu số 305943464100 ngày 01/11/2023</t>
  </si>
  <si>
    <t>Theo hóa đơn thương mại số 1745322 ngày 01/11/2023, tờ khai hàng hóa xuất khẩu số 305942023460 ngày 01/11/2023</t>
  </si>
  <si>
    <t>Theo hóa đơn thương mại số 1745332 ngày 02/11/2023, tờ khai hàng hóa xuất khẩu số 305953035200 ngày 06/11/2023</t>
  </si>
  <si>
    <t>Theo hóa đơn thương mại số 1745331 ngày 02/11/2023, tờ khai hàng hóa xuất khẩu số 305953035200 ngày 06/11/2023</t>
  </si>
  <si>
    <t>Theo hóa đơn thương mại số 1745330 ngày 02/11/2023, tờ khai hàng hóa xuất khẩu số 305953035200 ngày 06/11/2023</t>
  </si>
  <si>
    <t>Theo hóa đơn thương mại số 1745329 ngày 02/11/2023, tờ khai hàng hóa xuất khẩu số 305953035200 ngày 06/11/2023</t>
  </si>
  <si>
    <t>Theo hóa đơn thương mại số 1745328 ngày 02/11/2023, tờ khai hàng hóa xuất khẩu số 305953035200 ngày 06/11/2023</t>
  </si>
  <si>
    <t>Theo hóa đơn thương mại số 1745327 ngày 02/11/2023, tờ khai hàng hóa xuất khẩu số 305953035200 ngày 06/11/2023</t>
  </si>
  <si>
    <t>Theo hóa đơn thương mại số 1745336 ngày 06/11/2023, tờ khai hàng hóa xuất khẩu số 305956239210 ngày 06/11/2023</t>
  </si>
  <si>
    <t>Theo hóa đơn thương mại số 1745337 ngày 08/11/2023, tờ khai hàng hóa xuất khẩu số 305961094630 ngày 08/11/2023</t>
  </si>
  <si>
    <t>Theo hóa đơn thương mại số 1745338 ngày 08/11/2023, tờ khai hàng hóa xuất khẩu số 305961094630 ngày 08/11/2023</t>
  </si>
  <si>
    <t>Theo hóa đơn thương mại số 1745339 ngày 09/11/2023, tờ khai hàng hóa xuất khẩu số 305963713920 ngày 09/11/2023</t>
  </si>
  <si>
    <t>Theo hóa đơn thương mại số 1745349 ngày 09/11/2023, tờ khai hàng hóa xuất khẩu số 305965256500 ngày 09/11/2023</t>
  </si>
  <si>
    <t>Theo hóa đơn thương mại số 1745350 ngày 09/11/2023, tờ khai hàng hóa xuất khẩu số 305965256500 ngày 09/11/2023</t>
  </si>
  <si>
    <t>89470T600010 Thiết bị giữ nhiệt của ghế ngồi xe hơi Rear Seat Backrest LH</t>
  </si>
  <si>
    <t>Theo hóa đơn thương mại số 1745333 ngày 02/11/2023, tờ khai hàng hóa xuất khẩu số 305967060360 ngày 10/11/2023</t>
  </si>
  <si>
    <t>89170AR10007 Thiết bị giữ nhiệt cho ghế ngồi xe hơi JK1 2nd Seat Cush LH HEATER ASSY</t>
  </si>
  <si>
    <t>Theo hóa đơn thương mại số 1745334 ngày 02/11/2023, tờ khai hàng hóa xuất khẩu số 305967010550 ngày 10/11/2023</t>
  </si>
  <si>
    <t>Theo hóa đơn thương mại số 1745335 ngày 02/11/2023, tờ khai hàng hóa xuất khẩu số 305966961810 ngày 10/11/2023</t>
  </si>
  <si>
    <t>88370T600011 Thiết bị giữ nhiệt của ghế ngồi xe hơi Front Seat Backrest JX</t>
  </si>
  <si>
    <t>Theo hóa đơn thương mại số 1745340 ngày 09/11/2023, tờ khai hàng hóa xuất khẩu số 305967606950 ngày 10/11/2023</t>
  </si>
  <si>
    <t>89175AR00005N</t>
  </si>
  <si>
    <t>89175AR00005N Thiết bị giữ nhiệt cho ghế ngồi xe hơi JK1 HEATER CUSHION RR CTR Quilting</t>
  </si>
  <si>
    <t>Theo hóa đơn thương mại số 1745341 ngày 09/11/2023, tờ khai hàng hóa xuất khẩu số 305967657500 ngày 10/11/2023</t>
  </si>
  <si>
    <t>Theo hóa đơn thương mại số 1745342 ngày 09/11/2023, tờ khai hàng hóa xuất khẩu số 305967701340 ngày 10/11/2023</t>
  </si>
  <si>
    <t>Theo hóa đơn thương mại số 1745347 ngày 09/11/2023, tờ khai hàng hóa xuất khẩu số 305972010540 ngày 13/11/2023</t>
  </si>
  <si>
    <t>Theo hóa đơn thương mại số 1745343 ngày 09/11/2023, tờ khai hàng hóa xuất khẩu số 305978444350 ngày 15/11/2023</t>
  </si>
  <si>
    <t>Theo hóa đơn thương mại số 1745344 ngày 09/11/2023, tờ khai hàng hóa xuất khẩu số 305978444350 ngày 15/11/2023</t>
  </si>
  <si>
    <t>Theo hóa đơn thương mại số 1745345 ngày 09/11/2023, tờ khai hàng hóa xuất khẩu số 305978444350 ngày 15/11/2023</t>
  </si>
  <si>
    <t>A294630001</t>
  </si>
  <si>
    <t>A294630001 Thiết bị giữ nhiệt cho ghế ngồi xe hơi X294 Rear Seat Cushion LH Heater Mat</t>
  </si>
  <si>
    <t>A294640001</t>
  </si>
  <si>
    <t>A294640001 Thiết bị giữ nhiệt cho ghế ngồi xe hơi X294 Rear Seat Cushion RH Heater Mat</t>
  </si>
  <si>
    <t>Theo hóa đơn thương mại số 1745348 ngày 09/11/2023, tờ khai hàng hóa xuất khẩu số 305978444350 ngày 15/11/2023</t>
  </si>
  <si>
    <t>A206790007</t>
  </si>
  <si>
    <t>A206790007 Thiết bị giữ nhiệt của ghế ngồi xe hơi  Rear Seat Back Daimler V206 RS</t>
  </si>
  <si>
    <t>Theo hóa đơn thương mại số 1745351 ngày 10/11/2023, tờ khai hàng hóa xuất khẩu số 305978444350 ngày 15/11/2023</t>
  </si>
  <si>
    <t>Theo hóa đơn thương mại số 1745326 ngày 02/11/2023, tờ khai hàng hóa xuất khẩu số 305984406140 ngày 16/11/2023</t>
  </si>
  <si>
    <t>Theo hóa đơn thương mại số 1745352 ngày 16/11/2023, tờ khai hàng hóa xuất khẩu số 305981165950 ngày 16/11/2023</t>
  </si>
  <si>
    <t>88370T600011 Thiết bị giữ nhiệt của ghế ngồi xe hơi Front Seat Backrest  JX</t>
  </si>
  <si>
    <t>Theo hóa đơn thương mại số 1745358 ngày 16/11/2023, tờ khai hàng hóa xuất khẩu số 305990188730 ngày 17/11/2023</t>
  </si>
  <si>
    <t>Theo hóa đơn thương mại số 1745359 ngày 16/11/2023, tờ khai hàng hóa xuất khẩu số 305990140320 ngày 17/11/2023</t>
  </si>
  <si>
    <t>Theo hóa đơn thương mại số 1745360 ngày 16/11/2023, tờ khai hàng hóa xuất khẩu số 305990030420 ngày 17/11/2023</t>
  </si>
  <si>
    <t>Theo hóa đơn thương mại số 1745353 ngày 16/11/2023, tờ khai hàng hóa xuất khẩu số 306000648830 ngày 21/11/2023</t>
  </si>
  <si>
    <t>Theo hóa đơn thương mại số 1745354 ngày 16/11/2023, tờ khai hàng hóa xuất khẩu số 306000648830 ngày 21/11/2023</t>
  </si>
  <si>
    <t>Theo hóa đơn thương mại số 1745355 ngày 16/11/2023, tờ khai hàng hóa xuất khẩu số 306000648830 ngày 21/11/2023</t>
  </si>
  <si>
    <t>Theo hóa đơn thương mại số 1745356 ngày 16/11/2023, tờ khai hàng hóa xuất khẩu số 306000648830 ngày 21/11/2023</t>
  </si>
  <si>
    <t>Theo hóa đơn thương mại số 1745372 ngày 23/11/2023, tờ khai hàng hóa xuất khẩu số 306014374800 ngày 23/11/2023</t>
  </si>
  <si>
    <t>Theo hóa đơn thương mại số 1745371 ngày 23/11/2023, tờ khai hàng hóa xuất khẩu số 306012615550 ngày 23/11/2023</t>
  </si>
  <si>
    <t>Theo hóa đơn thương mại số 1745370 ngày 22/11/2023, tờ khai hàng hóa xuất khẩu số 306013458940 ngày 23/11/2023</t>
  </si>
  <si>
    <t>Theo hóa đơn thương mại số 1745368 ngày 22/11/2023, tờ khai hàng hóa xuất khẩu số 306012354120 ngày 23/11/2023</t>
  </si>
  <si>
    <t>Theo hóa đơn thương mại số 1745367 ngày 22/11/2023, tờ khai hàng hóa xuất khẩu số 306008875600 ngày 22/11/2023</t>
  </si>
  <si>
    <t>Theo hóa đơn thương mại số 1745366 ngày 22/11/2023, tờ khai hàng hóa xuất khẩu số 306011173110 ngày 23/11/2023</t>
  </si>
  <si>
    <t>Theo hóa đơn thương mại số 1745365 ngày 22/11/2023, tờ khai hàng hóa xuất khẩu số 306011173110 ngày 23/11/2023</t>
  </si>
  <si>
    <t>Theo hóa đơn thương mại số 1745364 ngày 22/11/2023, tờ khai hàng hóa xuất khẩu số 306011173110 ngày 23/11/2023</t>
  </si>
  <si>
    <t>Theo hóa đơn thương mại số 1745363 ngày 22/11/2023, tờ khai hàng hóa xuất khẩu số 306011173110 ngày 23/11/2023</t>
  </si>
  <si>
    <t>Theo hóa đơn thương mại số 1745362 ngày 22/11/2023, tờ khai hàng hóa xuất khẩu số 306011173110 ngày 23/11/2023</t>
  </si>
  <si>
    <t>Theo hóa đơn thương mại số 1745374 ngày 23/11/2023, tờ khai hàng hóa xuất khẩu số 306013213350 ngày 23/11/2023</t>
  </si>
  <si>
    <t>Theo hóa đơn thương mại số 1745373 ngày 23/11/2023, tờ khai hàng hóa xuất khẩu số 306013213350 ngày 23/11/2023</t>
  </si>
  <si>
    <t>Theo hóa đơn thương mại số 1745369 ngày 22/11/2023, tờ khai hàng hóa xuất khẩu số 306013316840 ngày 23/11/2023</t>
  </si>
  <si>
    <t>Giấy Kraft thùng carton phế liệu dạng miếng thu được từ các bao bì đựng hàng hóa lúc nhập về của DNCX.Phế liệu không lẫn tạp chất, đã được làm sạch không ảnh hưởng đến môi trường.</t>
  </si>
  <si>
    <t>Sắt phế liệu dạng vụn (thu được từ quá trình sản xuất của DNCX)</t>
  </si>
  <si>
    <t>Nhôm phế liệu dạng vụn (thu được từ quá trình sản xuất của DNCX)</t>
  </si>
  <si>
    <t>Bao nilong, phế liệu dạng vụn (thu được từ quá trình sản xuất của DNCX)</t>
  </si>
  <si>
    <t>Theo hóa đơn thương mại số 1745377 ngày 23/11/2023, tờ khai hàng hóa xuất khẩu số 306020349740 ngày 24/11/2023</t>
  </si>
  <si>
    <t>LTA accrual - Nov 2023 - Supplier Tachi</t>
  </si>
  <si>
    <t>00000643</t>
  </si>
  <si>
    <t>2023-11-28 00:00:00</t>
  </si>
  <si>
    <t>89175AR00005N Thiết bị giữ nhiệt cho ghế ngồi xe hơi JK1 HEATER CUSHION RR</t>
  </si>
  <si>
    <t>Theo hóa đơn thương mại số 1745357 ngày 16/11/2023, tờ khai hàng hóa xuất khẩu số 306028416430 ngày 28/11/2023</t>
  </si>
  <si>
    <t>00000644</t>
  </si>
  <si>
    <t>Theo hóa đơn thương mại số 1745376 ngày 23/11/2023, tờ khai hàng hóa xuất khẩu số 306028416430 ngày 28/11/2023</t>
  </si>
  <si>
    <t>00000645</t>
  </si>
  <si>
    <t>2023-11-30 00:00:00</t>
  </si>
  <si>
    <t>Theo hóa đơn thương mại số 1745378 ngày 30/11/2023, tờ khai hàng hóa xuất khẩu số 306034940540 ngày 30/11/2023</t>
  </si>
  <si>
    <t>00000646</t>
  </si>
  <si>
    <t>2023-12-01 00:00:00</t>
  </si>
  <si>
    <t>Theo hóa đơn thương mại số 1745346 ngày 09/11/2023, tờ khai hàng hóa xuất khẩu số 306037352260 ngày 30/11/2023</t>
  </si>
  <si>
    <t>00000647</t>
  </si>
  <si>
    <t>Theo hóa đơn thương mại số 1745375 ngày 23/11/2023, tờ khai hàng hóa xuất khẩu số 306037352260 ngày 30/11/2023</t>
  </si>
  <si>
    <t>00000648</t>
  </si>
  <si>
    <t>2023-12-04 00:00:00</t>
  </si>
  <si>
    <t>Theo hóa đơn thương mại số 1745379 ngày 30/11/2023, tờ khai hàng hóa xuất khẩu số 306042088610 ngày 04/12/2023</t>
  </si>
  <si>
    <t>00000649</t>
  </si>
  <si>
    <t>Theo hóa đơn thương mại số 1745380 ngày 30/11/2023, tờ khai hàng hóa xuất khẩu số 306042088610 ngày 04/12/2023</t>
  </si>
  <si>
    <t>00000650</t>
  </si>
  <si>
    <t>Theo hóa đơn thương mại số 1745381 ngày 30/11/2023, tờ khai hàng hóa xuất khẩu số 306042088610 ngày 04/12/2023</t>
  </si>
  <si>
    <t>2023-12-07 00:00:00</t>
  </si>
  <si>
    <t>00000653</t>
  </si>
  <si>
    <t>Theo hóa đơn thương mại số 1745387 ngày 06/12/2023, tờ khai hàng hóa xuất khẩu số 306050980230 ngày 07/12/2023</t>
  </si>
  <si>
    <t>00000654</t>
  </si>
  <si>
    <t>Theo hóa đơn thương mại số 1745388 ngày 06/12/2023, tờ khai hàng hóa xuất khẩu số 306050980230 ngày 07/12/2023</t>
  </si>
  <si>
    <t>00000655</t>
  </si>
  <si>
    <t>Theo hóa đơn thương mại số 1745389 ngày 07/12/2023, tờ khai hàng hóa xuất khẩu số 306051466250 ngày 07/12/2023</t>
  </si>
  <si>
    <t>00000656</t>
  </si>
  <si>
    <t>2023-12-08 00:00:00</t>
  </si>
  <si>
    <t>Theo hóa đơn thương mại số 1745390 ngày 07/12/2023, tờ khai hàng hóa xuất khẩu số 306054381420 ngày 08/12/2023</t>
  </si>
  <si>
    <t>00000657</t>
  </si>
  <si>
    <t>2023-12-13 00:00:00</t>
  </si>
  <si>
    <t>Theo hóa đơn thương mại số 1745391 ngày 13/12/2023, tờ khai hàng hóa xuất khẩu số 306064633250 ngày 13/12/2023</t>
  </si>
  <si>
    <t>00000658</t>
  </si>
  <si>
    <t>2023-12-14 00:00:00</t>
  </si>
  <si>
    <t>Theo hóa đơn thương mại số 1745384 ngày 07/12/2023, tờ khai hàng hóa xuất khẩu số 306067168320 ngày 14/12/2023</t>
  </si>
  <si>
    <t>00000659</t>
  </si>
  <si>
    <t>Theo hóa đơn thương mại số 1745385 ngày 07/12/2023, tờ khai hàng hóa xuất khẩu số 306067168320 ngày 14/12/2023</t>
  </si>
  <si>
    <t>00000660</t>
  </si>
  <si>
    <t>Theo hóa đơn thương mại số 1745386 ngày 07/12/2023, tờ khai hàng hóa xuất khẩu số 306067168320 ngày 14/12/2023</t>
  </si>
  <si>
    <t>00000661</t>
  </si>
  <si>
    <t>Theo hóa đơn thương mại số 1745383 ngày 06/12/2023, tờ khai hàng hóa xuất khẩu số 306049845200 ngày 06/12/2023</t>
  </si>
  <si>
    <t>00000662</t>
  </si>
  <si>
    <t>2023-12-15 00:00:00</t>
  </si>
  <si>
    <t>Theo hóa đơn thương mại số 1745397 ngày 14/12/2023, tờ khai hàng hóa xuất khẩu số 306070392960 ngày 15/12/2023</t>
  </si>
  <si>
    <t>00000663</t>
  </si>
  <si>
    <t>Theo hóa đơn thương mại số 1745396 ngày 14/12/2023, tờ khai hàng hóa xuất khẩu số 306070336630 ngày 15/12/2023</t>
  </si>
  <si>
    <t>00000664</t>
  </si>
  <si>
    <t>2023-12-20 00:00:00</t>
  </si>
  <si>
    <t>Theo hóa đơn thương mại số 1745400 ngày 20/12/2023, tờ khai hàng hóa xuất khẩu số 306081610350 ngày 20/12/2023</t>
  </si>
  <si>
    <t>00000665</t>
  </si>
  <si>
    <t>Theo hóa đơn thương mại số 1745401 ngày 20/12/2023, tờ khai hàng hóa xuất khẩu số 306081610350 ngày 20/12/2023</t>
  </si>
  <si>
    <t>00000666</t>
  </si>
  <si>
    <t>398525007P</t>
  </si>
  <si>
    <t>398525007P Thiết bị giữ nhiệt cho ghế ngồi xe hơi LJL FSC ITCU heater only</t>
  </si>
  <si>
    <t>Theo hóa đơn thương mại số 1745402 ngày 20/12/2023, tờ khai hàng hóa xuất khẩu số 306081610350 ngày 20/12/2023</t>
  </si>
  <si>
    <t>00000667</t>
  </si>
  <si>
    <t>Theo hóa đơn thương mại số 1745393 ngày 13/12/2023, tờ khai hàng hóa xuất khẩu số 306080877230 ngày 20/12/2023</t>
  </si>
  <si>
    <t>00000668</t>
  </si>
  <si>
    <t>Theo hóa đơn thương mại số 1745394 ngày 13/12/2023, tờ khai hàng hóa xuất khẩu số 306080877230 ngày 20/12/2023</t>
  </si>
  <si>
    <t>00000669</t>
  </si>
  <si>
    <t>Theo hóa đơn thương mại số 1745395 ngày 14/12/2023, tờ khai hàng hóa xuất khẩu số 306080877230 ngày 20/12/2023</t>
  </si>
  <si>
    <t>2023-12-21 00:00:00</t>
  </si>
  <si>
    <t>I.G. BAUERHIN GMBH</t>
  </si>
  <si>
    <t>00000672</t>
  </si>
  <si>
    <t>Theo hóa đơn thương mại số 1745403 ngày 21/12/2023, tờ khai hàng hóa xuất khẩu số 306083862400 ngày 21/12/2023</t>
  </si>
  <si>
    <t>00000673</t>
  </si>
  <si>
    <t>Theo hóa đơn thương mại số 1745405 ngày 20/12/2023, tờ khai hàng hóa xuất khẩu số 306084900830 ngày 21/12/2023</t>
  </si>
  <si>
    <t>00000674</t>
  </si>
  <si>
    <t>2023-12-22 00:00:00</t>
  </si>
  <si>
    <t>Theo hóa đơn thương mại số 1745392 ngày 13/12/2023, tờ khai hàng hóa xuất khẩu số 306086897230 ngày 22/12/2023</t>
  </si>
  <si>
    <t>00000675</t>
  </si>
  <si>
    <t>Theo hóa đơn thương mại số 1745404 ngày 20/12/2023, tờ khai hàng hóa xuất khẩu số 306087449310 ngày 22/12/2023</t>
  </si>
  <si>
    <t>00000676</t>
  </si>
  <si>
    <t>2023-12-27 00:00:00</t>
  </si>
  <si>
    <t>Theo hóa đơn thương mại số 1745406 ngày 20/12/2023, tờ khai hàng hóa xuất khẩu số 306098586310 ngày 27/12/2023</t>
  </si>
  <si>
    <t>00000677</t>
  </si>
  <si>
    <t>Theo hóa đơn thương mại số 1745407 ngày 20/12/2023, tờ khai hàng hóa xuất khẩu số 306098586310 ngày 27/12/2023</t>
  </si>
  <si>
    <t>00000678</t>
  </si>
  <si>
    <t>Theo hóa đơn thương mại số 1745408 ngày 20/12/2023, tờ khai hàng hóa xuất khẩu số 306098586310 ngày 27/12/2023</t>
  </si>
  <si>
    <t>00000679</t>
  </si>
  <si>
    <t>Theo hóa đơn thương mại số 1745409 ngày 21/12/2023, tờ khai hàng hóa xuất khẩu số 306098586310 ngày 27/12/2023</t>
  </si>
  <si>
    <t>00000680</t>
  </si>
  <si>
    <t>Theo hóa đơn thương mại số 1745410 ngày 21/12/2023, tờ khai hàng hóa xuất khẩu số 306098586310 ngày 27/12/2023</t>
  </si>
  <si>
    <t>00000681</t>
  </si>
  <si>
    <t>Theo hóa đơn thương mại số 1745414 ngày 26/12/2023, tờ khai hàng hóa xuất khẩu số 306098560040 ngày 27/12/2023</t>
  </si>
  <si>
    <t>00000682</t>
  </si>
  <si>
    <t>Theo hóa đơn thương mại số 1745415 ngày 26/12/2023, tờ khai hàng hóa xuất khẩu số 306098694000 ngày 27/12/2023</t>
  </si>
  <si>
    <t>00000683</t>
  </si>
  <si>
    <t>Theo hóa đơn thương mại số 1745416 ngày 26/12/2023, tờ khai hàng hóa xuất khẩu số 306098524010 ngày 27/12/2023</t>
  </si>
  <si>
    <t>00000684</t>
  </si>
  <si>
    <t>Theo hóa đơn thương mại số 1745418 ngày 27/12/2023, tờ khai hàng hóa xuất khẩu số 306098779950 ngày 27/12/2023</t>
  </si>
  <si>
    <t>00000685</t>
  </si>
  <si>
    <t>Theo hóa đơn thương mại số 1745419 ngày 27/12/2023, tờ khai hàng hóa xuất khẩu số 306098779950 ngày 27/12/2023</t>
  </si>
  <si>
    <t>00000686</t>
  </si>
  <si>
    <t>Theo hóa đơn thương mại số 1745417 ngày 26/12/2023, tờ khai hàng hóa xuất khẩu số 306100144030 ngày 27/12/2023</t>
  </si>
  <si>
    <t>00000687</t>
  </si>
  <si>
    <t>Theo hóa đơn thương mại số 1745413 ngày 26/12/2023, tờ khai hàng hóa xuất khẩu số 306100144030 ngày 27/12/2023</t>
  </si>
  <si>
    <t>00000688</t>
  </si>
  <si>
    <t>Theo hóa đơn thương mại số 1745412 ngày 26/12/2023, tờ khai hàng hóa xuất khẩu số 306100144030 ngày 27/12/2023</t>
  </si>
  <si>
    <t>00000689</t>
  </si>
  <si>
    <t>Theo hóa đơn thương mại số 1745411 ngày 26/12/2023, tờ khai hàng hóa xuất khẩu số 306100144030 ngày 27/12/2023</t>
  </si>
  <si>
    <t>00000690</t>
  </si>
  <si>
    <t>2023-12-28 00:00:00</t>
  </si>
  <si>
    <t>Bao nilong,  phế liệu dạng vụn (thu được từ quá trình sản xuất của DNCX)</t>
  </si>
  <si>
    <t>00000691</t>
  </si>
  <si>
    <t>Theo hóa đơn thương mại số 1745420 ngày 27/12/2023, tờ khai hàng hóa xuất khẩu số 306102099720 ngày 28/12/2023</t>
  </si>
  <si>
    <t>00000692</t>
  </si>
  <si>
    <t>Theo hóa đơn thương mại số 1745421 ngày 28/12/2023, tờ khai hàng hóa xuất khẩu số 306102648740 ngày 28/12/2023</t>
  </si>
  <si>
    <t>2023-12-29 00:00:00</t>
  </si>
  <si>
    <t>00000696</t>
  </si>
  <si>
    <t>601168 Dây điện chưa gắn đầu nối,vỏ bọc cách điện bằng nhựa,dây đơn dạng cuộn, tiết diện 26x0.07mm2 16V(loại không dùng cho viễn thông),xuất trả theo mục 15 TKN 104977451350/E11(19/09/2022) invoice 1890475 ngày 02/09/2022</t>
  </si>
  <si>
    <t>601168 Dây điện chưa gắn đầu nối,vỏ bọc cách điện bằng nhựa,dây đơn dạng cuộn, tiết diện 26x0.07mm2 16V(loại không dùng cho viễn thông),xuất trả theo mục 02 TKN 105009592440/E11(03/10/2022) invoice 1887407 ngày 14/07/2022</t>
  </si>
  <si>
    <t>601168 Dây điện chưa gắn đầu nối,vỏ bọc cách điện bằng nhựa,dây đơn dạng cuộn, tiết diện 26x0.07mm2 16V(loại không dùng cho viễn thông),xuất trả theo mục 18 TKN 105032177020/E11(14/10/2022) invoice 1893005 ngày 29/09/2022</t>
  </si>
  <si>
    <t>601168 Dây điện chưa gắn đầu nối, vỏ bọc cách điện bằng nhựa, dây đơn dạng cuộn, tiết diện 26x0.07mm2 16V (loại không dùng cho viễn thông),xuất trả theo mục 39 TKN 105072821230/E11(02/11/2022) invoice 1888511 ngày 03/08/2022</t>
  </si>
  <si>
    <t>601168 Dây điện chưa gắn đầu nối, vỏ bọc cách điện bằng nhựa, dây đơn dạng cuộn, tiết diện 26x0.07mm2 16V (loại không dùng cho viễn thông),xuất trả theo mục 49 TKN 105123849940/E11(26/11/2022) invoice 1891679 ngày 15/09/2022</t>
  </si>
  <si>
    <t>601168 Dây điện chưa gắn đầu nối, vỏ bọc cách điện bằng nhựa, dây đơn dạng cuộn, tiết diện 26x0.07mm2 16V (loại không dùng cho viễn thông),xuất trả theo mục 37 TKN 105168831240/E11(17/12/2022) invoice 1893138 ngày 30/09/2022</t>
  </si>
  <si>
    <t>601168 Dây điện chưa gắn đầu nối, vỏ bọc cách điện bằng nhựa, dây đơn dạng cuộn, tiết diện 26x0.07mm16V (loại không dùng cho viễn thông),xuất trả theo mục 32 TKN 105227772200/E11(16/01/2023) invoice 1895916 ngày 28/10/2022</t>
  </si>
  <si>
    <t>601103 Dây điện chưa gắn đầu nối, vỏ bọc cách điện bằng nhựa, dây đơn dạng cuộn, tiết diện 66x0.05 mm2 16V (loại không dùng cho viễn thông),xuất trả theo mục 6 TKN 105451872260/E11(12/05/2023) invoice 1914792 ngày 21/04/2023</t>
  </si>
  <si>
    <t>601200 Dây điện chưa gắn đầu nối,vỏ bọc cách điện bằng nhựa, dây đơn dạng cuộn, tiết diện 11x0.05 mm2 16V(loại không dùng cho viễn thông),xuất trả theo mục 13 TKN 103899904950/E11(17/03/2021) invoice 1847451 ngày 04/03/2021</t>
  </si>
  <si>
    <t>601200 Dây điện chưa gắn đầu nối,vỏ bọc cách điện bằng nhựa,dây đơn dạng cuộn, tiết diện 11x0.05 mm2 16V(loại không dùng cho viễn thông),xuất trả theo mục 25 TKN 103984906320/E11(26/04/2021) invoice 1845520 ngày 11/02/2021</t>
  </si>
  <si>
    <t>601200 Dây điện chưa gắn đầu nối, vỏ bọc cách điện bằng nhựa, dây đơn dạng cuộn, tiết diện 11x0.05 mm2 16V (loại không dùng cho viễn thông),xuất trả theo mục 41 TKN 103985975220/E11(27/04/2021) invoice 1846642 ngày 24/02/2021</t>
  </si>
  <si>
    <t>750015 Dây rút bằng nhựa cable tie ABV218 natural 180mm ,hàng xuất trả theo mục 44 của TKN 105558768230/E11 ngày 04/07/2023 invoice 1917202 ngày 10/05/2023</t>
  </si>
  <si>
    <t>Theo hóa đơn thương mại số 1745425 ngày 29/12/2023, tờ khai hàng hóa xuất khẩu số 306105872831 ngày 29/12/2023</t>
  </si>
  <si>
    <t>LTA accrual - Dec 2023 - Supplier Tachi</t>
  </si>
  <si>
    <t>Adjustment FX - Inv 1745263 (03/10/2023)</t>
  </si>
  <si>
    <t>Theo hóa đơn thương mại số 1745426 ngày 04/01/2024, tờ khai hàng hóa xuất khẩu số 306115255260 ngày 04/01/2024</t>
  </si>
  <si>
    <t>1-3-1, Suehiro-cho Ohme-shi, 198-0025 Tokyo Japan</t>
  </si>
  <si>
    <t>2024-01-04 00:00:00</t>
  </si>
  <si>
    <t>00000001</t>
  </si>
  <si>
    <t>00000009</t>
  </si>
  <si>
    <t>2024-01-11 00:00:00</t>
  </si>
  <si>
    <t>00000019</t>
  </si>
  <si>
    <t>2024-01-18 00:00:00</t>
  </si>
  <si>
    <t>00000030</t>
  </si>
  <si>
    <t>2024-01-25 00:00:00</t>
  </si>
  <si>
    <t>00000044</t>
  </si>
  <si>
    <t>2024-01-27 00:00:00</t>
  </si>
  <si>
    <t>Theo hóa đơn thương mại số 1745434 ngày 11/01/2024, tờ khai hàng hóa xuất khẩu số 306131668420 ngày 11/01/2024</t>
  </si>
  <si>
    <t>Theo hóa đơn thương mại số 1745445 ngày 18/01/2024, tờ khai hàng hóa xuất khẩu số 306148897150 ngày 18/01/2024</t>
  </si>
  <si>
    <t>Theo hóa đơn thương mại số 1745466 ngày 25/01/2024, tờ khai hàng hóa xuất khẩu số 306168317030 ngày 25/01/2024</t>
  </si>
  <si>
    <t>Theo hóa đơn thương mại số 1745465 ngày 25/01/2024, tờ khai hàng hóa xuất khẩu số 306173917620 ngày 27/01/2024</t>
  </si>
  <si>
    <t>00000002</t>
  </si>
  <si>
    <t>2024-01-05 00:00:00</t>
  </si>
  <si>
    <t>00000003</t>
  </si>
  <si>
    <t>2024-01-09 00:00:00</t>
  </si>
  <si>
    <t>00000004</t>
  </si>
  <si>
    <t>00000005</t>
  </si>
  <si>
    <t>00000006</t>
  </si>
  <si>
    <t>2024-01-10 00:00:00</t>
  </si>
  <si>
    <t>00000007</t>
  </si>
  <si>
    <t>00000008</t>
  </si>
  <si>
    <t>00000010</t>
  </si>
  <si>
    <t>00000011</t>
  </si>
  <si>
    <t>2024-01-17 00:00:00</t>
  </si>
  <si>
    <t>00000013</t>
  </si>
  <si>
    <t>00000014</t>
  </si>
  <si>
    <t>00000015</t>
  </si>
  <si>
    <t>00000016</t>
  </si>
  <si>
    <t>00000020</t>
  </si>
  <si>
    <t>2024-01-19 00:00:00</t>
  </si>
  <si>
    <t>00000021</t>
  </si>
  <si>
    <t>00000022</t>
  </si>
  <si>
    <t>00000023</t>
  </si>
  <si>
    <t>00000024</t>
  </si>
  <si>
    <t>00000025</t>
  </si>
  <si>
    <t>00000026</t>
  </si>
  <si>
    <t>00000027</t>
  </si>
  <si>
    <t>00000028</t>
  </si>
  <si>
    <t>00000029</t>
  </si>
  <si>
    <t>00000031</t>
  </si>
  <si>
    <t>2024-01-26 00:00:00</t>
  </si>
  <si>
    <t>00000032</t>
  </si>
  <si>
    <t>00000033</t>
  </si>
  <si>
    <t>00000034</t>
  </si>
  <si>
    <t>00000035</t>
  </si>
  <si>
    <t>00000036</t>
  </si>
  <si>
    <t>00000037</t>
  </si>
  <si>
    <t>00000038</t>
  </si>
  <si>
    <t>00000039</t>
  </si>
  <si>
    <t>00000040</t>
  </si>
  <si>
    <t>00000041</t>
  </si>
  <si>
    <t>00000042</t>
  </si>
  <si>
    <t>00000043</t>
  </si>
  <si>
    <t>CÔNG TY CỔ PHẦN MÔI TRƯỜNG PHÚ XUÂN</t>
  </si>
  <si>
    <t>3 Kokubu, Miyako-machi Miyako-gun Fukuoka Japan 824-0123</t>
  </si>
  <si>
    <t>Buiding H, No.1 Shengdayizhi Road, XEDA, Tianjin China, 300383</t>
  </si>
  <si>
    <t>12 Heolleung-ro Seocho-gu Seoul 06797 KOREA</t>
  </si>
  <si>
    <t>3rd St. Mactan Economic Zone 1 6015 Lapu-Lapu City Philippinen</t>
  </si>
  <si>
    <t>Số 113/37/44, Đường 30/4, Khu phố 6, Phường Phú Hòa, Tp. Thủ Dầu Một, tỉnh Bình Dương.</t>
  </si>
  <si>
    <t>564600406 Thiết bị giữ nhiệt cho ghế ngồi xe hơi P61QR_3rd BA_RH_Leather</t>
  </si>
  <si>
    <t>566559807 Thiết bị giữ nhiệt cho ghế ngồi xe hơi P61QR_1st BA_LEA</t>
  </si>
  <si>
    <t>577518506 Thiết bị giữ nhiệt cho ghế ngồi xe hơi P61QR_3rd BA_LH_Leather</t>
  </si>
  <si>
    <t>588048606 Thiết bị giữ nhiệt cho ghế ngồi xe hơi P61Q 2nd HVS Back Heater with Ventilation LH&amp;RH</t>
  </si>
  <si>
    <t>639072701 Thiết bị giữ nhiệt cho ghế ngồi xe hơi P61Q 2nd Back Heater with Vent LH bench 60%</t>
  </si>
  <si>
    <t>564544206 Thiết bị giữ nhiệt cho ghế ngồi xe hơi P61QR_3rd CU_RH_Leather</t>
  </si>
  <si>
    <t>Theo hóa đơn thương mại số 1745430 ngày 05/01/2024, tờ khai hàng hóa xuất khẩu số 306118925730 ngày 05/01/2024</t>
  </si>
  <si>
    <t>Theo hóa đơn thương mại số 1745427 ngày 04/01/2024, tờ khai hàng hóa xuất khẩu số 306124934420 ngày 09/01/2024</t>
  </si>
  <si>
    <t>Theo hóa đơn thương mại số 1745428 ngày 04/01/2024, tờ khai hàng hóa xuất khẩu số 306124934420ngày 09/01/2024</t>
  </si>
  <si>
    <t>Theo hóa đơn thương mại số 1745429 ngày 04/01/2024, tờ khai hàng hóa xuất khẩu số 306124934420ngày 09/01/2024</t>
  </si>
  <si>
    <t>Theo hóa đơn thương mại số 1745431 ngày 09/01/2024, tờ khai hàng hóa xuất khẩu số 306128373150 ngày 10/01/2024</t>
  </si>
  <si>
    <t>566561308 Thiết bị giữ nhiệt cho ghế ngồi xe hơi P61QR_1st CU_LH_LEA</t>
  </si>
  <si>
    <t>567301808 Thiết bị giữ nhiệt cho ghế ngồi xe hơi  P61QR_1st CU_RH_LEA</t>
  </si>
  <si>
    <t>Theo hóa đơn thương mại số 1745432 ngày 09/01/2024, tờ khai hàng hóa xuất khẩu số 306128329310 ngày 10/01/2024</t>
  </si>
  <si>
    <t>Theo hóa đơn thương mại số 1745433 ngày 10/01/2024, tờ khai hàng hóa xuất khẩu số 306131334150 ngày 11/01/2024</t>
  </si>
  <si>
    <t>Theo hóa đơn thương mại số 1745439 ngày 11/01/2024, tờ khai hàng hóa xuất khẩu số 306132401800 ngày 11/01/2024</t>
  </si>
  <si>
    <t>Theo hóa đơn thương mại số 1745442 ngày 17/01/2024, tờ khai hàng hóa xuất khẩu số 306147002140 ngày 17/01/2024</t>
  </si>
  <si>
    <t>Theo hóa đơn thương mại số 1745435 ngày 10/01/2024, tờ khai hàng hóa xuất khẩu số 306148346730 ngày 18/01/2024</t>
  </si>
  <si>
    <t>Theo hóa đơn thương mại số 1745436 ngày 11/01/2024, tờ khai hàng hóa xuất khẩu số 306148346730 ngày 18/01/2024</t>
  </si>
  <si>
    <t>Theo hóa đơn thương mại số 1745437 ngày 11/01/2024, tờ khai hàng hóa xuất khẩu số 306148346730 ngày 18/01/2024</t>
  </si>
  <si>
    <t>Theo hóa đơn thương mại số 1745438 ngày 11/01/2024, tờ khai hàng hóa xuất khẩu số 306148346730 ngày 18/01/2024</t>
  </si>
  <si>
    <t>88170AR05007N Thiết bị giữ nhiệt cho ghế ngồi xe hơi JK1 HEATER FR Cushion with ODS</t>
  </si>
  <si>
    <t>Theo hóa đơn thương mại số 1745456 ngày 19/01/2024, tờ khai hàng hóa xuất khẩu số 306153296540 ngày 19/01/2024</t>
  </si>
  <si>
    <t>Theo hóa đơn thương mại số 1745457 ngày 19/01/2024, tờ khai hàng hóa xuất khẩu số 306153296540 ngày 19/01/2024</t>
  </si>
  <si>
    <t>Theo hóa đơn thương mại số 1745454 ngày 18/01/2024, tờ khai hàng hóa xuất khẩu số 306150501700 ngày 18/01/2024</t>
  </si>
  <si>
    <t>Theo hóa đơn thương mại số 1745446 ngày 17/01/2024, tờ khai hàng hóa xuất khẩu số 306150913630 ngày 18/01/2024</t>
  </si>
  <si>
    <t>Theo hóa đơn thương mại số 1745449 ngày 18/01/2024, tờ khai hàng hóa xuất khẩu số 306152261940 ngày 19/01/2024</t>
  </si>
  <si>
    <t>Theo hóa đơn thương mại số 1745448 ngày 17/01/2024, tờ khai hàng hóa xuất khẩu số 306152213640 ngày 19/01/2024</t>
  </si>
  <si>
    <t>Theo hóa đơn thương mại số 1745447 ngày 17/01/2024, tờ khai hàng hóa xuất khẩu số 306152155910 ngày 19/01/2024</t>
  </si>
  <si>
    <t>88170AR00015N Thiết bị giữ nhiệt cho ghế ngồi xe hơi  Front seat heater cushion Original Type JK Quilting</t>
  </si>
  <si>
    <t>89170AR10007 Thiết bị giữ nhiệt cho ghế ngồi xe hơi JK1 2nd Seat Cush LH  HEATER ASSY</t>
  </si>
  <si>
    <t>Theo hóa đơn thương mại số 1745441 ngày 13/01/2024, tờ khai hàng hóa xuất khẩu số 306152102120 ngày 19/01/2024</t>
  </si>
  <si>
    <t>Theo hóa đơn thương mại số 1745440 ngày 13/01/2024, tờ khai hàng hóa xuất khẩu số 306152047960 ngày 19/01/2024</t>
  </si>
  <si>
    <t>Theo hóa đơn thương mại số 1745461 ngày 24/01/2024, tờ khai hàng hóa xuất khẩu số 306166534460 ngày 25/01/2024</t>
  </si>
  <si>
    <t>Phế liệu lõi cuộn chỉ, lõi cuộn dây điện làm từ nhựa HDPE(Polyethylene).(thu được từ quá trình sản xuất của DNCX)</t>
  </si>
  <si>
    <t>Phế liệu đồng vụn, cắt khúc thu được từ dây điện phế liệu các loại (thu được từ quá trình sản xuất của DNCX ).</t>
  </si>
  <si>
    <t>Thiếc phế liệu dạng vụn (thu được từ quá trình sản xuất của DNCX).</t>
  </si>
  <si>
    <t>Giấy Kraft thùng carton phế liệu dạng miếng (thu được từ các bao bì đựng hàng hóa lúc nhập về của DNCX).</t>
  </si>
  <si>
    <t>Phế liệu gỗ dạng vụn, thanh thu hồi từ pallet gỗ bị hư, gãy (Phế liệu thu được của doanh nghiệp chế xuất).</t>
  </si>
  <si>
    <t>Sắt phế liệu dạng vụn (thu được từ quá trình sản xuất của DNCX).</t>
  </si>
  <si>
    <t>Bao nilong từ vật liệu PE (PolyEthylene) phế liệu dạng vụn (thu được từ quá trình sản xuất của DNCX).</t>
  </si>
  <si>
    <t>Vải dạng vụn phế liệu từ vải không dệt (thu được từ quá trình sản xuất của DNCX).</t>
  </si>
  <si>
    <t>Theo hóa đơn thương mại số 1745450 ngày 18/01/2024, tờ khai hàng hóa xuất khẩu số 306170103800 ngày 26/01/2024</t>
  </si>
  <si>
    <t>Theo hóa đơn thương mại số 1745451 ngày 18/01/2024, tờ khai hàng hóa xuất khẩu số 306170103800 ngày 26/01/2024</t>
  </si>
  <si>
    <t>Theo hóa đơn thương mại số 1745452 ngày 18/01/2024, tờ khai hàng hóa xuất khẩu số 306170103800 ngày 26/01/2024</t>
  </si>
  <si>
    <t>Theo hóa đơn thương mại số 1745453 ngày 18/01/2024, tờ khai hàng hóa xuất khẩu số 306170103800 ngày 26/01/2024</t>
  </si>
  <si>
    <t>Theo hóa đơn thương mại số 1745455 ngày 19/01/2024, tờ khai hàng hóa xuất khẩu số 306170103800 ngày 26/01/2024</t>
  </si>
  <si>
    <t>Theo hóa đơn thương mại số 1745458 ngày 25/01/2024, tờ khai hàng hóa xuất khẩu số 306170170740 ngày 26/01/2024</t>
  </si>
  <si>
    <t>Theo hóa đơn thương mại số 1745459 ngày 24/01/2024, tờ khai hàng hóa xuất khẩu số 306170170740 ngày 26/01/2024</t>
  </si>
  <si>
    <t>Theo hóa đơn thương mại số 1745460 ngày 24/01/2024, tờ khai hàng hóa xuất khẩu số 306170170740 ngày 26/01/2024</t>
  </si>
  <si>
    <t>Theo hóa đơn thương mại số 1745467 ngày 25/01/2024, tờ khai hàng hóa xuất khẩu số 306170170740 ngày 26/01/2024</t>
  </si>
  <si>
    <t>Theo hóa đơn thương mại số 1745462 ngày 24/01/2024, tờ khai hàng hóa xuất khẩu số 306170470820 ngày 26/01/2024</t>
  </si>
  <si>
    <t>Theo hóa đơn thương mại số 1745463 ngày 24/01/2024, tờ khai hàng hóa xuất khẩu số 306170493920 ngày 26/01/2024</t>
  </si>
  <si>
    <t>Theo hóa đơn thương mại số 1745464 ngày 24/01/2024, tờ khai hàng hóa xuất khẩu số 306170535700 ngày 26/01/2024</t>
  </si>
  <si>
    <t>LTA accrual - Jan 2023 - Supplier Tachi</t>
  </si>
  <si>
    <t>00000045</t>
  </si>
  <si>
    <t>2024-02-01 00:00:00</t>
  </si>
  <si>
    <t>Theo hóa đơn thương mại số 1745469 ngày 31/01/2024, tờ khai hàng hóa xuất khẩu số 306185527930 ngày 31/01/2024</t>
  </si>
  <si>
    <t>00000046</t>
  </si>
  <si>
    <t>00000047</t>
  </si>
  <si>
    <t>00000048</t>
  </si>
  <si>
    <t>00000049</t>
  </si>
  <si>
    <t>00000050</t>
  </si>
  <si>
    <t>00000051</t>
  </si>
  <si>
    <t>00000052</t>
  </si>
  <si>
    <t>00000053</t>
  </si>
  <si>
    <t>00000054</t>
  </si>
  <si>
    <t>00000055</t>
  </si>
  <si>
    <t>00000056</t>
  </si>
  <si>
    <t>00000057</t>
  </si>
  <si>
    <t>00000058</t>
  </si>
  <si>
    <t>00000059</t>
  </si>
  <si>
    <t>00000060</t>
  </si>
  <si>
    <t>00000061</t>
  </si>
  <si>
    <t>00000062</t>
  </si>
  <si>
    <t>00000063</t>
  </si>
  <si>
    <t>00000064</t>
  </si>
  <si>
    <t>00000065</t>
  </si>
  <si>
    <t>00000066</t>
  </si>
  <si>
    <t>00000067</t>
  </si>
  <si>
    <t>00000068</t>
  </si>
  <si>
    <t>00000069</t>
  </si>
  <si>
    <t>00000070</t>
  </si>
  <si>
    <t>00000071</t>
  </si>
  <si>
    <t>00000072</t>
  </si>
  <si>
    <t>00000073</t>
  </si>
  <si>
    <t>00000074</t>
  </si>
  <si>
    <t>00000075</t>
  </si>
  <si>
    <t>00000076</t>
  </si>
  <si>
    <t>00000077</t>
  </si>
  <si>
    <t>00000078</t>
  </si>
  <si>
    <t>00000079</t>
  </si>
  <si>
    <t>00000080</t>
  </si>
  <si>
    <t>00000081</t>
  </si>
  <si>
    <t>00000082</t>
  </si>
  <si>
    <t>00000083</t>
  </si>
  <si>
    <t>00000084</t>
  </si>
  <si>
    <t>00000085</t>
  </si>
  <si>
    <t>00000086</t>
  </si>
  <si>
    <t>00000087</t>
  </si>
  <si>
    <t>00000088</t>
  </si>
  <si>
    <t>00000089</t>
  </si>
  <si>
    <t>2024-02-02 00:00:00</t>
  </si>
  <si>
    <t>2024-02-03 00:00:00</t>
  </si>
  <si>
    <t>2024-02-05 00:00:00</t>
  </si>
  <si>
    <t>2024-02-07 00:00:00</t>
  </si>
  <si>
    <t>2024-02-16 00:00:00</t>
  </si>
  <si>
    <t>2024-02-19 00:00:00</t>
  </si>
  <si>
    <t>2024-02-21 00:00:00</t>
  </si>
  <si>
    <t>2024-02-23 00:00:00</t>
  </si>
  <si>
    <t>Theo hóa đơn thương mại số 1745468 ngày 31/01/2024, tờ khai hàng hóa xuất khẩu số 306189988700 ngày 01/02/2024</t>
  </si>
  <si>
    <t>Theo hóa đơn thương mại số  1745470 ngày 31/01/2024, tờ khai hàng hóa xuất khẩu số 306192142120 ngày 02/02/2024</t>
  </si>
  <si>
    <t>Theo hóa đơn thương mại số  1745476 ngày 01/02/2024, tờ khai hàng hóa xuất khẩu số 306192182830 ngày 02/02/2024</t>
  </si>
  <si>
    <t>Theo hóa đơn thương mại số  1745480 ngày 01/02/2024, tờ khai hàng hóa xuất khẩu số 306192214110 ngày 02/02/2024</t>
  </si>
  <si>
    <t>566421806 Thiết bị giữ nhiệt cho ghế ngồi xe hơi P61Q 2nd HVS Cushion</t>
  </si>
  <si>
    <t>567302105 Thiết bị giữ nhiệt cho ghế ngồi xe hơi  P61Q 1st row cushion LH</t>
  </si>
  <si>
    <t>567302305 Thiết bị giữ nhiệt cho ghế ngồi xe hơi P61Q 1st row cushion RH</t>
  </si>
  <si>
    <t>600978906 Thiết bị giữ nhiệt cho ghế ngồi xe hơi P61Q 2nd HVS Cushion</t>
  </si>
  <si>
    <t>600979206 Thiết bị giữ nhiệt cho ghế ngồi xe hơi P61Q 2nd row cushion RH</t>
  </si>
  <si>
    <t>600979306 Thiết bị giữ nhiệt cho ghế ngồi xe hơi P61Q 2nd row cushion LH</t>
  </si>
  <si>
    <t>Theo hóa đơn thương mại số 1745481 ngày 02/02/2024, tờ khai hàng hóa xuất khẩu số 306191977250 ngày 02/02/2024</t>
  </si>
  <si>
    <t>639072701 Thiết bị giữ nhiệt cho ghế ngồi xe hơi P61Q 2nd Back Heater</t>
  </si>
  <si>
    <t>Theo hóa đơn thương mại số 1745482 ngày 02/02/2024, tờ khai hàng hóa xuất khẩu số 306193154800 ngày 02/02/2024</t>
  </si>
  <si>
    <t>566516503 Thiết bị giữ nhiệt cho ghế ngồi xe hơi P61R 2nd BACK HEATER ASSY</t>
  </si>
  <si>
    <t>Theo hóa đơn thương mại số 1745483 ngày 02/02/2024, tờ khai hàng hóa xuất khẩu số 306193553540 ngày 02/02/2024</t>
  </si>
  <si>
    <t>Theo hóa đơn thương mại số 1745472 ngày 01/02/2024, tờ khai hàng hóa xuất khẩu số 306197515760 ngày 05/02/2024</t>
  </si>
  <si>
    <t>Theo hóa đơn thương mại số 1745473 ngày 01/02/2024, tờ khai hàng hóa xuất khẩu số 306197515760 ngày 05/02/2024</t>
  </si>
  <si>
    <t>Theo hóa đơn thương mại số 1745474 ngày 01/02/2024, tờ khai hàng hóa xuất khẩu số 306197016550 ngày 05/02/2024</t>
  </si>
  <si>
    <t>Theo hóa đơn thương mại số 1745475 ngày 01/02/2024, tờ khai hàng hóa xuất khẩu số 306197016550 ngày 05/02/2024</t>
  </si>
  <si>
    <t>Theo hóa đơn thương mại số 1745477 ngày 01/02/2024, tờ khai hàng hóa xuất khẩu số 306197016550 ngày 05/02/2024</t>
  </si>
  <si>
    <t>Theo hóa đơn thương mại số 1745478 ngày 01/02/2024, tờ khai hàng hóa xuất khẩu số 306197016550 ngày 05/02/2024</t>
  </si>
  <si>
    <t>Theo hóa đơn thương mại số 1745479 ngày 01/02/2024, tờ khai hàng hóa xuất khẩu số 306197016550 ngày 05/02/2024</t>
  </si>
  <si>
    <t>Theo hóa đơn thương mại số 1745488 ngày 07/02/2024, tờ khai hàng hóa xuất khẩu số 306202938810 ngày 07/02/2024</t>
  </si>
  <si>
    <t>Theo hóa đơn thương mại số 1745486 ngày 03/02/2024, tờ khai hàng hóa xuất khẩu số 306204761350 ngày 15/02/2024</t>
  </si>
  <si>
    <t>Theo hóa đơn thương mại số 1745487 ngày 03/02/2024, tờ khai hàng hóa xuất khẩu số 306204761350 ngày 15/02/2024</t>
  </si>
  <si>
    <t>Theo hóa đơn thương mại số 1745489 ngày 16/02/2024, tờ khai hàng hóa xuất khẩu số 306208086240 ngày 19/02/2024</t>
  </si>
  <si>
    <t>Theo hóa đơn thương mại số 1745490 ngày 16/02/2024, tờ khai hàng hóa xuất khẩu số 306208086240 ngày 19/02/2024</t>
  </si>
  <si>
    <t>Theo hóa đơn thương mại số 1745494 ngày 16/02/2024, tờ khai hàng hóa xuất khẩu số 306208826510 ngày 19/02/2024</t>
  </si>
  <si>
    <t>88170AR10017N Thiết bị giữ nhiệt cho ghế ngồi xe hơi Front seat heater cushion  with ODS</t>
  </si>
  <si>
    <t>Theo hóa đơn thương mại số 1745495 ngày 16/02/2024, tờ khai hàng hóa xuất khẩu số 306208870460 ngày 19/02/2024</t>
  </si>
  <si>
    <t>Theo hóa đơn thương mại số 1745499 ngày 19/02/2024, tờ khai hàng hóa xuất khẩu số 306209163910 ngày 19/02/2024</t>
  </si>
  <si>
    <t>Theo hóa đơn thương mại số 1745500 ngày 19/02/2024, tờ khai hàng hóa xuất khẩu số 306209232400 ngày 19/02/2024</t>
  </si>
  <si>
    <t>Theo hóa đơn thương mại số 1745502 ngày 19/02/2024, tờ khai hàng hóa xuất khẩu số 306209510520 ngày 19/02/2024</t>
  </si>
  <si>
    <t>Theo hóa đơn thương mại số 1745491 ngày 16/02/2024, tờ khai hàng hóa xuất khẩu số 306208023020 ngày 19/02/2024</t>
  </si>
  <si>
    <t>Theo hóa đơn thương mại số 1745492 ngày 16/02/2024, tờ khai hàng hóa xuất khẩu số 306208023020 ngày 19/02/2024</t>
  </si>
  <si>
    <t>Theo hóa đơn thương mại số 1745493 ngày 16/02/2024, tờ khai hàng hóa xuất khẩu số 306208023020 ngày 19/02/2024</t>
  </si>
  <si>
    <t>Theo hóa đơn thương mại số 1745496 ngày 16/02/2024, tờ khai hàng hóa xuất khẩu số 306208023020 ngày 19/02/2024</t>
  </si>
  <si>
    <t>Theo hóa đơn thương mại số 1745497 ngày 16/02/2024, tờ khai hàng hóa xuất khẩu số 306208023020 ngày 19/02/2024</t>
  </si>
  <si>
    <t>Theo hóa đơn thương mại số 1745498 ngày 19/02/2024, tờ khai hàng hóa xuất khẩu số 306208516960 ngày 19/02/2024</t>
  </si>
  <si>
    <t>Theo hóa đơn thương mại số 1745501 ngày 19/02/2024, tờ khai hàng hóa xuất khẩu số 306213086010 ngày 21/02/2024</t>
  </si>
  <si>
    <t>Giấy Kraft thùng carton phế liệu dạng miếng (thu được từ các bao bì đựng hàng hóa lúc nhập về của DNCX)</t>
  </si>
  <si>
    <t>Phế liệu gỗ dạng vụn, thanh thu hồi từ pallet gỗ bị hư, gãy (Phế liệu thu được của doanh nghiệp chế xuất)</t>
  </si>
  <si>
    <t>Bao nilong từ vật liệu PE (PolyEthylene) phế liệu dạng vụn (thu được từ quá trình sản xuất của DNCX)</t>
  </si>
  <si>
    <t>Theo hóa đơn thương mại số 1745503 ngày 21/02/2024, tờ khai hàng hóa xuất khẩu số 306218485700 ngày 22/02/2024</t>
  </si>
  <si>
    <t>Theo hóa đơn thương mại số 1745504 ngày 21/02/2024, tờ khai hàng hóa xuất khẩu số 306219503350 ngày 23/02/2024</t>
  </si>
  <si>
    <t>Theo hóa đơn thương mại số 1745505 ngày 22/02/2024, tờ khai hàng hóa xuất khẩu số 306220191450 ngày 23/02/2024</t>
  </si>
  <si>
    <t>Theo hóa đơn thương mại số 1745506 ngày 22/02/2024, tờ khai hàng hóa xuất khẩu số 306220191450 ngày 23/02/2024</t>
  </si>
  <si>
    <t>Theo hóa đơn thương mại số 1745507 ngày 22/02/2024, tờ khai hàng hóa xuất khẩu số 306220191450 ngày 23/02/2024</t>
  </si>
  <si>
    <t>A295710005</t>
  </si>
  <si>
    <t>A295710005 Thiết bị giữ nhiệt cho ghế ngồi xe hơi V295 Rear Seat CuShion LH</t>
  </si>
  <si>
    <t>Theo hóa đơn thương mại số 1745508 ngày 22/02/2024, tờ khai hàng hóa xuất khẩu số 306220191450 ngày 23/02/2024</t>
  </si>
  <si>
    <t>Theo hóa đơn thương mại số 1745509 ngày 22/02/2024, tờ khai hàng hóa xuất khẩu số 306220191450 ngày 23/02/2024</t>
  </si>
  <si>
    <t>Theo hóa đơn thương mại số 1745510 ngày 22/02/2024, tờ khai hàng hóa xuất khẩu số 306220158810 ngày 23/02/2024</t>
  </si>
  <si>
    <t>Theo hóa đơn thương mại số 1745511 ngày 22/02/2024, tờ khai hàng hóa xuất khẩu số 306220737560 ngày 23/02/2024</t>
  </si>
  <si>
    <t>Theo hóa đơn thương mại số 1745512 ngày 23/02/2024, tờ khai hàng hóa xuất khẩu số 306220911530 ngày 23/02/2024</t>
  </si>
  <si>
    <t>Theo hóa đơn thương mại số 1745513 ngày 23/02/2024, tờ khai hàng hóa xuất khẩu số 306220977330 ngày 23/02/2024</t>
  </si>
  <si>
    <t>588048606 Thiết bị giữ nhiệt cho ghế ngồi xe hơi P61Q 2nd HVS Back Heater</t>
  </si>
  <si>
    <t>Theo hóa đơn thương mại số 1745515 ngày 23/02/2024, tờ khai hàng hóa xuất khẩu số 306220383730 ngày 23/02/2024</t>
  </si>
  <si>
    <t>Revert LTA accrual - Jan 2023 - Supplier Tachi</t>
  </si>
  <si>
    <t>hạch toán giảm doanh thu trong tháng 2.2024</t>
  </si>
  <si>
    <t>hạch toán giảm doanh thu tháng 1 trong tháng 2/2024 do lỗi rounding</t>
  </si>
  <si>
    <t/>
  </si>
  <si>
    <t>641283817</t>
  </si>
  <si>
    <t>644942416</t>
  </si>
  <si>
    <t>566421806</t>
  </si>
  <si>
    <t>566561308</t>
  </si>
  <si>
    <t>567301808</t>
  </si>
  <si>
    <t>567302105</t>
  </si>
  <si>
    <t>567302305</t>
  </si>
  <si>
    <t>600978906</t>
  </si>
  <si>
    <t>600979206</t>
  </si>
  <si>
    <t>600979306</t>
  </si>
  <si>
    <t>564600406</t>
  </si>
  <si>
    <t>566559807</t>
  </si>
  <si>
    <t>577518506</t>
  </si>
  <si>
    <t>577518604</t>
  </si>
  <si>
    <t>639072701</t>
  </si>
  <si>
    <t>564544206</t>
  </si>
  <si>
    <t>566516503</t>
  </si>
  <si>
    <t>398525211</t>
  </si>
  <si>
    <t>398577909</t>
  </si>
  <si>
    <t>398578607</t>
  </si>
  <si>
    <t>398674009</t>
  </si>
  <si>
    <t>39159090</t>
  </si>
  <si>
    <t>74040000</t>
  </si>
  <si>
    <t>8002000090</t>
  </si>
  <si>
    <t>47071000</t>
  </si>
  <si>
    <t>44013900</t>
  </si>
  <si>
    <t>72044900</t>
  </si>
  <si>
    <t>39151090</t>
  </si>
  <si>
    <t>63109090</t>
  </si>
  <si>
    <t>588048606</t>
  </si>
  <si>
    <t>Amount inc VAT USD</t>
  </si>
  <si>
    <t>Program</t>
  </si>
  <si>
    <t>Project</t>
  </si>
  <si>
    <t>Project2</t>
  </si>
  <si>
    <t>Customer2</t>
  </si>
  <si>
    <t>Grand Total</t>
  </si>
  <si>
    <t>4-Jan</t>
  </si>
  <si>
    <t>11-Jan</t>
  </si>
  <si>
    <t>18-Jan</t>
  </si>
  <si>
    <t>25-Jan</t>
  </si>
  <si>
    <t>27-Jan</t>
  </si>
  <si>
    <t>2-Feb</t>
  </si>
  <si>
    <t>3-Feb</t>
  </si>
  <si>
    <t>5-Feb</t>
  </si>
  <si>
    <t>7-Feb</t>
  </si>
  <si>
    <t>16-Feb</t>
  </si>
  <si>
    <t>19-Feb</t>
  </si>
  <si>
    <t>21-Feb</t>
  </si>
  <si>
    <t>23-Feb</t>
  </si>
  <si>
    <t>TACHI - S</t>
  </si>
  <si>
    <t>Nissan Tradin Company Total</t>
  </si>
  <si>
    <t>Autoliv Philippines</t>
  </si>
  <si>
    <t>HMC-Seoul Total</t>
  </si>
  <si>
    <t>KINRYO</t>
  </si>
  <si>
    <t>Hyundai Transys Alabama</t>
  </si>
  <si>
    <t>IGB Autom. TianJin</t>
  </si>
  <si>
    <t>Adient Busan</t>
  </si>
  <si>
    <t>Other</t>
  </si>
  <si>
    <t>5A45_Cushion</t>
  </si>
  <si>
    <t>5A45_Backrest</t>
  </si>
  <si>
    <t>P33A_Cushion</t>
  </si>
  <si>
    <t>P33A_Backrest</t>
  </si>
  <si>
    <t>TB660</t>
  </si>
  <si>
    <t>JX1</t>
  </si>
  <si>
    <t>JK</t>
  </si>
  <si>
    <t>P61QR_Cushion</t>
  </si>
  <si>
    <t>P61Q_Backrest</t>
  </si>
  <si>
    <t>P61R_Backrest</t>
  </si>
  <si>
    <t>V206</t>
  </si>
  <si>
    <t>V214FS</t>
  </si>
  <si>
    <t>VS20</t>
  </si>
  <si>
    <t>V295</t>
  </si>
  <si>
    <t>VS20 MY22</t>
  </si>
  <si>
    <t>X294</t>
  </si>
  <si>
    <t>U6XX</t>
  </si>
  <si>
    <t>Renault_Backrest</t>
  </si>
  <si>
    <t>Renault_Cushion</t>
  </si>
  <si>
    <t>Scrap</t>
  </si>
  <si>
    <t>P33C</t>
  </si>
  <si>
    <t>P33A</t>
  </si>
  <si>
    <t>P61QR</t>
  </si>
  <si>
    <t>Renault</t>
  </si>
  <si>
    <t>5A45</t>
  </si>
  <si>
    <t>P61Q</t>
  </si>
  <si>
    <t>V214F</t>
  </si>
  <si>
    <t>FORD U6XX</t>
  </si>
  <si>
    <t>5A45 MY25</t>
  </si>
  <si>
    <t>P33A Non lin</t>
  </si>
  <si>
    <t>HMC-Seoul</t>
  </si>
  <si>
    <t>Nissan Tradin Company</t>
  </si>
  <si>
    <t>Grand</t>
  </si>
  <si>
    <t>1+11</t>
  </si>
  <si>
    <t xml:space="preserve"> FEB-2024</t>
  </si>
  <si>
    <t>K'VND</t>
  </si>
  <si>
    <t>U6 ICA</t>
  </si>
  <si>
    <t>IGB Mexico</t>
  </si>
  <si>
    <t>WIRE P42R</t>
  </si>
  <si>
    <t>WIRE P33</t>
  </si>
  <si>
    <t>Canoo</t>
  </si>
  <si>
    <t>Customer</t>
  </si>
  <si>
    <t>Act vs Fct</t>
  </si>
  <si>
    <t>(blank)</t>
  </si>
  <si>
    <t>Sum of Quantity</t>
  </si>
  <si>
    <t>P33C Non lin</t>
  </si>
  <si>
    <t>Act Qty</t>
  </si>
  <si>
    <t>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</si>
</sst>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_-;\-* #,##0_-;_-* &quot;-&quot;??_-;_-@_-"/>
    <numFmt numFmtId="166" formatCode="0.0%"/>
  </numFmts>
  <fonts count="15" x14ac:knownFonts="1">
    <font>
      <sz val="11"/>
      <color rgb="FF000000"/>
      <name val="Calibri"/>
    </font>
    <font>
      <b/>
      <sz val="11"/>
      <color rgb="FF000000"/>
      <name val="Calibri"/>
      <family val="2"/>
    </font>
    <font>
      <b/>
      <sz val="12"/>
      <color rgb="FF000000"/>
      <name val="Calibri"/>
      <family val="2"/>
    </font>
    <font>
      <sz val="11"/>
      <color rgb="FF000000"/>
      <name val="Calibri"/>
      <family val="2"/>
    </font>
    <font>
      <sz val="11"/>
      <color rgb="FFFF0000"/>
      <name val="Calibri"/>
      <family val="2"/>
    </font>
    <font>
      <sz val="11"/>
      <name val="Calibri"/>
      <family val="2"/>
    </font>
    <font>
      <b/>
      <sz val="11"/>
      <color rgb="FF000000"/>
      <name val="Calibri"/>
      <family val="2"/>
    </font>
    <font>
      <sz val="11"/>
      <color rgb="FF000000"/>
      <name val="Calibri"/>
      <family val="2"/>
    </font>
    <font>
      <sz val="11"/>
      <color rgb="FF0070C0"/>
      <name val="Calibri"/>
      <family val="2"/>
    </font>
    <font>
      <b/>
      <sz val="11"/>
      <name val="Calibri"/>
      <family val="2"/>
    </font>
    <font>
      <b/>
      <sz val="8"/>
      <color rgb="FF000000"/>
      <name val="Arial"/>
      <family val="2"/>
    </font>
    <font>
      <sz val="8"/>
      <color rgb="FF000000"/>
      <name val="Arial"/>
      <family val="2"/>
    </font>
    <font>
      <sz val="8"/>
      <name val="Arial"/>
      <family val="2"/>
    </font>
    <font>
      <sz val="8"/>
      <color rgb="FFFF0000"/>
      <name val="Arial"/>
      <family val="2"/>
    </font>
    <font>
      <b/>
      <u/>
      <sz val="8"/>
      <color theme="1"/>
      <name val="Arial"/>
      <family val="2"/>
    </font>
  </fonts>
  <fills count="4">
    <fill>
      <patternFill patternType="none"/>
    </fill>
    <fill>
      <patternFill patternType="gray125"/>
    </fill>
    <fill>
      <patternFill patternType="none"/>
    </fill>
    <fill>
      <patternFill patternType="solid">
        <fgColor rgb="FFFFFF00"/>
        <bgColor indexed="64"/>
      </patternFill>
    </fill>
  </fills>
  <borders count="16">
    <border>
      <left/>
      <right/>
      <top/>
      <bottom/>
      <diagonal/>
    </border>
    <border>
      <left style="thin">
        <color rgb="FF333333"/>
      </left>
      <right style="thin">
        <color rgb="FF333333"/>
      </right>
      <top style="thin">
        <color rgb="FF333333"/>
      </top>
      <bottom style="thin">
        <color rgb="FF333333"/>
      </bottom>
      <diagonal/>
    </border>
    <border>
      <left style="thin">
        <color indexed="64"/>
      </left>
      <right style="thin">
        <color indexed="64"/>
      </right>
      <top style="thin">
        <color indexed="64"/>
      </top>
      <bottom style="thin">
        <color indexed="64"/>
      </bottom>
      <diagonal/>
    </border>
    <border>
      <left style="thin">
        <color rgb="FF333333"/>
      </left>
      <right/>
      <top style="thin">
        <color rgb="FF333333"/>
      </top>
      <bottom style="thin">
        <color rgb="FF333333"/>
      </bottom>
      <diagonal/>
    </border>
    <border>
      <left style="thin">
        <color rgb="FF333333"/>
      </left>
      <right style="thin">
        <color rgb="FF333333"/>
      </right>
      <top style="thin">
        <color rgb="FF333333"/>
      </top>
      <bottom/>
      <diagonal/>
    </border>
    <border>
      <left style="thin">
        <color rgb="FF333333"/>
      </left>
      <right style="thin">
        <color rgb="FF333333"/>
      </right>
      <top/>
      <bottom style="thin">
        <color rgb="FF333333"/>
      </bottom>
      <diagonal/>
    </border>
    <border>
      <left style="thin">
        <color indexed="64"/>
      </left>
      <right/>
      <top style="thin">
        <color indexed="64"/>
      </top>
      <bottom style="thin">
        <color indexed="64"/>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style="thin">
        <color indexed="65"/>
      </left>
      <right/>
      <top style="thin">
        <color rgb="FFABABAB"/>
      </top>
      <bottom style="thin">
        <color rgb="FFABABAB"/>
      </bottom>
      <diagonal/>
    </border>
    <border>
      <left style="thin">
        <color indexed="65"/>
      </left>
      <right style="thin">
        <color rgb="FFABABAB"/>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bottom/>
      <diagonal/>
    </border>
    <border>
      <left style="thin">
        <color rgb="FFABABAB"/>
      </left>
      <right/>
      <top/>
      <bottom/>
      <diagonal/>
    </border>
  </borders>
  <cellStyleXfs count="2">
    <xf numFmtId="0" fontId="0" fillId="0" borderId="0"/>
    <xf numFmtId="43" fontId="3" fillId="0" borderId="0" applyFont="0" applyFill="0" applyBorder="0" applyAlignment="0" applyProtection="0"/>
  </cellStyleXfs>
  <cellXfs count="158">
    <xf numFmtId="0" fontId="0" fillId="2" borderId="0" xfId="0" applyFill="1"/>
    <xf numFmtId="0" fontId="1" fillId="2" borderId="1" xfId="0" applyFont="1" applyFill="1" applyBorder="1"/>
    <xf numFmtId="43" fontId="0" fillId="2" borderId="0" xfId="0" applyNumberFormat="1" applyFill="1"/>
    <xf numFmtId="43" fontId="1" fillId="2" borderId="1" xfId="0" applyNumberFormat="1" applyFont="1" applyFill="1" applyBorder="1"/>
    <xf numFmtId="49" fontId="1" fillId="2" borderId="1" xfId="0" applyNumberFormat="1" applyFont="1" applyFill="1" applyBorder="1"/>
    <xf numFmtId="49" fontId="0" fillId="2" borderId="0" xfId="0" applyNumberFormat="1" applyFill="1"/>
    <xf numFmtId="0" fontId="0" fillId="2" borderId="0" xfId="0" applyFill="1" applyAlignment="1">
      <alignment horizontal="left"/>
    </xf>
    <xf numFmtId="0" fontId="2" fillId="2" borderId="0" xfId="0" applyFont="1" applyFill="1" applyAlignment="1"/>
    <xf numFmtId="43" fontId="0" fillId="2" borderId="0" xfId="1" applyFont="1" applyFill="1"/>
    <xf numFmtId="43" fontId="4" fillId="2" borderId="0" xfId="1" applyFont="1" applyFill="1"/>
    <xf numFmtId="49" fontId="5" fillId="2" borderId="1" xfId="0" applyNumberFormat="1" applyFont="1" applyFill="1" applyBorder="1"/>
    <xf numFmtId="0" fontId="5" fillId="2" borderId="1" xfId="0" applyFont="1" applyFill="1" applyBorder="1"/>
    <xf numFmtId="43" fontId="5" fillId="2" borderId="1" xfId="0" applyNumberFormat="1" applyFont="1" applyFill="1" applyBorder="1"/>
    <xf numFmtId="43" fontId="5" fillId="2" borderId="3" xfId="0" applyNumberFormat="1" applyFont="1" applyFill="1" applyBorder="1"/>
    <xf numFmtId="0" fontId="5" fillId="2" borderId="0" xfId="0" applyFont="1" applyFill="1"/>
    <xf numFmtId="49" fontId="6" fillId="2" borderId="1" xfId="0" applyNumberFormat="1" applyFont="1" applyFill="1" applyBorder="1"/>
    <xf numFmtId="0" fontId="6" fillId="2" borderId="1" xfId="0" applyFont="1" applyFill="1" applyBorder="1"/>
    <xf numFmtId="0" fontId="6" fillId="2" borderId="1" xfId="0" applyFont="1" applyFill="1" applyBorder="1" applyAlignment="1">
      <alignment wrapText="1"/>
    </xf>
    <xf numFmtId="43" fontId="6" fillId="2" borderId="1" xfId="0" applyNumberFormat="1" applyFont="1" applyFill="1" applyBorder="1"/>
    <xf numFmtId="49" fontId="6" fillId="2" borderId="1" xfId="0" applyNumberFormat="1" applyFont="1" applyFill="1" applyBorder="1" applyAlignment="1">
      <alignment vertical="center" wrapText="1"/>
    </xf>
    <xf numFmtId="0" fontId="6" fillId="2" borderId="1" xfId="0" applyFont="1" applyFill="1" applyBorder="1" applyAlignment="1">
      <alignment vertical="center" wrapText="1"/>
    </xf>
    <xf numFmtId="43" fontId="6" fillId="2" borderId="1" xfId="0" applyNumberFormat="1" applyFont="1" applyFill="1" applyBorder="1" applyAlignment="1">
      <alignment vertical="center" wrapText="1"/>
    </xf>
    <xf numFmtId="0" fontId="7" fillId="2" borderId="0" xfId="0" applyFont="1" applyFill="1"/>
    <xf numFmtId="0" fontId="6" fillId="2" borderId="1" xfId="0" applyFont="1" applyFill="1" applyBorder="1" applyAlignment="1">
      <alignment horizontal="left" vertical="center" wrapText="1"/>
    </xf>
    <xf numFmtId="43" fontId="7" fillId="2" borderId="0" xfId="1" applyFont="1" applyFill="1"/>
    <xf numFmtId="49" fontId="4" fillId="2" borderId="1" xfId="0" applyNumberFormat="1" applyFont="1" applyFill="1" applyBorder="1"/>
    <xf numFmtId="0" fontId="4" fillId="2" borderId="1" xfId="0" applyFont="1" applyFill="1" applyBorder="1"/>
    <xf numFmtId="43" fontId="4" fillId="2" borderId="1" xfId="0" applyNumberFormat="1" applyFont="1" applyFill="1" applyBorder="1"/>
    <xf numFmtId="0" fontId="4" fillId="2" borderId="0" xfId="0" applyFont="1" applyFill="1"/>
    <xf numFmtId="164" fontId="0" fillId="2" borderId="0" xfId="1" applyNumberFormat="1" applyFont="1" applyFill="1"/>
    <xf numFmtId="164" fontId="4" fillId="2" borderId="0" xfId="1" applyNumberFormat="1" applyFont="1" applyFill="1"/>
    <xf numFmtId="43" fontId="6" fillId="2" borderId="3" xfId="0" applyNumberFormat="1" applyFont="1" applyFill="1" applyBorder="1" applyAlignment="1">
      <alignment vertical="center" wrapText="1"/>
    </xf>
    <xf numFmtId="43" fontId="1" fillId="2" borderId="2" xfId="1" applyFont="1" applyFill="1" applyBorder="1" applyAlignment="1">
      <alignment vertical="center" wrapText="1"/>
    </xf>
    <xf numFmtId="0" fontId="8" fillId="2" borderId="0" xfId="0" applyFont="1" applyFill="1"/>
    <xf numFmtId="164" fontId="4" fillId="2" borderId="2" xfId="1" applyNumberFormat="1" applyFont="1" applyFill="1" applyBorder="1"/>
    <xf numFmtId="164" fontId="6" fillId="2" borderId="0" xfId="1" applyNumberFormat="1" applyFont="1" applyFill="1"/>
    <xf numFmtId="49" fontId="5" fillId="0" borderId="1" xfId="0" applyNumberFormat="1" applyFont="1" applyFill="1" applyBorder="1"/>
    <xf numFmtId="0" fontId="5" fillId="0" borderId="1" xfId="0" applyFont="1" applyFill="1" applyBorder="1"/>
    <xf numFmtId="43" fontId="5" fillId="0" borderId="1" xfId="0" applyNumberFormat="1" applyFont="1" applyFill="1" applyBorder="1"/>
    <xf numFmtId="43" fontId="5" fillId="0" borderId="3" xfId="0" applyNumberFormat="1" applyFont="1" applyFill="1" applyBorder="1"/>
    <xf numFmtId="43" fontId="5" fillId="0" borderId="2" xfId="1" applyFont="1" applyFill="1" applyBorder="1"/>
    <xf numFmtId="0" fontId="5" fillId="0" borderId="0" xfId="0" applyFont="1" applyFill="1"/>
    <xf numFmtId="0" fontId="5" fillId="0" borderId="1" xfId="0" applyFont="1" applyFill="1" applyBorder="1" applyAlignment="1">
      <alignment horizontal="left"/>
    </xf>
    <xf numFmtId="164" fontId="1" fillId="2" borderId="4" xfId="1" applyNumberFormat="1" applyFont="1" applyFill="1" applyBorder="1" applyAlignment="1">
      <alignment vertical="center" wrapText="1"/>
    </xf>
    <xf numFmtId="164" fontId="0" fillId="2" borderId="0" xfId="0" applyNumberFormat="1" applyFill="1"/>
    <xf numFmtId="0" fontId="5" fillId="2" borderId="1" xfId="0" applyFont="1" applyFill="1" applyBorder="1" applyAlignment="1">
      <alignment horizontal="left"/>
    </xf>
    <xf numFmtId="164" fontId="5" fillId="2" borderId="2" xfId="1" applyNumberFormat="1" applyFont="1" applyFill="1" applyBorder="1"/>
    <xf numFmtId="164" fontId="7" fillId="2" borderId="0" xfId="0" applyNumberFormat="1" applyFont="1" applyFill="1"/>
    <xf numFmtId="164" fontId="5" fillId="2" borderId="0" xfId="1" applyNumberFormat="1" applyFont="1" applyFill="1"/>
    <xf numFmtId="49" fontId="9" fillId="2" borderId="1" xfId="0" applyNumberFormat="1" applyFont="1" applyFill="1" applyBorder="1" applyAlignment="1">
      <alignment vertical="center" wrapText="1"/>
    </xf>
    <xf numFmtId="0" fontId="9" fillId="2" borderId="1" xfId="0" applyFont="1" applyFill="1" applyBorder="1" applyAlignment="1">
      <alignment vertical="center" wrapText="1"/>
    </xf>
    <xf numFmtId="0" fontId="9" fillId="2" borderId="1" xfId="0" applyFont="1" applyFill="1" applyBorder="1" applyAlignment="1">
      <alignment horizontal="left" vertical="center" wrapText="1"/>
    </xf>
    <xf numFmtId="43" fontId="9" fillId="2" borderId="1" xfId="0" applyNumberFormat="1" applyFont="1" applyFill="1" applyBorder="1" applyAlignment="1">
      <alignment vertical="center" wrapText="1"/>
    </xf>
    <xf numFmtId="164" fontId="9" fillId="2" borderId="4" xfId="1" applyNumberFormat="1" applyFont="1" applyFill="1" applyBorder="1" applyAlignment="1">
      <alignment vertical="center" wrapText="1"/>
    </xf>
    <xf numFmtId="164" fontId="1" fillId="2" borderId="4" xfId="1" applyNumberFormat="1" applyFont="1" applyFill="1" applyBorder="1"/>
    <xf numFmtId="164" fontId="5" fillId="2" borderId="5" xfId="1" applyNumberFormat="1" applyFont="1" applyFill="1" applyBorder="1"/>
    <xf numFmtId="164" fontId="5" fillId="2" borderId="1" xfId="1" applyNumberFormat="1" applyFont="1" applyFill="1" applyBorder="1"/>
    <xf numFmtId="0" fontId="0" fillId="2" borderId="0" xfId="0" applyFill="1" applyAlignment="1">
      <alignment horizontal="left"/>
    </xf>
    <xf numFmtId="0" fontId="0" fillId="2" borderId="0" xfId="0" applyFill="1" applyAlignment="1">
      <alignment horizontal="left"/>
    </xf>
    <xf numFmtId="0" fontId="6" fillId="2" borderId="1" xfId="0" applyFont="1" applyFill="1" applyBorder="1" applyAlignment="1">
      <alignment horizontal="left"/>
    </xf>
    <xf numFmtId="0" fontId="0" fillId="2" borderId="0" xfId="0" applyFill="1" applyAlignment="1">
      <alignment horizontal="left"/>
    </xf>
    <xf numFmtId="43" fontId="0" fillId="2" borderId="0" xfId="0" applyNumberFormat="1" applyFill="1" applyBorder="1"/>
    <xf numFmtId="43" fontId="0" fillId="2" borderId="0" xfId="1" applyFont="1" applyFill="1" applyBorder="1"/>
    <xf numFmtId="0" fontId="0" fillId="2" borderId="1" xfId="0" applyFill="1" applyBorder="1" applyAlignment="1">
      <alignment horizontal="left"/>
    </xf>
    <xf numFmtId="0" fontId="0" fillId="2" borderId="0" xfId="0" applyFill="1" applyBorder="1"/>
    <xf numFmtId="0" fontId="5" fillId="2" borderId="0" xfId="0" applyFont="1" applyFill="1" applyBorder="1"/>
    <xf numFmtId="0" fontId="2" fillId="2" borderId="0" xfId="0" applyFont="1" applyFill="1" applyAlignment="1">
      <alignment horizontal="center" vertical="center"/>
    </xf>
    <xf numFmtId="0" fontId="0" fillId="2" borderId="0" xfId="0" applyFill="1" applyAlignment="1">
      <alignment horizontal="center" vertical="center"/>
    </xf>
    <xf numFmtId="49"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43" fontId="6" fillId="2" borderId="2" xfId="0" applyNumberFormat="1" applyFont="1" applyFill="1" applyBorder="1" applyAlignment="1">
      <alignment horizontal="center" vertical="center"/>
    </xf>
    <xf numFmtId="164" fontId="1" fillId="2" borderId="2" xfId="1" applyNumberFormat="1" applyFont="1" applyFill="1" applyBorder="1" applyAlignment="1">
      <alignment horizontal="center" vertical="center"/>
    </xf>
    <xf numFmtId="49" fontId="0" fillId="2" borderId="2" xfId="0" applyNumberFormat="1" applyFill="1" applyBorder="1"/>
    <xf numFmtId="0" fontId="0" fillId="2" borderId="2" xfId="0" applyFill="1" applyBorder="1"/>
    <xf numFmtId="0" fontId="0" fillId="2" borderId="2" xfId="0" applyFill="1" applyBorder="1" applyAlignment="1">
      <alignment horizontal="center" vertical="center"/>
    </xf>
    <xf numFmtId="43" fontId="0" fillId="2" borderId="2" xfId="0" applyNumberFormat="1" applyFill="1" applyBorder="1"/>
    <xf numFmtId="164" fontId="0" fillId="2" borderId="2" xfId="1" applyNumberFormat="1" applyFont="1" applyFill="1" applyBorder="1"/>
    <xf numFmtId="49" fontId="5" fillId="2" borderId="2" xfId="0" applyNumberFormat="1" applyFont="1" applyFill="1" applyBorder="1"/>
    <xf numFmtId="0" fontId="5" fillId="2" borderId="2" xfId="0" applyFont="1" applyFill="1" applyBorder="1"/>
    <xf numFmtId="0" fontId="5" fillId="2" borderId="2" xfId="0" applyFont="1" applyFill="1" applyBorder="1" applyAlignment="1">
      <alignment horizontal="center" vertical="center"/>
    </xf>
    <xf numFmtId="0" fontId="5" fillId="2" borderId="2" xfId="0" applyFont="1" applyFill="1" applyBorder="1" applyAlignment="1">
      <alignment horizontal="left"/>
    </xf>
    <xf numFmtId="43" fontId="5" fillId="2" borderId="2" xfId="0" applyNumberFormat="1" applyFont="1" applyFill="1" applyBorder="1"/>
    <xf numFmtId="0" fontId="0" fillId="2" borderId="0" xfId="0" applyFill="1" applyAlignment="1">
      <alignment horizontal="left"/>
    </xf>
    <xf numFmtId="0" fontId="5" fillId="2" borderId="1" xfId="0" applyFont="1" applyFill="1" applyBorder="1" applyAlignment="1">
      <alignment horizontal="center"/>
    </xf>
    <xf numFmtId="0" fontId="0" fillId="2" borderId="0" xfId="0" applyFill="1" applyAlignment="1">
      <alignment horizontal="left"/>
    </xf>
    <xf numFmtId="43" fontId="5" fillId="2" borderId="0" xfId="1" applyFont="1" applyFill="1"/>
    <xf numFmtId="0" fontId="5" fillId="2" borderId="0" xfId="0" applyFont="1" applyFill="1" applyAlignment="1">
      <alignment wrapText="1"/>
    </xf>
    <xf numFmtId="43" fontId="1" fillId="2" borderId="2" xfId="0" applyNumberFormat="1" applyFont="1" applyFill="1" applyBorder="1"/>
    <xf numFmtId="164" fontId="5" fillId="2" borderId="2" xfId="0" applyNumberFormat="1" applyFont="1" applyFill="1" applyBorder="1"/>
    <xf numFmtId="0" fontId="6" fillId="2" borderId="2" xfId="0" applyFont="1" applyFill="1" applyBorder="1" applyAlignment="1">
      <alignment horizontal="left" vertical="center"/>
    </xf>
    <xf numFmtId="0" fontId="0" fillId="2" borderId="0" xfId="0" applyFill="1" applyAlignment="1">
      <alignment horizontal="left"/>
    </xf>
    <xf numFmtId="43" fontId="5" fillId="2" borderId="0" xfId="0" applyNumberFormat="1" applyFont="1" applyFill="1"/>
    <xf numFmtId="0" fontId="4" fillId="2" borderId="1" xfId="0" applyFont="1" applyFill="1" applyBorder="1" applyAlignment="1">
      <alignment horizontal="center"/>
    </xf>
    <xf numFmtId="0" fontId="4" fillId="2" borderId="1" xfId="0" applyFont="1" applyFill="1" applyBorder="1" applyAlignment="1">
      <alignment horizontal="left"/>
    </xf>
    <xf numFmtId="43" fontId="4" fillId="2" borderId="2" xfId="0" applyNumberFormat="1" applyFont="1" applyFill="1" applyBorder="1"/>
    <xf numFmtId="43" fontId="4" fillId="2" borderId="0" xfId="0" applyNumberFormat="1" applyFont="1" applyFill="1"/>
    <xf numFmtId="43" fontId="3" fillId="2" borderId="0" xfId="1" applyFont="1" applyFill="1"/>
    <xf numFmtId="43" fontId="1" fillId="2" borderId="3" xfId="1" applyFont="1" applyFill="1" applyBorder="1"/>
    <xf numFmtId="43" fontId="5" fillId="2" borderId="6" xfId="1" applyFont="1" applyFill="1" applyBorder="1"/>
    <xf numFmtId="43" fontId="5" fillId="2" borderId="3" xfId="1" applyFont="1" applyFill="1" applyBorder="1"/>
    <xf numFmtId="43" fontId="11" fillId="2" borderId="0" xfId="0" applyNumberFormat="1" applyFont="1" applyFill="1"/>
    <xf numFmtId="0" fontId="11" fillId="2" borderId="0" xfId="0" applyFont="1" applyFill="1"/>
    <xf numFmtId="0" fontId="11" fillId="2" borderId="0" xfId="0" applyFont="1" applyFill="1" applyAlignment="1">
      <alignment horizontal="left"/>
    </xf>
    <xf numFmtId="164" fontId="11" fillId="2" borderId="0" xfId="1" applyNumberFormat="1" applyFont="1" applyFill="1"/>
    <xf numFmtId="43" fontId="11" fillId="2" borderId="0" xfId="1" applyFont="1" applyFill="1"/>
    <xf numFmtId="49" fontId="11" fillId="2" borderId="0" xfId="0" applyNumberFormat="1" applyFont="1" applyFill="1"/>
    <xf numFmtId="0" fontId="11" fillId="2" borderId="0" xfId="0" applyFont="1" applyFill="1" applyAlignment="1">
      <alignment horizontal="center" vertical="center"/>
    </xf>
    <xf numFmtId="49" fontId="10" fillId="2" borderId="2" xfId="0" applyNumberFormat="1" applyFont="1" applyFill="1" applyBorder="1" applyAlignment="1">
      <alignment horizontal="center" vertical="center"/>
    </xf>
    <xf numFmtId="0" fontId="10" fillId="2" borderId="2" xfId="0" applyFont="1" applyFill="1" applyBorder="1" applyAlignment="1">
      <alignment horizontal="center" vertical="center"/>
    </xf>
    <xf numFmtId="0" fontId="10" fillId="2" borderId="2" xfId="0" applyFont="1" applyFill="1" applyBorder="1" applyAlignment="1">
      <alignment horizontal="center" vertical="center" wrapText="1"/>
    </xf>
    <xf numFmtId="0" fontId="10" fillId="2" borderId="2" xfId="0" applyFont="1" applyFill="1" applyBorder="1" applyAlignment="1">
      <alignment horizontal="left" vertical="center"/>
    </xf>
    <xf numFmtId="43" fontId="10" fillId="2" borderId="2" xfId="0" applyNumberFormat="1" applyFont="1" applyFill="1" applyBorder="1" applyAlignment="1">
      <alignment horizontal="center" vertical="center"/>
    </xf>
    <xf numFmtId="164" fontId="10" fillId="2" borderId="2" xfId="1" applyNumberFormat="1" applyFont="1" applyFill="1" applyBorder="1" applyAlignment="1">
      <alignment horizontal="center" vertical="center"/>
    </xf>
    <xf numFmtId="49" fontId="12" fillId="2" borderId="2" xfId="0" applyNumberFormat="1" applyFont="1" applyFill="1" applyBorder="1"/>
    <xf numFmtId="0" fontId="12" fillId="2" borderId="2" xfId="0" applyFont="1" applyFill="1" applyBorder="1"/>
    <xf numFmtId="0" fontId="12" fillId="2" borderId="2" xfId="0" applyFont="1" applyFill="1" applyBorder="1" applyAlignment="1">
      <alignment horizontal="center" vertical="center"/>
    </xf>
    <xf numFmtId="0" fontId="12" fillId="2" borderId="2" xfId="0" applyFont="1" applyFill="1" applyBorder="1" applyAlignment="1">
      <alignment horizontal="left"/>
    </xf>
    <xf numFmtId="43" fontId="12" fillId="2" borderId="2" xfId="0" applyNumberFormat="1" applyFont="1" applyFill="1" applyBorder="1"/>
    <xf numFmtId="164" fontId="12" fillId="2" borderId="2" xfId="1" applyNumberFormat="1" applyFont="1" applyFill="1" applyBorder="1"/>
    <xf numFmtId="43" fontId="12" fillId="2" borderId="0" xfId="0" applyNumberFormat="1" applyFont="1" applyFill="1"/>
    <xf numFmtId="164" fontId="12" fillId="2" borderId="0" xfId="1" applyNumberFormat="1" applyFont="1" applyFill="1"/>
    <xf numFmtId="0" fontId="12" fillId="2" borderId="0" xfId="0" applyFont="1" applyFill="1"/>
    <xf numFmtId="49" fontId="12" fillId="2" borderId="1" xfId="0" applyNumberFormat="1" applyFont="1" applyFill="1" applyBorder="1"/>
    <xf numFmtId="0" fontId="12" fillId="2" borderId="1" xfId="0" applyFont="1" applyFill="1" applyBorder="1"/>
    <xf numFmtId="0" fontId="12" fillId="2" borderId="1" xfId="0" applyFont="1" applyFill="1" applyBorder="1" applyAlignment="1">
      <alignment horizontal="center"/>
    </xf>
    <xf numFmtId="0" fontId="12" fillId="2" borderId="1" xfId="0" applyFont="1" applyFill="1" applyBorder="1" applyAlignment="1">
      <alignment horizontal="left"/>
    </xf>
    <xf numFmtId="43" fontId="12" fillId="2" borderId="1" xfId="0" applyNumberFormat="1" applyFont="1" applyFill="1" applyBorder="1"/>
    <xf numFmtId="0" fontId="12" fillId="2" borderId="0" xfId="0" applyFont="1" applyFill="1" applyAlignment="1">
      <alignment wrapText="1"/>
    </xf>
    <xf numFmtId="14" fontId="12" fillId="2" borderId="2" xfId="0" applyNumberFormat="1" applyFont="1" applyFill="1" applyBorder="1"/>
    <xf numFmtId="14" fontId="12" fillId="2" borderId="1" xfId="0" applyNumberFormat="1" applyFont="1" applyFill="1" applyBorder="1"/>
    <xf numFmtId="0" fontId="11" fillId="2" borderId="0" xfId="0" applyFont="1" applyFill="1" applyAlignment="1">
      <alignment wrapText="1"/>
    </xf>
    <xf numFmtId="0" fontId="0" fillId="2" borderId="7" xfId="0" applyFill="1" applyBorder="1"/>
    <xf numFmtId="0" fontId="0" fillId="2" borderId="8" xfId="0" applyFill="1" applyBorder="1"/>
    <xf numFmtId="0" fontId="0" fillId="2" borderId="9" xfId="0" pivotButton="1" applyFill="1" applyBorder="1"/>
    <xf numFmtId="0" fontId="0" fillId="2" borderId="7" xfId="0" pivotButton="1" applyFill="1" applyBorder="1"/>
    <xf numFmtId="14" fontId="0" fillId="2" borderId="7" xfId="0" applyNumberFormat="1" applyFill="1" applyBorder="1"/>
    <xf numFmtId="0" fontId="0" fillId="2" borderId="9" xfId="0" applyFill="1" applyBorder="1"/>
    <xf numFmtId="14" fontId="0" fillId="2" borderId="10" xfId="0" applyNumberFormat="1" applyFill="1" applyBorder="1"/>
    <xf numFmtId="0" fontId="0" fillId="2" borderId="11" xfId="0" applyFill="1" applyBorder="1"/>
    <xf numFmtId="0" fontId="0" fillId="2" borderId="12" xfId="0" applyFill="1" applyBorder="1"/>
    <xf numFmtId="43" fontId="10" fillId="2" borderId="2" xfId="0" applyNumberFormat="1" applyFont="1" applyFill="1" applyBorder="1" applyAlignment="1">
      <alignment horizontal="center" vertical="center" wrapText="1"/>
    </xf>
    <xf numFmtId="0" fontId="0" fillId="2" borderId="10" xfId="0" applyFill="1" applyBorder="1"/>
    <xf numFmtId="0" fontId="0" fillId="2" borderId="15" xfId="0" applyFill="1" applyBorder="1"/>
    <xf numFmtId="165" fontId="13" fillId="3" borderId="0" xfId="1" quotePrefix="1" applyNumberFormat="1" applyFont="1" applyFill="1"/>
    <xf numFmtId="165" fontId="14" fillId="3" borderId="0" xfId="1" applyNumberFormat="1" applyFont="1" applyFill="1"/>
    <xf numFmtId="3" fontId="11" fillId="2" borderId="0" xfId="0" applyNumberFormat="1" applyFont="1" applyFill="1"/>
    <xf numFmtId="3" fontId="10" fillId="2" borderId="0" xfId="0" applyNumberFormat="1" applyFont="1" applyFill="1"/>
    <xf numFmtId="0" fontId="10" fillId="2" borderId="0" xfId="0" applyFont="1" applyFill="1"/>
    <xf numFmtId="166" fontId="11" fillId="2" borderId="0" xfId="0" applyNumberFormat="1" applyFont="1" applyFill="1"/>
    <xf numFmtId="166" fontId="10" fillId="2" borderId="0" xfId="0" applyNumberFormat="1" applyFont="1" applyFill="1"/>
    <xf numFmtId="3" fontId="11" fillId="3" borderId="0" xfId="0" applyNumberFormat="1" applyFont="1" applyFill="1"/>
    <xf numFmtId="0" fontId="0" fillId="2" borderId="9" xfId="0" applyNumberFormat="1" applyFill="1" applyBorder="1"/>
    <xf numFmtId="0" fontId="0" fillId="2" borderId="14" xfId="0" applyNumberFormat="1" applyFill="1" applyBorder="1"/>
    <xf numFmtId="0" fontId="0" fillId="2" borderId="13" xfId="0" applyNumberFormat="1" applyFill="1" applyBorder="1"/>
    <xf numFmtId="4" fontId="11" fillId="2" borderId="0" xfId="0" applyNumberFormat="1" applyFont="1" applyFill="1"/>
    <xf numFmtId="0" fontId="1" fillId="2" borderId="0" xfId="0" applyFont="1" applyFill="1" applyAlignment="1">
      <alignment horizontal="left"/>
    </xf>
    <xf numFmtId="0" fontId="0" fillId="2" borderId="0" xfId="0" applyFill="1" applyAlignment="1">
      <alignment horizontal="left"/>
    </xf>
  </cellXfs>
  <cellStyles count="2">
    <cellStyle name="Comma" xfId="1" builtinId="3"/>
    <cellStyle name="Normal" xfId="0" builtinId="0"/>
  </cellStyles>
  <dxfs count="1">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g Vuong Nguyen" refreshedDate="45350.489779629628" createdVersion="7" refreshedVersion="7" minRefreshableVersion="3" recordCount="297" xr:uid="{2E55A454-CA2A-473F-B767-8F0D6726597C}">
  <cacheSource type="worksheet">
    <worksheetSource ref="B2:H299" sheet="02_df"/>
  </cacheSource>
  <cacheFields count="8">
    <cacheField name="Date" numFmtId="14">
      <sharedItems containsSemiMixedTypes="0" containsNonDate="0" containsDate="1" containsString="0" minDate="2024-01-04T00:00:00" maxDate="2024-02-24T00:00:00" count="13">
        <d v="2024-01-04T00:00:00"/>
        <d v="2024-01-11T00:00:00"/>
        <d v="2024-01-18T00:00:00"/>
        <d v="2024-01-25T00:00:00"/>
        <d v="2024-01-27T00:00:00"/>
        <d v="2024-02-02T00:00:00"/>
        <d v="2024-02-03T00:00:00"/>
        <d v="2024-02-05T00:00:00"/>
        <d v="2024-02-07T00:00:00"/>
        <d v="2024-02-16T00:00:00"/>
        <d v="2024-02-19T00:00:00"/>
        <d v="2024-02-21T00:00:00"/>
        <d v="2024-02-23T00:00:00"/>
      </sharedItems>
      <fieldGroup par="7" base="0">
        <rangePr groupBy="days" startDate="2024-01-04T00:00:00" endDate="2024-02-24T00:00:00"/>
        <groupItems count="368">
          <s v="&lt;1/4/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4/2024"/>
        </groupItems>
      </fieldGroup>
    </cacheField>
    <cacheField name="Commercial invoice No." numFmtId="0">
      <sharedItems containsSemiMixedTypes="0" containsString="0" containsNumber="1" containsInteger="1" minValue="77" maxValue="1745515"/>
    </cacheField>
    <cacheField name="Customer Name" numFmtId="0">
      <sharedItems/>
    </cacheField>
    <cacheField name="Tax code" numFmtId="49">
      <sharedItems containsNonDate="0" containsString="0" containsBlank="1"/>
    </cacheField>
    <cacheField name="Customer's address" numFmtId="0">
      <sharedItems/>
    </cacheField>
    <cacheField name="Currency" numFmtId="0">
      <sharedItems count="3">
        <s v="USD"/>
        <s v="EUR"/>
        <s v="VND"/>
      </sharedItems>
    </cacheField>
    <cacheField name="Rate" numFmtId="0">
      <sharedItems containsSemiMixedTypes="0" containsString="0" containsNumber="1" containsInteger="1" minValue="1" maxValue="26327" count="17">
        <n v="24230"/>
        <n v="24310"/>
        <n v="24408"/>
        <n v="24453"/>
        <n v="24445"/>
        <n v="24160"/>
        <n v="24200"/>
        <n v="24217"/>
        <n v="25948"/>
        <n v="24250"/>
        <n v="26095"/>
        <n v="24385"/>
        <n v="26136"/>
        <n v="26211"/>
        <n v="1"/>
        <n v="24450"/>
        <n v="26327"/>
      </sharedItems>
    </cacheField>
    <cacheField name="Months" numFmtId="0" databaseField="0">
      <fieldGroup base="0">
        <rangePr groupBy="months" startDate="2024-01-04T00:00:00" endDate="2024-02-24T00:00:00"/>
        <groupItems count="14">
          <s v="&lt;1/4/2024"/>
          <s v="Jan"/>
          <s v="Feb"/>
          <s v="Mar"/>
          <s v="Apr"/>
          <s v="May"/>
          <s v="Jun"/>
          <s v="Jul"/>
          <s v="Aug"/>
          <s v="Sep"/>
          <s v="Oct"/>
          <s v="Nov"/>
          <s v="Dec"/>
          <s v="&gt;2/2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g Vuong Nguyen" refreshedDate="45350.547696643516" createdVersion="7" refreshedVersion="7" minRefreshableVersion="3" recordCount="297" xr:uid="{8C7242E2-E5A7-4778-B15C-08A6AADA3683}">
  <cacheSource type="worksheet">
    <worksheetSource ref="A2:X299" sheet="02_df"/>
  </cacheSource>
  <cacheFields count="24">
    <cacheField name="Invoice VAS" numFmtId="49">
      <sharedItems/>
    </cacheField>
    <cacheField name="Date" numFmtId="14">
      <sharedItems containsSemiMixedTypes="0" containsNonDate="0" containsDate="1" containsString="0" minDate="2024-01-04T00:00:00" maxDate="2024-02-24T00:00:00"/>
    </cacheField>
    <cacheField name="Commercial invoice No." numFmtId="0">
      <sharedItems containsSemiMixedTypes="0" containsString="0" containsNumber="1" containsInteger="1" minValue="77" maxValue="1745515"/>
    </cacheField>
    <cacheField name="Customer Name" numFmtId="0">
      <sharedItems/>
    </cacheField>
    <cacheField name="Tax code" numFmtId="49">
      <sharedItems containsNonDate="0" containsString="0" containsBlank="1"/>
    </cacheField>
    <cacheField name="Customer's address" numFmtId="0">
      <sharedItems/>
    </cacheField>
    <cacheField name="Currency" numFmtId="0">
      <sharedItems/>
    </cacheField>
    <cacheField name="Rate" numFmtId="0">
      <sharedItems containsSemiMixedTypes="0" containsString="0" containsNumber="1" containsInteger="1" minValue="1" maxValue="26327"/>
    </cacheField>
    <cacheField name="No. Product" numFmtId="0">
      <sharedItems containsSemiMixedTypes="0" containsString="0" containsNumber="1" containsInteger="1" minValue="1" maxValue="20"/>
    </cacheField>
    <cacheField name="Production code" numFmtId="0">
      <sharedItems/>
    </cacheField>
    <cacheField name="Production's name" numFmtId="0">
      <sharedItems/>
    </cacheField>
    <cacheField name="Unit" numFmtId="0">
      <sharedItems/>
    </cacheField>
    <cacheField name="Quantity" numFmtId="43">
      <sharedItems containsSemiMixedTypes="0" containsString="0" containsNumber="1" containsInteger="1" minValue="0" maxValue="18700"/>
    </cacheField>
    <cacheField name="Unit price" numFmtId="43">
      <sharedItems containsSemiMixedTypes="0" containsString="0" containsNumber="1" minValue="0" maxValue="12000"/>
    </cacheField>
    <cacheField name="Amount" numFmtId="43">
      <sharedItems containsSemiMixedTypes="0" containsString="0" containsNumber="1" minValue="0" maxValue="4411000"/>
    </cacheField>
    <cacheField name="VAT %" numFmtId="43">
      <sharedItems containsSemiMixedTypes="0" containsString="0" containsNumber="1" containsInteger="1" minValue="0" maxValue="0"/>
    </cacheField>
    <cacheField name="Tax" numFmtId="43">
      <sharedItems containsNonDate="0" containsString="0" containsBlank="1"/>
    </cacheField>
    <cacheField name="Amount including VAT" numFmtId="43">
      <sharedItems containsSemiMixedTypes="0" containsString="0" containsNumber="1" minValue="0" maxValue="4411000"/>
    </cacheField>
    <cacheField name="Amount VND" numFmtId="164">
      <sharedItems containsSemiMixedTypes="0" containsString="0" containsNumber="1" minValue="0" maxValue="1158618000"/>
    </cacheField>
    <cacheField name="Amount inc VAT USD" numFmtId="43">
      <sharedItems containsString="0" containsBlank="1" containsNumber="1" minValue="6.22" maxValue="47778.061855670101"/>
    </cacheField>
    <cacheField name="Program" numFmtId="164">
      <sharedItems containsBlank="1"/>
    </cacheField>
    <cacheField name="Project" numFmtId="0">
      <sharedItems containsBlank="1"/>
    </cacheField>
    <cacheField name="Project2" numFmtId="0">
      <sharedItems containsBlank="1" count="19">
        <s v="5A45"/>
        <m/>
        <s v="P33A Non lin"/>
        <s v="P33A"/>
        <s v="TB660"/>
        <s v="JX1"/>
        <s v="JK"/>
        <s v="P61Q"/>
        <s v="V206"/>
        <s v="V214F"/>
        <s v="VS20"/>
        <s v="V295"/>
        <s v="VS20 MY22"/>
        <s v="X294"/>
        <s v="FORD U6XX"/>
        <s v="5A45 MY25"/>
        <s v="Renault"/>
        <s v="Other"/>
        <s v="P33A Non-Lin" u="1"/>
      </sharedItems>
    </cacheField>
    <cacheField name="Customer2" numFmtId="0">
      <sharedItems containsBlank="1" count="10">
        <s v="TACHI - S"/>
        <m/>
        <s v="Nissan Tradin Company Total"/>
        <s v="Autoliv Philippines"/>
        <s v="HMC-Seoul Total"/>
        <s v="KINRYO"/>
        <s v="Hyundai Transys Alabama"/>
        <s v="IGB Autom. TianJin"/>
        <s v="Adient Busan"/>
        <s v="Oth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7">
  <r>
    <x v="0"/>
    <n v="1745426"/>
    <s v="TACHI-S TECHNICAL CENTER"/>
    <m/>
    <s v="1-3-1, Suehiro-cho Ohme-shi, 198-0025 Tokyo Japan"/>
    <x v="0"/>
    <x v="0"/>
  </r>
  <r>
    <x v="0"/>
    <n v="1745426"/>
    <s v="TACHI-S TECHNICAL CENTER"/>
    <m/>
    <s v="1-3-1, Suehiro-cho Ohme-shi, 198-0025 Tokyo Japan"/>
    <x v="0"/>
    <x v="0"/>
  </r>
  <r>
    <x v="0"/>
    <n v="1745426"/>
    <s v="TACHI-S TECHNICAL CENTER"/>
    <m/>
    <s v="1-3-1, Suehiro-cho Ohme-shi, 198-0025 Tokyo Japan"/>
    <x v="0"/>
    <x v="0"/>
  </r>
  <r>
    <x v="0"/>
    <n v="1745426"/>
    <s v="TACHI-S TECHNICAL CENTER"/>
    <m/>
    <s v="1-3-1, Suehiro-cho Ohme-shi, 198-0025 Tokyo Japan"/>
    <x v="0"/>
    <x v="0"/>
  </r>
  <r>
    <x v="0"/>
    <n v="1745426"/>
    <s v="TACHI-S TECHNICAL CENTER"/>
    <m/>
    <s v="1-3-1, Suehiro-cho Ohme-shi, 198-0025 Tokyo Japan"/>
    <x v="0"/>
    <x v="0"/>
  </r>
  <r>
    <x v="1"/>
    <n v="1745434"/>
    <s v="TACHI-S TECHNICAL CENTER"/>
    <m/>
    <s v="1-3-1, Suehiro-cho Ohme-shi, 198-0025 Tokyo Japan"/>
    <x v="0"/>
    <x v="1"/>
  </r>
  <r>
    <x v="1"/>
    <n v="1745434"/>
    <s v="TACHI-S TECHNICAL CENTER"/>
    <m/>
    <s v="1-3-1, Suehiro-cho Ohme-shi, 198-0025 Tokyo Japan"/>
    <x v="0"/>
    <x v="1"/>
  </r>
  <r>
    <x v="1"/>
    <n v="1745434"/>
    <s v="TACHI-S TECHNICAL CENTER"/>
    <m/>
    <s v="1-3-1, Suehiro-cho Ohme-shi, 198-0025 Tokyo Japan"/>
    <x v="0"/>
    <x v="1"/>
  </r>
  <r>
    <x v="1"/>
    <n v="1745434"/>
    <s v="TACHI-S TECHNICAL CENTER"/>
    <m/>
    <s v="1-3-1, Suehiro-cho Ohme-shi, 198-0025 Tokyo Japan"/>
    <x v="0"/>
    <x v="1"/>
  </r>
  <r>
    <x v="1"/>
    <n v="1745434"/>
    <s v="TACHI-S TECHNICAL CENTER"/>
    <m/>
    <s v="1-3-1, Suehiro-cho Ohme-shi, 198-0025 Tokyo Japan"/>
    <x v="0"/>
    <x v="1"/>
  </r>
  <r>
    <x v="1"/>
    <n v="1745434"/>
    <s v="TACHI-S TECHNICAL CENTER"/>
    <m/>
    <s v="1-3-1, Suehiro-cho Ohme-shi, 198-0025 Tokyo Japan"/>
    <x v="0"/>
    <x v="1"/>
  </r>
  <r>
    <x v="1"/>
    <n v="1745434"/>
    <s v="TACHI-S TECHNICAL CENTER"/>
    <m/>
    <s v="1-3-1, Suehiro-cho Ohme-shi, 198-0025 Tokyo Japan"/>
    <x v="0"/>
    <x v="1"/>
  </r>
  <r>
    <x v="2"/>
    <n v="1745445"/>
    <s v="TACHI-S TECHNICAL CENTER"/>
    <m/>
    <s v="1-3-1, Suehiro-cho Ohme-shi, 198-0025 Tokyo Japan"/>
    <x v="0"/>
    <x v="2"/>
  </r>
  <r>
    <x v="2"/>
    <n v="1745445"/>
    <s v="TACHI-S TECHNICAL CENTER"/>
    <m/>
    <s v="1-3-1, Suehiro-cho Ohme-shi, 198-0025 Tokyo Japan"/>
    <x v="0"/>
    <x v="2"/>
  </r>
  <r>
    <x v="2"/>
    <n v="1745445"/>
    <s v="TACHI-S TECHNICAL CENTER"/>
    <m/>
    <s v="1-3-1, Suehiro-cho Ohme-shi, 198-0025 Tokyo Japan"/>
    <x v="0"/>
    <x v="2"/>
  </r>
  <r>
    <x v="2"/>
    <n v="1745445"/>
    <s v="TACHI-S TECHNICAL CENTER"/>
    <m/>
    <s v="1-3-1, Suehiro-cho Ohme-shi, 198-0025 Tokyo Japan"/>
    <x v="0"/>
    <x v="2"/>
  </r>
  <r>
    <x v="2"/>
    <n v="1745445"/>
    <s v="TACHI-S TECHNICAL CENTER"/>
    <m/>
    <s v="1-3-1, Suehiro-cho Ohme-shi, 198-0025 Tokyo Japan"/>
    <x v="0"/>
    <x v="2"/>
  </r>
  <r>
    <x v="3"/>
    <n v="1745466"/>
    <s v="TACHI-S TECHNICAL CENTER"/>
    <m/>
    <s v="1-3-1, Suehiro-cho Ohme-shi, 198-0025 Tokyo Japan"/>
    <x v="0"/>
    <x v="3"/>
  </r>
  <r>
    <x v="3"/>
    <n v="1745466"/>
    <s v="TACHI-S TECHNICAL CENTER"/>
    <m/>
    <s v="1-3-1, Suehiro-cho Ohme-shi, 198-0025 Tokyo Japan"/>
    <x v="0"/>
    <x v="3"/>
  </r>
  <r>
    <x v="3"/>
    <n v="1745466"/>
    <s v="TACHI-S TECHNICAL CENTER"/>
    <m/>
    <s v="1-3-1, Suehiro-cho Ohme-shi, 198-0025 Tokyo Japan"/>
    <x v="0"/>
    <x v="3"/>
  </r>
  <r>
    <x v="3"/>
    <n v="1745466"/>
    <s v="TACHI-S TECHNICAL CENTER"/>
    <m/>
    <s v="1-3-1, Suehiro-cho Ohme-shi, 198-0025 Tokyo Japan"/>
    <x v="0"/>
    <x v="3"/>
  </r>
  <r>
    <x v="3"/>
    <n v="1745466"/>
    <s v="TACHI-S TECHNICAL CENTER"/>
    <m/>
    <s v="1-3-1, Suehiro-cho Ohme-shi, 198-0025 Tokyo Japan"/>
    <x v="0"/>
    <x v="3"/>
  </r>
  <r>
    <x v="3"/>
    <n v="1745466"/>
    <s v="TACHI-S TECHNICAL CENTER"/>
    <m/>
    <s v="1-3-1, Suehiro-cho Ohme-shi, 198-0025 Tokyo Japan"/>
    <x v="0"/>
    <x v="3"/>
  </r>
  <r>
    <x v="3"/>
    <n v="1745466"/>
    <s v="TACHI-S TECHNICAL CENTER"/>
    <m/>
    <s v="1-3-1, Suehiro-cho Ohme-shi, 198-0025 Tokyo Japan"/>
    <x v="0"/>
    <x v="3"/>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4"/>
    <n v="1745465"/>
    <s v="NISSAN TRADING CO., LTD"/>
    <m/>
    <s v="Belista Tower Higashitotsuka 91-1 Kawakami-Cho, Totsuka-Ku, Yokohama Kanagawa 244-0805, Japan"/>
    <x v="0"/>
    <x v="4"/>
  </r>
  <r>
    <x v="5"/>
    <n v="1745468"/>
    <s v="AUTOLIV CEBU SAFETY MANUFACTURING INC"/>
    <m/>
    <s v="3rd St. Mactan Economic Zone 1 6015 Lapu-Lapu City Philippinen"/>
    <x v="0"/>
    <x v="5"/>
  </r>
  <r>
    <x v="5"/>
    <n v="1745468"/>
    <s v="AUTOLIV CEBU SAFETY MANUFACTURING INC"/>
    <m/>
    <s v="3rd St. Mactan Economic Zone 1 6015 Lapu-Lapu City Philippinen"/>
    <x v="0"/>
    <x v="5"/>
  </r>
  <r>
    <x v="5"/>
    <n v="1745468"/>
    <s v="AUTOLIV CEBU SAFETY MANUFACTURING INC"/>
    <m/>
    <s v="3rd St. Mactan Economic Zone 1 6015 Lapu-Lapu City Philippinen"/>
    <x v="0"/>
    <x v="5"/>
  </r>
  <r>
    <x v="5"/>
    <n v="1745470"/>
    <s v="HYUNDAI MOTOR COMPANY"/>
    <m/>
    <s v="12 Heolleung-ro Seocho-gu Seoul 06797 KOREA"/>
    <x v="0"/>
    <x v="5"/>
  </r>
  <r>
    <x v="5"/>
    <n v="1745470"/>
    <s v="HYUNDAI MOTOR COMPANY"/>
    <m/>
    <s v="12 Heolleung-ro Seocho-gu Seoul 06797 KOREA"/>
    <x v="0"/>
    <x v="5"/>
  </r>
  <r>
    <x v="5"/>
    <n v="1745470"/>
    <s v="HYUNDAI MOTOR COMPANY"/>
    <m/>
    <s v="12 Heolleung-ro Seocho-gu Seoul 06797 KOREA"/>
    <x v="0"/>
    <x v="5"/>
  </r>
  <r>
    <x v="5"/>
    <n v="1745470"/>
    <s v="HYUNDAI MOTOR COMPANY"/>
    <m/>
    <s v="12 Heolleung-ro Seocho-gu Seoul 06797 KOREA"/>
    <x v="0"/>
    <x v="5"/>
  </r>
  <r>
    <x v="5"/>
    <n v="1745470"/>
    <s v="HYUNDAI MOTOR COMPANY"/>
    <m/>
    <s v="12 Heolleung-ro Seocho-gu Seoul 06797 KOREA"/>
    <x v="0"/>
    <x v="5"/>
  </r>
  <r>
    <x v="5"/>
    <n v="1745470"/>
    <s v="HYUNDAI MOTOR COMPANY"/>
    <m/>
    <s v="12 Heolleung-ro Seocho-gu Seoul 06797 KOREA"/>
    <x v="0"/>
    <x v="5"/>
  </r>
  <r>
    <x v="5"/>
    <n v="1745470"/>
    <s v="HYUNDAI MOTOR COMPANY"/>
    <m/>
    <s v="12 Heolleung-ro Seocho-gu Seoul 06797 KOREA"/>
    <x v="0"/>
    <x v="5"/>
  </r>
  <r>
    <x v="5"/>
    <n v="1745470"/>
    <s v="HYUNDAI MOTOR COMPANY"/>
    <m/>
    <s v="12 Heolleung-ro Seocho-gu Seoul 06797 KOREA"/>
    <x v="0"/>
    <x v="5"/>
  </r>
  <r>
    <x v="5"/>
    <n v="1745476"/>
    <s v="HYUNDAI MOTOR COMPANY"/>
    <m/>
    <s v="12 Heolleung-ro Seocho-gu Seoul 06797 KOREA"/>
    <x v="0"/>
    <x v="5"/>
  </r>
  <r>
    <x v="5"/>
    <n v="1745476"/>
    <s v="HYUNDAI MOTOR COMPANY"/>
    <m/>
    <s v="12 Heolleung-ro Seocho-gu Seoul 06797 KOREA"/>
    <x v="0"/>
    <x v="5"/>
  </r>
  <r>
    <x v="5"/>
    <n v="1745476"/>
    <s v="HYUNDAI MOTOR COMPANY"/>
    <m/>
    <s v="12 Heolleung-ro Seocho-gu Seoul 06797 KOREA"/>
    <x v="0"/>
    <x v="5"/>
  </r>
  <r>
    <x v="5"/>
    <n v="1745476"/>
    <s v="HYUNDAI MOTOR COMPANY"/>
    <m/>
    <s v="12 Heolleung-ro Seocho-gu Seoul 06797 KOREA"/>
    <x v="0"/>
    <x v="5"/>
  </r>
  <r>
    <x v="5"/>
    <n v="1745476"/>
    <s v="HYUNDAI MOTOR COMPANY"/>
    <m/>
    <s v="12 Heolleung-ro Seocho-gu Seoul 06797 KOREA"/>
    <x v="0"/>
    <x v="5"/>
  </r>
  <r>
    <x v="5"/>
    <n v="1745480"/>
    <s v="HYUNDAI MOTOR COMPANY"/>
    <m/>
    <s v="12 Heolleung-ro Seocho-gu Seoul 06797 KOREA"/>
    <x v="0"/>
    <x v="5"/>
  </r>
  <r>
    <x v="5"/>
    <n v="1745480"/>
    <s v="HYUNDAI MOTOR COMPANY"/>
    <m/>
    <s v="12 Heolleung-ro Seocho-gu Seoul 06797 KOREA"/>
    <x v="0"/>
    <x v="5"/>
  </r>
  <r>
    <x v="5"/>
    <n v="1745480"/>
    <s v="HYUNDAI MOTOR COMPANY"/>
    <m/>
    <s v="12 Heolleung-ro Seocho-gu Seoul 06797 KOREA"/>
    <x v="0"/>
    <x v="5"/>
  </r>
  <r>
    <x v="5"/>
    <n v="1745480"/>
    <s v="HYUNDAI MOTOR COMPANY"/>
    <m/>
    <s v="12 Heolleung-ro Seocho-gu Seoul 06797 KOREA"/>
    <x v="0"/>
    <x v="5"/>
  </r>
  <r>
    <x v="5"/>
    <n v="1745480"/>
    <s v="HYUNDAI MOTOR COMPANY"/>
    <m/>
    <s v="12 Heolleung-ro Seocho-gu Seoul 06797 KOREA"/>
    <x v="0"/>
    <x v="5"/>
  </r>
  <r>
    <x v="5"/>
    <n v="1745480"/>
    <s v="HYUNDAI MOTOR COMPANY"/>
    <m/>
    <s v="12 Heolleung-ro Seocho-gu Seoul 06797 KOREA"/>
    <x v="0"/>
    <x v="5"/>
  </r>
  <r>
    <x v="5"/>
    <n v="1745480"/>
    <s v="HYUNDAI MOTOR COMPANY"/>
    <m/>
    <s v="12 Heolleung-ro Seocho-gu Seoul 06797 KOREA"/>
    <x v="0"/>
    <x v="5"/>
  </r>
  <r>
    <x v="5"/>
    <n v="1745481"/>
    <s v="KINRYO KOGYO CO.,LTD"/>
    <m/>
    <s v="3 Kokubu, Miyako-machi Miyako-gun Fukuoka Japan 824-0123"/>
    <x v="0"/>
    <x v="5"/>
  </r>
  <r>
    <x v="5"/>
    <n v="1745481"/>
    <s v="KINRYO KOGYO CO.,LTD"/>
    <m/>
    <s v="3 Kokubu, Miyako-machi Miyako-gun Fukuoka Japan 824-0123"/>
    <x v="0"/>
    <x v="5"/>
  </r>
  <r>
    <x v="5"/>
    <n v="1745481"/>
    <s v="KINRYO KOGYO CO.,LTD"/>
    <m/>
    <s v="3 Kokubu, Miyako-machi Miyako-gun Fukuoka Japan 824-0123"/>
    <x v="0"/>
    <x v="5"/>
  </r>
  <r>
    <x v="5"/>
    <n v="1745481"/>
    <s v="KINRYO KOGYO CO.,LTD"/>
    <m/>
    <s v="3 Kokubu, Miyako-machi Miyako-gun Fukuoka Japan 824-0123"/>
    <x v="0"/>
    <x v="5"/>
  </r>
  <r>
    <x v="5"/>
    <n v="1745481"/>
    <s v="KINRYO KOGYO CO.,LTD"/>
    <m/>
    <s v="3 Kokubu, Miyako-machi Miyako-gun Fukuoka Japan 824-0123"/>
    <x v="0"/>
    <x v="5"/>
  </r>
  <r>
    <x v="5"/>
    <n v="1745481"/>
    <s v="KINRYO KOGYO CO.,LTD"/>
    <m/>
    <s v="3 Kokubu, Miyako-machi Miyako-gun Fukuoka Japan 824-0123"/>
    <x v="0"/>
    <x v="5"/>
  </r>
  <r>
    <x v="5"/>
    <n v="1745481"/>
    <s v="KINRYO KOGYO CO.,LTD"/>
    <m/>
    <s v="3 Kokubu, Miyako-machi Miyako-gun Fukuoka Japan 824-0123"/>
    <x v="0"/>
    <x v="5"/>
  </r>
  <r>
    <x v="5"/>
    <n v="1745481"/>
    <s v="KINRYO KOGYO CO.,LTD"/>
    <m/>
    <s v="3 Kokubu, Miyako-machi Miyako-gun Fukuoka Japan 824-0123"/>
    <x v="0"/>
    <x v="5"/>
  </r>
  <r>
    <x v="5"/>
    <n v="1745481"/>
    <s v="KINRYO KOGYO CO.,LTD"/>
    <m/>
    <s v="3 Kokubu, Miyako-machi Miyako-gun Fukuoka Japan 824-0123"/>
    <x v="0"/>
    <x v="5"/>
  </r>
  <r>
    <x v="5"/>
    <n v="1745482"/>
    <s v="KINRYO KOGYO CO.,LTD"/>
    <m/>
    <s v="3 Kokubu, Miyako-machi Miyako-gun Fukuoka Japan 824-0123"/>
    <x v="0"/>
    <x v="5"/>
  </r>
  <r>
    <x v="5"/>
    <n v="1745482"/>
    <s v="KINRYO KOGYO CO.,LTD"/>
    <m/>
    <s v="3 Kokubu, Miyako-machi Miyako-gun Fukuoka Japan 824-0123"/>
    <x v="0"/>
    <x v="5"/>
  </r>
  <r>
    <x v="5"/>
    <n v="1745482"/>
    <s v="KINRYO KOGYO CO.,LTD"/>
    <m/>
    <s v="3 Kokubu, Miyako-machi Miyako-gun Fukuoka Japan 824-0123"/>
    <x v="0"/>
    <x v="5"/>
  </r>
  <r>
    <x v="5"/>
    <n v="1745482"/>
    <s v="KINRYO KOGYO CO.,LTD"/>
    <m/>
    <s v="3 Kokubu, Miyako-machi Miyako-gun Fukuoka Japan 824-0123"/>
    <x v="0"/>
    <x v="5"/>
  </r>
  <r>
    <x v="5"/>
    <n v="1745482"/>
    <s v="KINRYO KOGYO CO.,LTD"/>
    <m/>
    <s v="3 Kokubu, Miyako-machi Miyako-gun Fukuoka Japan 824-0123"/>
    <x v="0"/>
    <x v="5"/>
  </r>
  <r>
    <x v="5"/>
    <n v="1745482"/>
    <s v="KINRYO KOGYO CO.,LTD"/>
    <m/>
    <s v="3 Kokubu, Miyako-machi Miyako-gun Fukuoka Japan 824-0123"/>
    <x v="0"/>
    <x v="5"/>
  </r>
  <r>
    <x v="5"/>
    <n v="1745482"/>
    <s v="KINRYO KOGYO CO.,LTD"/>
    <m/>
    <s v="3 Kokubu, Miyako-machi Miyako-gun Fukuoka Japan 824-0123"/>
    <x v="0"/>
    <x v="5"/>
  </r>
  <r>
    <x v="5"/>
    <n v="1745482"/>
    <s v="KINRYO KOGYO CO.,LTD"/>
    <m/>
    <s v="3 Kokubu, Miyako-machi Miyako-gun Fukuoka Japan 824-0123"/>
    <x v="0"/>
    <x v="5"/>
  </r>
  <r>
    <x v="5"/>
    <n v="1745482"/>
    <s v="KINRYO KOGYO CO.,LTD"/>
    <m/>
    <s v="3 Kokubu, Miyako-machi Miyako-gun Fukuoka Japan 824-0123"/>
    <x v="0"/>
    <x v="5"/>
  </r>
  <r>
    <x v="5"/>
    <n v="1745482"/>
    <s v="KINRYO KOGYO CO.,LTD"/>
    <m/>
    <s v="3 Kokubu, Miyako-machi Miyako-gun Fukuoka Japan 824-0123"/>
    <x v="0"/>
    <x v="5"/>
  </r>
  <r>
    <x v="5"/>
    <n v="1745482"/>
    <s v="KINRYO KOGYO CO.,LTD"/>
    <m/>
    <s v="3 Kokubu, Miyako-machi Miyako-gun Fukuoka Japan 824-0123"/>
    <x v="0"/>
    <x v="5"/>
  </r>
  <r>
    <x v="5"/>
    <n v="1745482"/>
    <s v="KINRYO KOGYO CO.,LTD"/>
    <m/>
    <s v="3 Kokubu, Miyako-machi Miyako-gun Fukuoka Japan 824-0123"/>
    <x v="0"/>
    <x v="5"/>
  </r>
  <r>
    <x v="5"/>
    <n v="1745482"/>
    <s v="KINRYO KOGYO CO.,LTD"/>
    <m/>
    <s v="3 Kokubu, Miyako-machi Miyako-gun Fukuoka Japan 824-0123"/>
    <x v="0"/>
    <x v="5"/>
  </r>
  <r>
    <x v="5"/>
    <n v="1745482"/>
    <s v="KINRYO KOGYO CO.,LTD"/>
    <m/>
    <s v="3 Kokubu, Miyako-machi Miyako-gun Fukuoka Japan 824-0123"/>
    <x v="0"/>
    <x v="5"/>
  </r>
  <r>
    <x v="5"/>
    <n v="1745482"/>
    <s v="KINRYO KOGYO CO.,LTD"/>
    <m/>
    <s v="3 Kokubu, Miyako-machi Miyako-gun Fukuoka Japan 824-0123"/>
    <x v="0"/>
    <x v="5"/>
  </r>
  <r>
    <x v="6"/>
    <n v="1745483"/>
    <s v="KINRYO KOGYO CO.,LTD"/>
    <m/>
    <s v="3 Kokubu, Miyako-machi Miyako-gun Fukuoka Japan 824-0123"/>
    <x v="0"/>
    <x v="6"/>
  </r>
  <r>
    <x v="6"/>
    <n v="1745483"/>
    <s v="KINRYO KOGYO CO.,LTD"/>
    <m/>
    <s v="3 Kokubu, Miyako-machi Miyako-gun Fukuoka Japan 824-0123"/>
    <x v="0"/>
    <x v="6"/>
  </r>
  <r>
    <x v="7"/>
    <n v="1745472"/>
    <s v="HYUNDAI TRANSYS GEORGIA SEATING SYSTEM"/>
    <m/>
    <s v="116 Jesse Samuel Hunt Blvd. Prattville, Alabama, United States"/>
    <x v="0"/>
    <x v="7"/>
  </r>
  <r>
    <x v="7"/>
    <n v="1745472"/>
    <s v="HYUNDAI TRANSYS GEORGIA SEATING SYSTEM"/>
    <m/>
    <s v="116 Jesse Samuel Hunt Blvd. Prattville, Alabama, United States"/>
    <x v="0"/>
    <x v="7"/>
  </r>
  <r>
    <x v="7"/>
    <n v="1745473"/>
    <s v="HYUNDAI TRANSYS GEORGIA SEATING SYSTEM"/>
    <m/>
    <s v="116 Jesse Samuel Hunt Blvd. Prattville, Alabama, United States"/>
    <x v="0"/>
    <x v="7"/>
  </r>
  <r>
    <x v="7"/>
    <n v="1745473"/>
    <s v="HYUNDAI TRANSYS GEORGIA SEATING SYSTEM"/>
    <m/>
    <s v="116 Jesse Samuel Hunt Blvd. Prattville, Alabama, United States"/>
    <x v="0"/>
    <x v="7"/>
  </r>
  <r>
    <x v="7"/>
    <n v="1745473"/>
    <s v="HYUNDAI TRANSYS GEORGIA SEATING SYSTEM"/>
    <m/>
    <s v="116 Jesse Samuel Hunt Blvd. Prattville, Alabama, United States"/>
    <x v="0"/>
    <x v="7"/>
  </r>
  <r>
    <x v="7"/>
    <n v="1745473"/>
    <s v="HYUNDAI TRANSYS GEORGIA SEATING SYSTEM"/>
    <m/>
    <s v="116 Jesse Samuel Hunt Blvd. Prattville, Alabama, United States"/>
    <x v="0"/>
    <x v="7"/>
  </r>
  <r>
    <x v="7"/>
    <n v="1745473"/>
    <s v="HYUNDAI TRANSYS GEORGIA SEATING SYSTEM"/>
    <m/>
    <s v="116 Jesse Samuel Hunt Blvd. Prattville, Alabama, United States"/>
    <x v="0"/>
    <x v="7"/>
  </r>
  <r>
    <x v="7"/>
    <n v="1745473"/>
    <s v="HYUNDAI TRANSYS GEORGIA SEATING SYSTEM"/>
    <m/>
    <s v="116 Jesse Samuel Hunt Blvd. Prattville, Alabama, United States"/>
    <x v="0"/>
    <x v="7"/>
  </r>
  <r>
    <x v="7"/>
    <n v="1745473"/>
    <s v="HYUNDAI TRANSYS GEORGIA SEATING SYSTEM"/>
    <m/>
    <s v="116 Jesse Samuel Hunt Blvd. Prattville, Alabama, United States"/>
    <x v="0"/>
    <x v="7"/>
  </r>
  <r>
    <x v="7"/>
    <n v="1745473"/>
    <s v="HYUNDAI TRANSYS GEORGIA SEATING SYSTEM"/>
    <m/>
    <s v="116 Jesse Samuel Hunt Blvd. Prattville, Alabama, United States"/>
    <x v="0"/>
    <x v="7"/>
  </r>
  <r>
    <x v="7"/>
    <n v="1745473"/>
    <s v="HYUNDAI TRANSYS GEORGIA SEATING SYSTEM"/>
    <m/>
    <s v="116 Jesse Samuel Hunt Blvd. Prattville, Alabama, United States"/>
    <x v="0"/>
    <x v="7"/>
  </r>
  <r>
    <x v="7"/>
    <n v="1745473"/>
    <s v="HYUNDAI TRANSYS GEORGIA SEATING SYSTEM"/>
    <m/>
    <s v="116 Jesse Samuel Hunt Blvd. Prattville, Alabama, United States"/>
    <x v="0"/>
    <x v="7"/>
  </r>
  <r>
    <x v="7"/>
    <n v="1745473"/>
    <s v="HYUNDAI TRANSYS GEORGIA SEATING SYSTEM"/>
    <m/>
    <s v="116 Jesse Samuel Hunt Blvd. Prattville, Alabama, United States"/>
    <x v="0"/>
    <x v="7"/>
  </r>
  <r>
    <x v="7"/>
    <n v="1745473"/>
    <s v="HYUNDAI TRANSYS GEORGIA SEATING SYSTEM"/>
    <m/>
    <s v="116 Jesse Samuel Hunt Blvd. Prattville, Alabama, United States"/>
    <x v="0"/>
    <x v="7"/>
  </r>
  <r>
    <x v="7"/>
    <n v="1745473"/>
    <s v="HYUNDAI TRANSYS GEORGIA SEATING SYSTEM"/>
    <m/>
    <s v="116 Jesse Samuel Hunt Blvd. Prattville, Alabama, United States"/>
    <x v="0"/>
    <x v="7"/>
  </r>
  <r>
    <x v="7"/>
    <n v="1745474"/>
    <s v="IGB AUTOMOTIVE TIANJIN LTD"/>
    <m/>
    <s v="Buiding H, No.1 Shengdayizhi Road, XEDA, Tianjin China, 300383"/>
    <x v="1"/>
    <x v="8"/>
  </r>
  <r>
    <x v="7"/>
    <n v="1745474"/>
    <s v="IGB AUTOMOTIVE TIANJIN LTD"/>
    <m/>
    <s v="Buiding H, No.1 Shengdayizhi Road, XEDA, Tianjin China, 300383"/>
    <x v="1"/>
    <x v="8"/>
  </r>
  <r>
    <x v="7"/>
    <n v="1745474"/>
    <s v="IGB AUTOMOTIVE TIANJIN LTD"/>
    <m/>
    <s v="Buiding H, No.1 Shengdayizhi Road, XEDA, Tianjin China, 300383"/>
    <x v="1"/>
    <x v="8"/>
  </r>
  <r>
    <x v="7"/>
    <n v="1745475"/>
    <s v="IGB AUTOMOTIVE TIANJIN LTD"/>
    <m/>
    <s v="Buiding H, No.1 Shengdayizhi Road, XEDA, Tianjin China, 300383"/>
    <x v="1"/>
    <x v="8"/>
  </r>
  <r>
    <x v="7"/>
    <n v="1745475"/>
    <s v="IGB AUTOMOTIVE TIANJIN LTD"/>
    <m/>
    <s v="Buiding H, No.1 Shengdayizhi Road, XEDA, Tianjin China, 300383"/>
    <x v="1"/>
    <x v="8"/>
  </r>
  <r>
    <x v="7"/>
    <n v="1745475"/>
    <s v="IGB AUTOMOTIVE TIANJIN LTD"/>
    <m/>
    <s v="Buiding H, No.1 Shengdayizhi Road, XEDA, Tianjin China, 300383"/>
    <x v="1"/>
    <x v="8"/>
  </r>
  <r>
    <x v="7"/>
    <n v="1745475"/>
    <s v="IGB AUTOMOTIVE TIANJIN LTD"/>
    <m/>
    <s v="Buiding H, No.1 Shengdayizhi Road, XEDA, Tianjin China, 300383"/>
    <x v="1"/>
    <x v="8"/>
  </r>
  <r>
    <x v="7"/>
    <n v="1745475"/>
    <s v="IGB AUTOMOTIVE TIANJIN LTD"/>
    <m/>
    <s v="Buiding H, No.1 Shengdayizhi Road, XEDA, Tianjin China, 300383"/>
    <x v="1"/>
    <x v="8"/>
  </r>
  <r>
    <x v="7"/>
    <n v="1745477"/>
    <s v="IGB AUTOMOTIVE TIANJIN LTD"/>
    <m/>
    <s v="Buiding H, No.1 Shengdayizhi Road, XEDA, Tianjin China, 300383"/>
    <x v="1"/>
    <x v="8"/>
  </r>
  <r>
    <x v="7"/>
    <n v="1745477"/>
    <s v="IGB AUTOMOTIVE TIANJIN LTD"/>
    <m/>
    <s v="Buiding H, No.1 Shengdayizhi Road, XEDA, Tianjin China, 300383"/>
    <x v="1"/>
    <x v="8"/>
  </r>
  <r>
    <x v="7"/>
    <n v="1745477"/>
    <s v="IGB AUTOMOTIVE TIANJIN LTD"/>
    <m/>
    <s v="Buiding H, No.1 Shengdayizhi Road, XEDA, Tianjin China, 300383"/>
    <x v="1"/>
    <x v="8"/>
  </r>
  <r>
    <x v="7"/>
    <n v="1745478"/>
    <s v="IGB AUTOMOTIVE TIANJIN LTD"/>
    <m/>
    <s v="Buiding H, No.1 Shengdayizhi Road, XEDA, Tianjin China, 300383"/>
    <x v="1"/>
    <x v="8"/>
  </r>
  <r>
    <x v="7"/>
    <n v="1745478"/>
    <s v="IGB AUTOMOTIVE TIANJIN LTD"/>
    <m/>
    <s v="Buiding H, No.1 Shengdayizhi Road, XEDA, Tianjin China, 300383"/>
    <x v="1"/>
    <x v="8"/>
  </r>
  <r>
    <x v="7"/>
    <n v="1745478"/>
    <s v="IGB AUTOMOTIVE TIANJIN LTD"/>
    <m/>
    <s v="Buiding H, No.1 Shengdayizhi Road, XEDA, Tianjin China, 300383"/>
    <x v="1"/>
    <x v="8"/>
  </r>
  <r>
    <x v="7"/>
    <n v="1745478"/>
    <s v="IGB AUTOMOTIVE TIANJIN LTD"/>
    <m/>
    <s v="Buiding H, No.1 Shengdayizhi Road, XEDA, Tianjin China, 300383"/>
    <x v="1"/>
    <x v="8"/>
  </r>
  <r>
    <x v="7"/>
    <n v="1745479"/>
    <s v="IGB AUTOMOTIVE TIANJIN LTD"/>
    <m/>
    <s v="Buiding H, No.1 Shengdayizhi Road, XEDA, Tianjin China, 300383"/>
    <x v="1"/>
    <x v="8"/>
  </r>
  <r>
    <x v="7"/>
    <n v="1745479"/>
    <s v="IGB AUTOMOTIVE TIANJIN LTD"/>
    <m/>
    <s v="Buiding H, No.1 Shengdayizhi Road, XEDA, Tianjin China, 300383"/>
    <x v="1"/>
    <x v="8"/>
  </r>
  <r>
    <x v="7"/>
    <n v="1745479"/>
    <s v="IGB AUTOMOTIVE TIANJIN LTD"/>
    <m/>
    <s v="Buiding H, No.1 Shengdayizhi Road, XEDA, Tianjin China, 300383"/>
    <x v="1"/>
    <x v="8"/>
  </r>
  <r>
    <x v="7"/>
    <n v="1745479"/>
    <s v="IGB AUTOMOTIVE TIANJIN LTD"/>
    <m/>
    <s v="Buiding H, No.1 Shengdayizhi Road, XEDA, Tianjin China, 300383"/>
    <x v="1"/>
    <x v="8"/>
  </r>
  <r>
    <x v="8"/>
    <n v="1745488"/>
    <s v="TACHI-S TECHNICAL CENTER"/>
    <m/>
    <s v="1-3-1, Suehiro-cho Ohme-shi, 198-0025 Tokyo Japan"/>
    <x v="0"/>
    <x v="9"/>
  </r>
  <r>
    <x v="8"/>
    <n v="1745488"/>
    <s v="TACHI-S TECHNICAL CENTER"/>
    <m/>
    <s v="1-3-1, Suehiro-cho Ohme-shi, 198-0025 Tokyo Japan"/>
    <x v="0"/>
    <x v="9"/>
  </r>
  <r>
    <x v="8"/>
    <n v="1745488"/>
    <s v="TACHI-S TECHNICAL CENTER"/>
    <m/>
    <s v="1-3-1, Suehiro-cho Ohme-shi, 198-0025 Tokyo Japan"/>
    <x v="0"/>
    <x v="9"/>
  </r>
  <r>
    <x v="8"/>
    <n v="1745488"/>
    <s v="TACHI-S TECHNICAL CENTER"/>
    <m/>
    <s v="1-3-1, Suehiro-cho Ohme-shi, 198-0025 Tokyo Japan"/>
    <x v="0"/>
    <x v="9"/>
  </r>
  <r>
    <x v="8"/>
    <n v="1745488"/>
    <s v="TACHI-S TECHNICAL CENTER"/>
    <m/>
    <s v="1-3-1, Suehiro-cho Ohme-shi, 198-0025 Tokyo Japan"/>
    <x v="0"/>
    <x v="9"/>
  </r>
  <r>
    <x v="9"/>
    <n v="1745486"/>
    <s v="ADIENT DONGSUNG INC"/>
    <m/>
    <s v="29, 167 Beon-gil, Noksan Industry Jungro, Gangseo-gu Busan, 46752, Korea"/>
    <x v="1"/>
    <x v="10"/>
  </r>
  <r>
    <x v="9"/>
    <n v="1745486"/>
    <s v="ADIENT DONGSUNG INC"/>
    <m/>
    <s v="29, 167 Beon-gil, Noksan Industry Jungro, Gangseo-gu Busan, 46752, Korea"/>
    <x v="1"/>
    <x v="10"/>
  </r>
  <r>
    <x v="9"/>
    <n v="1745486"/>
    <s v="ADIENT DONGSUNG INC"/>
    <m/>
    <s v="29, 167 Beon-gil, Noksan Industry Jungro, Gangseo-gu Busan, 46752, Korea"/>
    <x v="1"/>
    <x v="10"/>
  </r>
  <r>
    <x v="9"/>
    <n v="1745486"/>
    <s v="ADIENT DONGSUNG INC"/>
    <m/>
    <s v="29, 167 Beon-gil, Noksan Industry Jungro, Gangseo-gu Busan, 46752, Korea"/>
    <x v="1"/>
    <x v="10"/>
  </r>
  <r>
    <x v="9"/>
    <n v="1745486"/>
    <s v="ADIENT DONGSUNG INC"/>
    <m/>
    <s v="29, 167 Beon-gil, Noksan Industry Jungro, Gangseo-gu Busan, 46752, Korea"/>
    <x v="1"/>
    <x v="10"/>
  </r>
  <r>
    <x v="9"/>
    <n v="1745487"/>
    <s v="ADIENT DONGSUNG INC"/>
    <m/>
    <s v="29, 167 Beon-gil, Noksan Industry Jungro, Gangseo-gu Busan, 46752, Korea"/>
    <x v="1"/>
    <x v="10"/>
  </r>
  <r>
    <x v="9"/>
    <n v="1745487"/>
    <s v="ADIENT DONGSUNG INC"/>
    <m/>
    <s v="29, 167 Beon-gil, Noksan Industry Jungro, Gangseo-gu Busan, 46752, Korea"/>
    <x v="1"/>
    <x v="10"/>
  </r>
  <r>
    <x v="10"/>
    <n v="1745489"/>
    <s v="NISSAN TRADING CO., LTD"/>
    <m/>
    <s v="Belista Tower Higashitotsuka 91-1 Kawakami-Cho, Totsuka-Ku, Yokohama Kanagawa 244-0805, Japan"/>
    <x v="0"/>
    <x v="11"/>
  </r>
  <r>
    <x v="10"/>
    <n v="1745489"/>
    <s v="NISSAN TRADING CO., LTD"/>
    <m/>
    <s v="Belista Tower Higashitotsuka 91-1 Kawakami-Cho, Totsuka-Ku, Yokohama Kanagawa 244-0805, Japan"/>
    <x v="0"/>
    <x v="11"/>
  </r>
  <r>
    <x v="10"/>
    <n v="1745490"/>
    <s v="NISSAN TRADING CO., LTD"/>
    <m/>
    <s v="Belista Tower Higashitotsuka 91-1 Kawakami-Cho, Totsuka-Ku, Yokohama Kanagawa 244-0805, Japan"/>
    <x v="0"/>
    <x v="11"/>
  </r>
  <r>
    <x v="10"/>
    <n v="1745490"/>
    <s v="NISSAN TRADING CO., LTD"/>
    <m/>
    <s v="Belista Tower Higashitotsuka 91-1 Kawakami-Cho, Totsuka-Ku, Yokohama Kanagawa 244-0805, Japan"/>
    <x v="0"/>
    <x v="11"/>
  </r>
  <r>
    <x v="10"/>
    <n v="1745490"/>
    <s v="NISSAN TRADING CO., LTD"/>
    <m/>
    <s v="Belista Tower Higashitotsuka 91-1 Kawakami-Cho, Totsuka-Ku, Yokohama Kanagawa 244-0805, Japan"/>
    <x v="0"/>
    <x v="11"/>
  </r>
  <r>
    <x v="10"/>
    <n v="1745490"/>
    <s v="NISSAN TRADING CO., LTD"/>
    <m/>
    <s v="Belista Tower Higashitotsuka 91-1 Kawakami-Cho, Totsuka-Ku, Yokohama Kanagawa 244-0805, Japan"/>
    <x v="0"/>
    <x v="11"/>
  </r>
  <r>
    <x v="10"/>
    <n v="1745490"/>
    <s v="NISSAN TRADING CO., LTD"/>
    <m/>
    <s v="Belista Tower Higashitotsuka 91-1 Kawakami-Cho, Totsuka-Ku, Yokohama Kanagawa 244-0805, Japan"/>
    <x v="0"/>
    <x v="11"/>
  </r>
  <r>
    <x v="10"/>
    <n v="1745490"/>
    <s v="NISSAN TRADING CO., LTD"/>
    <m/>
    <s v="Belista Tower Higashitotsuka 91-1 Kawakami-Cho, Totsuka-Ku, Yokohama Kanagawa 244-0805, Japan"/>
    <x v="0"/>
    <x v="11"/>
  </r>
  <r>
    <x v="10"/>
    <n v="1745490"/>
    <s v="NISSAN TRADING CO., LTD"/>
    <m/>
    <s v="Belista Tower Higashitotsuka 91-1 Kawakami-Cho, Totsuka-Ku, Yokohama Kanagawa 244-0805, Japan"/>
    <x v="0"/>
    <x v="11"/>
  </r>
  <r>
    <x v="10"/>
    <n v="1745490"/>
    <s v="NISSAN TRADING CO., LTD"/>
    <m/>
    <s v="Belista Tower Higashitotsuka 91-1 Kawakami-Cho, Totsuka-Ku, Yokohama Kanagawa 244-0805, Japan"/>
    <x v="0"/>
    <x v="11"/>
  </r>
  <r>
    <x v="10"/>
    <n v="1745490"/>
    <s v="NISSAN TRADING CO., LTD"/>
    <m/>
    <s v="Belista Tower Higashitotsuka 91-1 Kawakami-Cho, Totsuka-Ku, Yokohama Kanagawa 244-0805, Japan"/>
    <x v="0"/>
    <x v="11"/>
  </r>
  <r>
    <x v="10"/>
    <n v="1745490"/>
    <s v="NISSAN TRADING CO., LTD"/>
    <m/>
    <s v="Belista Tower Higashitotsuka 91-1 Kawakami-Cho, Totsuka-Ku, Yokohama Kanagawa 244-0805, Japan"/>
    <x v="0"/>
    <x v="11"/>
  </r>
  <r>
    <x v="10"/>
    <n v="1745490"/>
    <s v="NISSAN TRADING CO., LTD"/>
    <m/>
    <s v="Belista Tower Higashitotsuka 91-1 Kawakami-Cho, Totsuka-Ku, Yokohama Kanagawa 244-0805, Japan"/>
    <x v="0"/>
    <x v="11"/>
  </r>
  <r>
    <x v="10"/>
    <n v="1745490"/>
    <s v="NISSAN TRADING CO., LTD"/>
    <m/>
    <s v="Belista Tower Higashitotsuka 91-1 Kawakami-Cho, Totsuka-Ku, Yokohama Kanagawa 244-0805, Japan"/>
    <x v="0"/>
    <x v="11"/>
  </r>
  <r>
    <x v="10"/>
    <n v="1745490"/>
    <s v="NISSAN TRADING CO., LTD"/>
    <m/>
    <s v="Belista Tower Higashitotsuka 91-1 Kawakami-Cho, Totsuka-Ku, Yokohama Kanagawa 244-0805, Japan"/>
    <x v="0"/>
    <x v="11"/>
  </r>
  <r>
    <x v="10"/>
    <n v="1745490"/>
    <s v="NISSAN TRADING CO., LTD"/>
    <m/>
    <s v="Belista Tower Higashitotsuka 91-1 Kawakami-Cho, Totsuka-Ku, Yokohama Kanagawa 244-0805, Japan"/>
    <x v="0"/>
    <x v="11"/>
  </r>
  <r>
    <x v="10"/>
    <n v="1745490"/>
    <s v="NISSAN TRADING CO., LTD"/>
    <m/>
    <s v="Belista Tower Higashitotsuka 91-1 Kawakami-Cho, Totsuka-Ku, Yokohama Kanagawa 244-0805, Japan"/>
    <x v="0"/>
    <x v="11"/>
  </r>
  <r>
    <x v="10"/>
    <n v="1745494"/>
    <s v="HYUNDAI MOTOR COMPANY"/>
    <m/>
    <s v="12 Heolleung-ro Seocho-gu Seoul 06797 KOREA"/>
    <x v="0"/>
    <x v="11"/>
  </r>
  <r>
    <x v="10"/>
    <n v="1745494"/>
    <s v="HYUNDAI MOTOR COMPANY"/>
    <m/>
    <s v="12 Heolleung-ro Seocho-gu Seoul 06797 KOREA"/>
    <x v="0"/>
    <x v="11"/>
  </r>
  <r>
    <x v="10"/>
    <n v="1745494"/>
    <s v="HYUNDAI MOTOR COMPANY"/>
    <m/>
    <s v="12 Heolleung-ro Seocho-gu Seoul 06797 KOREA"/>
    <x v="0"/>
    <x v="11"/>
  </r>
  <r>
    <x v="10"/>
    <n v="1745494"/>
    <s v="HYUNDAI MOTOR COMPANY"/>
    <m/>
    <s v="12 Heolleung-ro Seocho-gu Seoul 06797 KOREA"/>
    <x v="0"/>
    <x v="11"/>
  </r>
  <r>
    <x v="10"/>
    <n v="1745494"/>
    <s v="HYUNDAI MOTOR COMPANY"/>
    <m/>
    <s v="12 Heolleung-ro Seocho-gu Seoul 06797 KOREA"/>
    <x v="0"/>
    <x v="11"/>
  </r>
  <r>
    <x v="10"/>
    <n v="1745494"/>
    <s v="HYUNDAI MOTOR COMPANY"/>
    <m/>
    <s v="12 Heolleung-ro Seocho-gu Seoul 06797 KOREA"/>
    <x v="0"/>
    <x v="11"/>
  </r>
  <r>
    <x v="10"/>
    <n v="1745494"/>
    <s v="HYUNDAI MOTOR COMPANY"/>
    <m/>
    <s v="12 Heolleung-ro Seocho-gu Seoul 06797 KOREA"/>
    <x v="0"/>
    <x v="11"/>
  </r>
  <r>
    <x v="10"/>
    <n v="1745495"/>
    <s v="HYUNDAI MOTOR COMPANY"/>
    <m/>
    <s v="12 Heolleung-ro Seocho-gu Seoul 06797 KOREA"/>
    <x v="0"/>
    <x v="11"/>
  </r>
  <r>
    <x v="10"/>
    <n v="1745495"/>
    <s v="HYUNDAI MOTOR COMPANY"/>
    <m/>
    <s v="12 Heolleung-ro Seocho-gu Seoul 06797 KOREA"/>
    <x v="0"/>
    <x v="11"/>
  </r>
  <r>
    <x v="10"/>
    <n v="1745495"/>
    <s v="HYUNDAI MOTOR COMPANY"/>
    <m/>
    <s v="12 Heolleung-ro Seocho-gu Seoul 06797 KOREA"/>
    <x v="0"/>
    <x v="11"/>
  </r>
  <r>
    <x v="10"/>
    <n v="1745495"/>
    <s v="HYUNDAI MOTOR COMPANY"/>
    <m/>
    <s v="12 Heolleung-ro Seocho-gu Seoul 06797 KOREA"/>
    <x v="0"/>
    <x v="11"/>
  </r>
  <r>
    <x v="10"/>
    <n v="1745495"/>
    <s v="HYUNDAI MOTOR COMPANY"/>
    <m/>
    <s v="12 Heolleung-ro Seocho-gu Seoul 06797 KOREA"/>
    <x v="0"/>
    <x v="11"/>
  </r>
  <r>
    <x v="10"/>
    <n v="1745495"/>
    <s v="HYUNDAI MOTOR COMPANY"/>
    <m/>
    <s v="12 Heolleung-ro Seocho-gu Seoul 06797 KOREA"/>
    <x v="0"/>
    <x v="11"/>
  </r>
  <r>
    <x v="10"/>
    <n v="1745495"/>
    <s v="HYUNDAI MOTOR COMPANY"/>
    <m/>
    <s v="12 Heolleung-ro Seocho-gu Seoul 06797 KOREA"/>
    <x v="0"/>
    <x v="11"/>
  </r>
  <r>
    <x v="10"/>
    <n v="1745495"/>
    <s v="HYUNDAI MOTOR COMPANY"/>
    <m/>
    <s v="12 Heolleung-ro Seocho-gu Seoul 06797 KOREA"/>
    <x v="0"/>
    <x v="11"/>
  </r>
  <r>
    <x v="10"/>
    <n v="1745495"/>
    <s v="HYUNDAI MOTOR COMPANY"/>
    <m/>
    <s v="12 Heolleung-ro Seocho-gu Seoul 06797 KOREA"/>
    <x v="0"/>
    <x v="11"/>
  </r>
  <r>
    <x v="10"/>
    <n v="1745495"/>
    <s v="HYUNDAI MOTOR COMPANY"/>
    <m/>
    <s v="12 Heolleung-ro Seocho-gu Seoul 06797 KOREA"/>
    <x v="0"/>
    <x v="11"/>
  </r>
  <r>
    <x v="10"/>
    <n v="1745495"/>
    <s v="HYUNDAI MOTOR COMPANY"/>
    <m/>
    <s v="12 Heolleung-ro Seocho-gu Seoul 06797 KOREA"/>
    <x v="0"/>
    <x v="11"/>
  </r>
  <r>
    <x v="10"/>
    <n v="1745495"/>
    <s v="HYUNDAI MOTOR COMPANY"/>
    <m/>
    <s v="12 Heolleung-ro Seocho-gu Seoul 06797 KOREA"/>
    <x v="0"/>
    <x v="11"/>
  </r>
  <r>
    <x v="10"/>
    <n v="1745495"/>
    <s v="HYUNDAI MOTOR COMPANY"/>
    <m/>
    <s v="12 Heolleung-ro Seocho-gu Seoul 06797 KOREA"/>
    <x v="0"/>
    <x v="11"/>
  </r>
  <r>
    <x v="10"/>
    <n v="1745495"/>
    <s v="HYUNDAI MOTOR COMPANY"/>
    <m/>
    <s v="12 Heolleung-ro Seocho-gu Seoul 06797 KOREA"/>
    <x v="0"/>
    <x v="11"/>
  </r>
  <r>
    <x v="10"/>
    <n v="1745499"/>
    <s v="HYUNDAI MOTOR COMPANY"/>
    <m/>
    <s v="12 Heolleung-ro Seocho-gu Seoul 06797 KOREA"/>
    <x v="0"/>
    <x v="11"/>
  </r>
  <r>
    <x v="10"/>
    <n v="1745499"/>
    <s v="HYUNDAI MOTOR COMPANY"/>
    <m/>
    <s v="12 Heolleung-ro Seocho-gu Seoul 06797 KOREA"/>
    <x v="0"/>
    <x v="11"/>
  </r>
  <r>
    <x v="10"/>
    <n v="1745500"/>
    <s v="HYUNDAI MOTOR COMPANY"/>
    <m/>
    <s v="12 Heolleung-ro Seocho-gu Seoul 06797 KOREA"/>
    <x v="0"/>
    <x v="11"/>
  </r>
  <r>
    <x v="10"/>
    <n v="1745500"/>
    <s v="HYUNDAI MOTOR COMPANY"/>
    <m/>
    <s v="12 Heolleung-ro Seocho-gu Seoul 06797 KOREA"/>
    <x v="0"/>
    <x v="11"/>
  </r>
  <r>
    <x v="10"/>
    <n v="1745502"/>
    <s v="HYUNDAI MOTOR COMPANY"/>
    <m/>
    <s v="12 Heolleung-ro Seocho-gu Seoul 06797 KOREA"/>
    <x v="0"/>
    <x v="11"/>
  </r>
  <r>
    <x v="10"/>
    <n v="1745502"/>
    <s v="HYUNDAI MOTOR COMPANY"/>
    <m/>
    <s v="12 Heolleung-ro Seocho-gu Seoul 06797 KOREA"/>
    <x v="0"/>
    <x v="11"/>
  </r>
  <r>
    <x v="10"/>
    <n v="1745502"/>
    <s v="HYUNDAI MOTOR COMPANY"/>
    <m/>
    <s v="12 Heolleung-ro Seocho-gu Seoul 06797 KOREA"/>
    <x v="0"/>
    <x v="11"/>
  </r>
  <r>
    <x v="10"/>
    <n v="1745502"/>
    <s v="HYUNDAI MOTOR COMPANY"/>
    <m/>
    <s v="12 Heolleung-ro Seocho-gu Seoul 06797 KOREA"/>
    <x v="0"/>
    <x v="11"/>
  </r>
  <r>
    <x v="10"/>
    <n v="1745502"/>
    <s v="HYUNDAI MOTOR COMPANY"/>
    <m/>
    <s v="12 Heolleung-ro Seocho-gu Seoul 06797 KOREA"/>
    <x v="0"/>
    <x v="11"/>
  </r>
  <r>
    <x v="10"/>
    <n v="1745502"/>
    <s v="HYUNDAI MOTOR COMPANY"/>
    <m/>
    <s v="12 Heolleung-ro Seocho-gu Seoul 06797 KOREA"/>
    <x v="0"/>
    <x v="11"/>
  </r>
  <r>
    <x v="10"/>
    <n v="1745502"/>
    <s v="HYUNDAI MOTOR COMPANY"/>
    <m/>
    <s v="12 Heolleung-ro Seocho-gu Seoul 06797 KOREA"/>
    <x v="0"/>
    <x v="11"/>
  </r>
  <r>
    <x v="10"/>
    <n v="1745502"/>
    <s v="HYUNDAI MOTOR COMPANY"/>
    <m/>
    <s v="12 Heolleung-ro Seocho-gu Seoul 06797 KOREA"/>
    <x v="0"/>
    <x v="11"/>
  </r>
  <r>
    <x v="10"/>
    <n v="1745502"/>
    <s v="HYUNDAI MOTOR COMPANY"/>
    <m/>
    <s v="12 Heolleung-ro Seocho-gu Seoul 06797 KOREA"/>
    <x v="0"/>
    <x v="11"/>
  </r>
  <r>
    <x v="10"/>
    <n v="1745502"/>
    <s v="HYUNDAI MOTOR COMPANY"/>
    <m/>
    <s v="12 Heolleung-ro Seocho-gu Seoul 06797 KOREA"/>
    <x v="0"/>
    <x v="11"/>
  </r>
  <r>
    <x v="10"/>
    <n v="1745502"/>
    <s v="HYUNDAI MOTOR COMPANY"/>
    <m/>
    <s v="12 Heolleung-ro Seocho-gu Seoul 06797 KOREA"/>
    <x v="0"/>
    <x v="11"/>
  </r>
  <r>
    <x v="10"/>
    <n v="1745491"/>
    <s v="IGB AUTOMOTIVE TIANJIN LTD"/>
    <m/>
    <s v="Buiding H, No.1 Shengdayizhi Road, XEDA, Tianjin China, 300383"/>
    <x v="1"/>
    <x v="12"/>
  </r>
  <r>
    <x v="10"/>
    <n v="1745491"/>
    <s v="IGB AUTOMOTIVE TIANJIN LTD"/>
    <m/>
    <s v="Buiding H, No.1 Shengdayizhi Road, XEDA, Tianjin China, 300383"/>
    <x v="1"/>
    <x v="12"/>
  </r>
  <r>
    <x v="10"/>
    <n v="1745491"/>
    <s v="IGB AUTOMOTIVE TIANJIN LTD"/>
    <m/>
    <s v="Buiding H, No.1 Shengdayizhi Road, XEDA, Tianjin China, 300383"/>
    <x v="1"/>
    <x v="12"/>
  </r>
  <r>
    <x v="10"/>
    <n v="1745491"/>
    <s v="IGB AUTOMOTIVE TIANJIN LTD"/>
    <m/>
    <s v="Buiding H, No.1 Shengdayizhi Road, XEDA, Tianjin China, 300383"/>
    <x v="1"/>
    <x v="12"/>
  </r>
  <r>
    <x v="10"/>
    <n v="1745491"/>
    <s v="IGB AUTOMOTIVE TIANJIN LTD"/>
    <m/>
    <s v="Buiding H, No.1 Shengdayizhi Road, XEDA, Tianjin China, 300383"/>
    <x v="1"/>
    <x v="12"/>
  </r>
  <r>
    <x v="10"/>
    <n v="1745492"/>
    <s v="IGB AUTOMOTIVE TIANJIN LTD"/>
    <m/>
    <s v="Buiding H, No.1 Shengdayizhi Road, XEDA, Tianjin China, 300383"/>
    <x v="1"/>
    <x v="12"/>
  </r>
  <r>
    <x v="10"/>
    <n v="1745492"/>
    <s v="IGB AUTOMOTIVE TIANJIN LTD"/>
    <m/>
    <s v="Buiding H, No.1 Shengdayizhi Road, XEDA, Tianjin China, 300383"/>
    <x v="1"/>
    <x v="12"/>
  </r>
  <r>
    <x v="10"/>
    <n v="1745493"/>
    <s v="IGB AUTOMOTIVE TIANJIN LTD"/>
    <m/>
    <s v="Buiding H, No.1 Shengdayizhi Road, XEDA, Tianjin China, 300383"/>
    <x v="1"/>
    <x v="12"/>
  </r>
  <r>
    <x v="10"/>
    <n v="1745493"/>
    <s v="IGB AUTOMOTIVE TIANJIN LTD"/>
    <m/>
    <s v="Buiding H, No.1 Shengdayizhi Road, XEDA, Tianjin China, 300383"/>
    <x v="1"/>
    <x v="12"/>
  </r>
  <r>
    <x v="10"/>
    <n v="1745493"/>
    <s v="IGB AUTOMOTIVE TIANJIN LTD"/>
    <m/>
    <s v="Buiding H, No.1 Shengdayizhi Road, XEDA, Tianjin China, 300383"/>
    <x v="1"/>
    <x v="12"/>
  </r>
  <r>
    <x v="10"/>
    <n v="1745496"/>
    <s v="IGB AUTOMOTIVE TIANJIN LTD"/>
    <m/>
    <s v="Buiding H, No.1 Shengdayizhi Road, XEDA, Tianjin China, 300383"/>
    <x v="1"/>
    <x v="12"/>
  </r>
  <r>
    <x v="10"/>
    <n v="1745496"/>
    <s v="IGB AUTOMOTIVE TIANJIN LTD"/>
    <m/>
    <s v="Buiding H, No.1 Shengdayizhi Road, XEDA, Tianjin China, 300383"/>
    <x v="1"/>
    <x v="12"/>
  </r>
  <r>
    <x v="10"/>
    <n v="1745496"/>
    <s v="IGB AUTOMOTIVE TIANJIN LTD"/>
    <m/>
    <s v="Buiding H, No.1 Shengdayizhi Road, XEDA, Tianjin China, 300383"/>
    <x v="1"/>
    <x v="12"/>
  </r>
  <r>
    <x v="10"/>
    <n v="1745496"/>
    <s v="IGB AUTOMOTIVE TIANJIN LTD"/>
    <m/>
    <s v="Buiding H, No.1 Shengdayizhi Road, XEDA, Tianjin China, 300383"/>
    <x v="1"/>
    <x v="12"/>
  </r>
  <r>
    <x v="10"/>
    <n v="1745496"/>
    <s v="IGB AUTOMOTIVE TIANJIN LTD"/>
    <m/>
    <s v="Buiding H, No.1 Shengdayizhi Road, XEDA, Tianjin China, 300383"/>
    <x v="1"/>
    <x v="12"/>
  </r>
  <r>
    <x v="10"/>
    <n v="1745497"/>
    <s v="IGB AUTOMOTIVE TIANJIN LTD"/>
    <m/>
    <s v="Buiding H, No.1 Shengdayizhi Road, XEDA, Tianjin China, 300383"/>
    <x v="1"/>
    <x v="12"/>
  </r>
  <r>
    <x v="10"/>
    <n v="1745497"/>
    <s v="IGB AUTOMOTIVE TIANJIN LTD"/>
    <m/>
    <s v="Buiding H, No.1 Shengdayizhi Road, XEDA, Tianjin China, 300383"/>
    <x v="1"/>
    <x v="12"/>
  </r>
  <r>
    <x v="10"/>
    <n v="1745497"/>
    <s v="IGB AUTOMOTIVE TIANJIN LTD"/>
    <m/>
    <s v="Buiding H, No.1 Shengdayizhi Road, XEDA, Tianjin China, 300383"/>
    <x v="1"/>
    <x v="12"/>
  </r>
  <r>
    <x v="10"/>
    <n v="1745498"/>
    <s v="IGB AUTOMOTIVE TIANJIN LTD"/>
    <m/>
    <s v="Buiding H, No.1 Shengdayizhi Road, XEDA, Tianjin China, 300383"/>
    <x v="1"/>
    <x v="12"/>
  </r>
  <r>
    <x v="10"/>
    <n v="1745498"/>
    <s v="IGB AUTOMOTIVE TIANJIN LTD"/>
    <m/>
    <s v="Buiding H, No.1 Shengdayizhi Road, XEDA, Tianjin China, 300383"/>
    <x v="1"/>
    <x v="12"/>
  </r>
  <r>
    <x v="10"/>
    <n v="1745498"/>
    <s v="IGB AUTOMOTIVE TIANJIN LTD"/>
    <m/>
    <s v="Buiding H, No.1 Shengdayizhi Road, XEDA, Tianjin China, 300383"/>
    <x v="1"/>
    <x v="12"/>
  </r>
  <r>
    <x v="11"/>
    <n v="1745501"/>
    <s v="ADIENT DONGSUNG INC"/>
    <m/>
    <s v="29, 167 Beon-gil, Noksan Industry Jungro, Gangseo-gu Busan, 46752, Korea"/>
    <x v="1"/>
    <x v="13"/>
  </r>
  <r>
    <x v="11"/>
    <n v="1745501"/>
    <s v="ADIENT DONGSUNG INC"/>
    <m/>
    <s v="29, 167 Beon-gil, Noksan Industry Jungro, Gangseo-gu Busan, 46752, Korea"/>
    <x v="1"/>
    <x v="13"/>
  </r>
  <r>
    <x v="12"/>
    <n v="77"/>
    <s v="CÔNG TY CỔ PHẦN MÔI TRƯỜNG PHÚ XUÂN"/>
    <m/>
    <s v="Số 113/37/44, Đường 30/4, Khu phố 6, Phường Phú Hòa, Tp. Thủ Dầu Một, tỉnh Bình Dương."/>
    <x v="2"/>
    <x v="14"/>
  </r>
  <r>
    <x v="12"/>
    <n v="77"/>
    <s v="CÔNG TY CỔ PHẦN MÔI TRƯỜNG PHÚ XUÂN"/>
    <m/>
    <s v="Số 113/37/44, Đường 30/4, Khu phố 6, Phường Phú Hòa, Tp. Thủ Dầu Một, tỉnh Bình Dương."/>
    <x v="2"/>
    <x v="14"/>
  </r>
  <r>
    <x v="12"/>
    <n v="77"/>
    <s v="CÔNG TY CỔ PHẦN MÔI TRƯỜNG PHÚ XUÂN"/>
    <m/>
    <s v="Số 113/37/44, Đường 30/4, Khu phố 6, Phường Phú Hòa, Tp. Thủ Dầu Một, tỉnh Bình Dương."/>
    <x v="2"/>
    <x v="14"/>
  </r>
  <r>
    <x v="12"/>
    <n v="77"/>
    <s v="CÔNG TY CỔ PHẦN MÔI TRƯỜNG PHÚ XUÂN"/>
    <m/>
    <s v="Số 113/37/44, Đường 30/4, Khu phố 6, Phường Phú Hòa, Tp. Thủ Dầu Một, tỉnh Bình Dương."/>
    <x v="2"/>
    <x v="14"/>
  </r>
  <r>
    <x v="12"/>
    <n v="77"/>
    <s v="CÔNG TY CỔ PHẦN MÔI TRƯỜNG PHÚ XUÂN"/>
    <m/>
    <s v="Số 113/37/44, Đường 30/4, Khu phố 6, Phường Phú Hòa, Tp. Thủ Dầu Một, tỉnh Bình Dương."/>
    <x v="2"/>
    <x v="14"/>
  </r>
  <r>
    <x v="12"/>
    <n v="77"/>
    <s v="CÔNG TY CỔ PHẦN MÔI TRƯỜNG PHÚ XUÂN"/>
    <m/>
    <s v="Số 113/37/44, Đường 30/4, Khu phố 6, Phường Phú Hòa, Tp. Thủ Dầu Một, tỉnh Bình Dương."/>
    <x v="2"/>
    <x v="14"/>
  </r>
  <r>
    <x v="12"/>
    <n v="77"/>
    <s v="CÔNG TY CỔ PHẦN MÔI TRƯỜNG PHÚ XUÂN"/>
    <m/>
    <s v="Số 113/37/44, Đường 30/4, Khu phố 6, Phường Phú Hòa, Tp. Thủ Dầu Một, tỉnh Bình Dương."/>
    <x v="2"/>
    <x v="14"/>
  </r>
  <r>
    <x v="12"/>
    <n v="77"/>
    <s v="CÔNG TY CỔ PHẦN MÔI TRƯỜNG PHÚ XUÂN"/>
    <m/>
    <s v="Số 113/37/44, Đường 30/4, Khu phố 6, Phường Phú Hòa, Tp. Thủ Dầu Một, tỉnh Bình Dương."/>
    <x v="2"/>
    <x v="14"/>
  </r>
  <r>
    <x v="12"/>
    <n v="1745503"/>
    <s v="HYUNDAI TRANSYS GEORGIA SEATING SYSTEM"/>
    <m/>
    <s v="116 Jesse Samuel Hunt Blvd. Prattville, Alabama, United States"/>
    <x v="0"/>
    <x v="15"/>
  </r>
  <r>
    <x v="12"/>
    <n v="1745503"/>
    <s v="HYUNDAI TRANSYS GEORGIA SEATING SYSTEM"/>
    <m/>
    <s v="116 Jesse Samuel Hunt Blvd. Prattville, Alabama, United States"/>
    <x v="0"/>
    <x v="15"/>
  </r>
  <r>
    <x v="12"/>
    <n v="1745503"/>
    <s v="HYUNDAI TRANSYS GEORGIA SEATING SYSTEM"/>
    <m/>
    <s v="116 Jesse Samuel Hunt Blvd. Prattville, Alabama, United States"/>
    <x v="0"/>
    <x v="15"/>
  </r>
  <r>
    <x v="12"/>
    <n v="1745503"/>
    <s v="HYUNDAI TRANSYS GEORGIA SEATING SYSTEM"/>
    <m/>
    <s v="116 Jesse Samuel Hunt Blvd. Prattville, Alabama, United States"/>
    <x v="0"/>
    <x v="15"/>
  </r>
  <r>
    <x v="12"/>
    <n v="1745503"/>
    <s v="HYUNDAI TRANSYS GEORGIA SEATING SYSTEM"/>
    <m/>
    <s v="116 Jesse Samuel Hunt Blvd. Prattville, Alabama, United States"/>
    <x v="0"/>
    <x v="15"/>
  </r>
  <r>
    <x v="12"/>
    <n v="1745503"/>
    <s v="HYUNDAI TRANSYS GEORGIA SEATING SYSTEM"/>
    <m/>
    <s v="116 Jesse Samuel Hunt Blvd. Prattville, Alabama, United States"/>
    <x v="0"/>
    <x v="15"/>
  </r>
  <r>
    <x v="12"/>
    <n v="1745503"/>
    <s v="HYUNDAI TRANSYS GEORGIA SEATING SYSTEM"/>
    <m/>
    <s v="116 Jesse Samuel Hunt Blvd. Prattville, Alabama, United States"/>
    <x v="0"/>
    <x v="15"/>
  </r>
  <r>
    <x v="12"/>
    <n v="1745503"/>
    <s v="HYUNDAI TRANSYS GEORGIA SEATING SYSTEM"/>
    <m/>
    <s v="116 Jesse Samuel Hunt Blvd. Prattville, Alabama, United States"/>
    <x v="0"/>
    <x v="15"/>
  </r>
  <r>
    <x v="12"/>
    <n v="1745503"/>
    <s v="HYUNDAI TRANSYS GEORGIA SEATING SYSTEM"/>
    <m/>
    <s v="116 Jesse Samuel Hunt Blvd. Prattville, Alabama, United States"/>
    <x v="0"/>
    <x v="15"/>
  </r>
  <r>
    <x v="12"/>
    <n v="1745503"/>
    <s v="HYUNDAI TRANSYS GEORGIA SEATING SYSTEM"/>
    <m/>
    <s v="116 Jesse Samuel Hunt Blvd. Prattville, Alabama, United States"/>
    <x v="0"/>
    <x v="15"/>
  </r>
  <r>
    <x v="12"/>
    <n v="1745503"/>
    <s v="HYUNDAI TRANSYS GEORGIA SEATING SYSTEM"/>
    <m/>
    <s v="116 Jesse Samuel Hunt Blvd. Prattville, Alabama, United States"/>
    <x v="0"/>
    <x v="15"/>
  </r>
  <r>
    <x v="12"/>
    <n v="1745503"/>
    <s v="HYUNDAI TRANSYS GEORGIA SEATING SYSTEM"/>
    <m/>
    <s v="116 Jesse Samuel Hunt Blvd. Prattville, Alabama, United States"/>
    <x v="0"/>
    <x v="15"/>
  </r>
  <r>
    <x v="12"/>
    <n v="1745504"/>
    <s v="ADIENT DONGSUNG INC"/>
    <m/>
    <s v="29, 167 Beon-gil, Noksan Industry Jungro, Gangseo-gu Busan, 46752, Korea"/>
    <x v="1"/>
    <x v="16"/>
  </r>
  <r>
    <x v="12"/>
    <n v="1745504"/>
    <s v="ADIENT DONGSUNG INC"/>
    <m/>
    <s v="29, 167 Beon-gil, Noksan Industry Jungro, Gangseo-gu Busan, 46752, Korea"/>
    <x v="1"/>
    <x v="16"/>
  </r>
  <r>
    <x v="12"/>
    <n v="1745505"/>
    <s v="IGB AUTOMOTIVE TIANJIN LTD"/>
    <m/>
    <s v="Buiding H, No.1 Shengdayizhi Road, XEDA, Tianjin China, 300383"/>
    <x v="1"/>
    <x v="16"/>
  </r>
  <r>
    <x v="12"/>
    <n v="1745505"/>
    <s v="IGB AUTOMOTIVE TIANJIN LTD"/>
    <m/>
    <s v="Buiding H, No.1 Shengdayizhi Road, XEDA, Tianjin China, 300383"/>
    <x v="1"/>
    <x v="16"/>
  </r>
  <r>
    <x v="12"/>
    <n v="1745505"/>
    <s v="IGB AUTOMOTIVE TIANJIN LTD"/>
    <m/>
    <s v="Buiding H, No.1 Shengdayizhi Road, XEDA, Tianjin China, 300383"/>
    <x v="1"/>
    <x v="16"/>
  </r>
  <r>
    <x v="12"/>
    <n v="1745505"/>
    <s v="IGB AUTOMOTIVE TIANJIN LTD"/>
    <m/>
    <s v="Buiding H, No.1 Shengdayizhi Road, XEDA, Tianjin China, 300383"/>
    <x v="1"/>
    <x v="16"/>
  </r>
  <r>
    <x v="12"/>
    <n v="1745505"/>
    <s v="IGB AUTOMOTIVE TIANJIN LTD"/>
    <m/>
    <s v="Buiding H, No.1 Shengdayizhi Road, XEDA, Tianjin China, 300383"/>
    <x v="1"/>
    <x v="16"/>
  </r>
  <r>
    <x v="12"/>
    <n v="1745506"/>
    <s v="IGB AUTOMOTIVE TIANJIN LTD"/>
    <m/>
    <s v="Buiding H, No.1 Shengdayizhi Road, XEDA, Tianjin China, 300383"/>
    <x v="1"/>
    <x v="16"/>
  </r>
  <r>
    <x v="12"/>
    <n v="1745506"/>
    <s v="IGB AUTOMOTIVE TIANJIN LTD"/>
    <m/>
    <s v="Buiding H, No.1 Shengdayizhi Road, XEDA, Tianjin China, 300383"/>
    <x v="1"/>
    <x v="16"/>
  </r>
  <r>
    <x v="12"/>
    <n v="1745506"/>
    <s v="IGB AUTOMOTIVE TIANJIN LTD"/>
    <m/>
    <s v="Buiding H, No.1 Shengdayizhi Road, XEDA, Tianjin China, 300383"/>
    <x v="1"/>
    <x v="16"/>
  </r>
  <r>
    <x v="12"/>
    <n v="1745507"/>
    <s v="IGB AUTOMOTIVE TIANJIN LTD"/>
    <m/>
    <s v="Buiding H, No.1 Shengdayizhi Road, XEDA, Tianjin China, 300383"/>
    <x v="1"/>
    <x v="16"/>
  </r>
  <r>
    <x v="12"/>
    <n v="1745507"/>
    <s v="IGB AUTOMOTIVE TIANJIN LTD"/>
    <m/>
    <s v="Buiding H, No.1 Shengdayizhi Road, XEDA, Tianjin China, 300383"/>
    <x v="1"/>
    <x v="16"/>
  </r>
  <r>
    <x v="12"/>
    <n v="1745507"/>
    <s v="IGB AUTOMOTIVE TIANJIN LTD"/>
    <m/>
    <s v="Buiding H, No.1 Shengdayizhi Road, XEDA, Tianjin China, 300383"/>
    <x v="1"/>
    <x v="16"/>
  </r>
  <r>
    <x v="12"/>
    <n v="1745507"/>
    <s v="IGB AUTOMOTIVE TIANJIN LTD"/>
    <m/>
    <s v="Buiding H, No.1 Shengdayizhi Road, XEDA, Tianjin China, 300383"/>
    <x v="1"/>
    <x v="16"/>
  </r>
  <r>
    <x v="12"/>
    <n v="1745508"/>
    <s v="IGB AUTOMOTIVE TIANJIN LTD"/>
    <m/>
    <s v="Buiding H, No.1 Shengdayizhi Road, XEDA, Tianjin China, 300383"/>
    <x v="1"/>
    <x v="16"/>
  </r>
  <r>
    <x v="12"/>
    <n v="1745508"/>
    <s v="IGB AUTOMOTIVE TIANJIN LTD"/>
    <m/>
    <s v="Buiding H, No.1 Shengdayizhi Road, XEDA, Tianjin China, 300383"/>
    <x v="1"/>
    <x v="16"/>
  </r>
  <r>
    <x v="12"/>
    <n v="1745508"/>
    <s v="IGB AUTOMOTIVE TIANJIN LTD"/>
    <m/>
    <s v="Buiding H, No.1 Shengdayizhi Road, XEDA, Tianjin China, 300383"/>
    <x v="1"/>
    <x v="16"/>
  </r>
  <r>
    <x v="12"/>
    <n v="1745508"/>
    <s v="IGB AUTOMOTIVE TIANJIN LTD"/>
    <m/>
    <s v="Buiding H, No.1 Shengdayizhi Road, XEDA, Tianjin China, 300383"/>
    <x v="1"/>
    <x v="16"/>
  </r>
  <r>
    <x v="12"/>
    <n v="1745508"/>
    <s v="IGB AUTOMOTIVE TIANJIN LTD"/>
    <m/>
    <s v="Buiding H, No.1 Shengdayizhi Road, XEDA, Tianjin China, 300383"/>
    <x v="1"/>
    <x v="16"/>
  </r>
  <r>
    <x v="12"/>
    <n v="1745509"/>
    <s v="IGB AUTOMOTIVE TIANJIN LTD"/>
    <m/>
    <s v="Buiding H, No.1 Shengdayizhi Road, XEDA, Tianjin China, 300383"/>
    <x v="1"/>
    <x v="16"/>
  </r>
  <r>
    <x v="12"/>
    <n v="1745509"/>
    <s v="IGB AUTOMOTIVE TIANJIN LTD"/>
    <m/>
    <s v="Buiding H, No.1 Shengdayizhi Road, XEDA, Tianjin China, 300383"/>
    <x v="1"/>
    <x v="16"/>
  </r>
  <r>
    <x v="12"/>
    <n v="1745509"/>
    <s v="IGB AUTOMOTIVE TIANJIN LTD"/>
    <m/>
    <s v="Buiding H, No.1 Shengdayizhi Road, XEDA, Tianjin China, 300383"/>
    <x v="1"/>
    <x v="16"/>
  </r>
  <r>
    <x v="12"/>
    <n v="1745509"/>
    <s v="IGB AUTOMOTIVE TIANJIN LTD"/>
    <m/>
    <s v="Buiding H, No.1 Shengdayizhi Road, XEDA, Tianjin China, 300383"/>
    <x v="1"/>
    <x v="16"/>
  </r>
  <r>
    <x v="12"/>
    <n v="1745509"/>
    <s v="IGB AUTOMOTIVE TIANJIN LTD"/>
    <m/>
    <s v="Buiding H, No.1 Shengdayizhi Road, XEDA, Tianjin China, 300383"/>
    <x v="1"/>
    <x v="16"/>
  </r>
  <r>
    <x v="12"/>
    <n v="1745510"/>
    <s v="HYUNDAI MOTOR COMPANY"/>
    <m/>
    <s v="12 Heolleung-ro Seocho-gu Seoul 06797 KOREA"/>
    <x v="0"/>
    <x v="15"/>
  </r>
  <r>
    <x v="12"/>
    <n v="1745510"/>
    <s v="HYUNDAI MOTOR COMPANY"/>
    <m/>
    <s v="12 Heolleung-ro Seocho-gu Seoul 06797 KOREA"/>
    <x v="0"/>
    <x v="15"/>
  </r>
  <r>
    <x v="12"/>
    <n v="1745510"/>
    <s v="HYUNDAI MOTOR COMPANY"/>
    <m/>
    <s v="12 Heolleung-ro Seocho-gu Seoul 06797 KOREA"/>
    <x v="0"/>
    <x v="15"/>
  </r>
  <r>
    <x v="12"/>
    <n v="1745510"/>
    <s v="HYUNDAI MOTOR COMPANY"/>
    <m/>
    <s v="12 Heolleung-ro Seocho-gu Seoul 06797 KOREA"/>
    <x v="0"/>
    <x v="15"/>
  </r>
  <r>
    <x v="12"/>
    <n v="1745510"/>
    <s v="HYUNDAI MOTOR COMPANY"/>
    <m/>
    <s v="12 Heolleung-ro Seocho-gu Seoul 06797 KOREA"/>
    <x v="0"/>
    <x v="15"/>
  </r>
  <r>
    <x v="12"/>
    <n v="1745510"/>
    <s v="HYUNDAI MOTOR COMPANY"/>
    <m/>
    <s v="12 Heolleung-ro Seocho-gu Seoul 06797 KOREA"/>
    <x v="0"/>
    <x v="15"/>
  </r>
  <r>
    <x v="12"/>
    <n v="1745510"/>
    <s v="HYUNDAI MOTOR COMPANY"/>
    <m/>
    <s v="12 Heolleung-ro Seocho-gu Seoul 06797 KOREA"/>
    <x v="0"/>
    <x v="15"/>
  </r>
  <r>
    <x v="12"/>
    <n v="1745510"/>
    <s v="HYUNDAI MOTOR COMPANY"/>
    <m/>
    <s v="12 Heolleung-ro Seocho-gu Seoul 06797 KOREA"/>
    <x v="0"/>
    <x v="15"/>
  </r>
  <r>
    <x v="12"/>
    <n v="1745511"/>
    <s v="HYUNDAI MOTOR COMPANY"/>
    <m/>
    <s v="12 Heolleung-ro Seocho-gu Seoul 06797 KOREA"/>
    <x v="0"/>
    <x v="15"/>
  </r>
  <r>
    <x v="12"/>
    <n v="1745511"/>
    <s v="HYUNDAI MOTOR COMPANY"/>
    <m/>
    <s v="12 Heolleung-ro Seocho-gu Seoul 06797 KOREA"/>
    <x v="0"/>
    <x v="15"/>
  </r>
  <r>
    <x v="12"/>
    <n v="1745511"/>
    <s v="HYUNDAI MOTOR COMPANY"/>
    <m/>
    <s v="12 Heolleung-ro Seocho-gu Seoul 06797 KOREA"/>
    <x v="0"/>
    <x v="15"/>
  </r>
  <r>
    <x v="12"/>
    <n v="1745511"/>
    <s v="HYUNDAI MOTOR COMPANY"/>
    <m/>
    <s v="12 Heolleung-ro Seocho-gu Seoul 06797 KOREA"/>
    <x v="0"/>
    <x v="15"/>
  </r>
  <r>
    <x v="12"/>
    <n v="1745511"/>
    <s v="HYUNDAI MOTOR COMPANY"/>
    <m/>
    <s v="12 Heolleung-ro Seocho-gu Seoul 06797 KOREA"/>
    <x v="0"/>
    <x v="15"/>
  </r>
  <r>
    <x v="12"/>
    <n v="1745511"/>
    <s v="HYUNDAI MOTOR COMPANY"/>
    <m/>
    <s v="12 Heolleung-ro Seocho-gu Seoul 06797 KOREA"/>
    <x v="0"/>
    <x v="15"/>
  </r>
  <r>
    <x v="12"/>
    <n v="1745511"/>
    <s v="HYUNDAI MOTOR COMPANY"/>
    <m/>
    <s v="12 Heolleung-ro Seocho-gu Seoul 06797 KOREA"/>
    <x v="0"/>
    <x v="15"/>
  </r>
  <r>
    <x v="12"/>
    <n v="1745511"/>
    <s v="HYUNDAI MOTOR COMPANY"/>
    <m/>
    <s v="12 Heolleung-ro Seocho-gu Seoul 06797 KOREA"/>
    <x v="0"/>
    <x v="15"/>
  </r>
  <r>
    <x v="12"/>
    <n v="1745511"/>
    <s v="HYUNDAI MOTOR COMPANY"/>
    <m/>
    <s v="12 Heolleung-ro Seocho-gu Seoul 06797 KOREA"/>
    <x v="0"/>
    <x v="15"/>
  </r>
  <r>
    <x v="12"/>
    <n v="1745511"/>
    <s v="HYUNDAI MOTOR COMPANY"/>
    <m/>
    <s v="12 Heolleung-ro Seocho-gu Seoul 06797 KOREA"/>
    <x v="0"/>
    <x v="15"/>
  </r>
  <r>
    <x v="12"/>
    <n v="1745511"/>
    <s v="HYUNDAI MOTOR COMPANY"/>
    <m/>
    <s v="12 Heolleung-ro Seocho-gu Seoul 06797 KOREA"/>
    <x v="0"/>
    <x v="15"/>
  </r>
  <r>
    <x v="12"/>
    <n v="1745511"/>
    <s v="HYUNDAI MOTOR COMPANY"/>
    <m/>
    <s v="12 Heolleung-ro Seocho-gu Seoul 06797 KOREA"/>
    <x v="0"/>
    <x v="15"/>
  </r>
  <r>
    <x v="12"/>
    <n v="1745511"/>
    <s v="HYUNDAI MOTOR COMPANY"/>
    <m/>
    <s v="12 Heolleung-ro Seocho-gu Seoul 06797 KOREA"/>
    <x v="0"/>
    <x v="15"/>
  </r>
  <r>
    <x v="12"/>
    <n v="1745511"/>
    <s v="HYUNDAI MOTOR COMPANY"/>
    <m/>
    <s v="12 Heolleung-ro Seocho-gu Seoul 06797 KOREA"/>
    <x v="0"/>
    <x v="15"/>
  </r>
  <r>
    <x v="12"/>
    <n v="1745512"/>
    <s v="HYUNDAI MOTOR COMPANY"/>
    <m/>
    <s v="12 Heolleung-ro Seocho-gu Seoul 06797 KOREA"/>
    <x v="0"/>
    <x v="15"/>
  </r>
  <r>
    <x v="12"/>
    <n v="1745512"/>
    <s v="HYUNDAI MOTOR COMPANY"/>
    <m/>
    <s v="12 Heolleung-ro Seocho-gu Seoul 06797 KOREA"/>
    <x v="0"/>
    <x v="15"/>
  </r>
  <r>
    <x v="12"/>
    <n v="1745512"/>
    <s v="HYUNDAI MOTOR COMPANY"/>
    <m/>
    <s v="12 Heolleung-ro Seocho-gu Seoul 06797 KOREA"/>
    <x v="0"/>
    <x v="15"/>
  </r>
  <r>
    <x v="12"/>
    <n v="1745513"/>
    <s v="HYUNDAI MOTOR COMPANY"/>
    <m/>
    <s v="12 Heolleung-ro Seocho-gu Seoul 06797 KOREA"/>
    <x v="0"/>
    <x v="15"/>
  </r>
  <r>
    <x v="12"/>
    <n v="1745513"/>
    <s v="HYUNDAI MOTOR COMPANY"/>
    <m/>
    <s v="12 Heolleung-ro Seocho-gu Seoul 06797 KOREA"/>
    <x v="0"/>
    <x v="15"/>
  </r>
  <r>
    <x v="12"/>
    <n v="1745513"/>
    <s v="HYUNDAI MOTOR COMPANY"/>
    <m/>
    <s v="12 Heolleung-ro Seocho-gu Seoul 06797 KOREA"/>
    <x v="0"/>
    <x v="15"/>
  </r>
  <r>
    <x v="12"/>
    <n v="1745513"/>
    <s v="HYUNDAI MOTOR COMPANY"/>
    <m/>
    <s v="12 Heolleung-ro Seocho-gu Seoul 06797 KOREA"/>
    <x v="0"/>
    <x v="15"/>
  </r>
  <r>
    <x v="12"/>
    <n v="1745513"/>
    <s v="HYUNDAI MOTOR COMPANY"/>
    <m/>
    <s v="12 Heolleung-ro Seocho-gu Seoul 06797 KOREA"/>
    <x v="0"/>
    <x v="15"/>
  </r>
  <r>
    <x v="12"/>
    <n v="1745513"/>
    <s v="HYUNDAI MOTOR COMPANY"/>
    <m/>
    <s v="12 Heolleung-ro Seocho-gu Seoul 06797 KOREA"/>
    <x v="0"/>
    <x v="15"/>
  </r>
  <r>
    <x v="12"/>
    <n v="1745513"/>
    <s v="HYUNDAI MOTOR COMPANY"/>
    <m/>
    <s v="12 Heolleung-ro Seocho-gu Seoul 06797 KOREA"/>
    <x v="0"/>
    <x v="15"/>
  </r>
  <r>
    <x v="12"/>
    <n v="1745513"/>
    <s v="HYUNDAI MOTOR COMPANY"/>
    <m/>
    <s v="12 Heolleung-ro Seocho-gu Seoul 06797 KOREA"/>
    <x v="0"/>
    <x v="15"/>
  </r>
  <r>
    <x v="12"/>
    <n v="1745513"/>
    <s v="HYUNDAI MOTOR COMPANY"/>
    <m/>
    <s v="12 Heolleung-ro Seocho-gu Seoul 06797 KOREA"/>
    <x v="0"/>
    <x v="15"/>
  </r>
  <r>
    <x v="12"/>
    <n v="1745513"/>
    <s v="HYUNDAI MOTOR COMPANY"/>
    <m/>
    <s v="12 Heolleung-ro Seocho-gu Seoul 06797 KOREA"/>
    <x v="0"/>
    <x v="15"/>
  </r>
  <r>
    <x v="12"/>
    <n v="1745513"/>
    <s v="HYUNDAI MOTOR COMPANY"/>
    <m/>
    <s v="12 Heolleung-ro Seocho-gu Seoul 06797 KOREA"/>
    <x v="0"/>
    <x v="15"/>
  </r>
  <r>
    <x v="12"/>
    <n v="1745515"/>
    <s v="KINRYO KOGYO CO.,LTD"/>
    <m/>
    <s v="3 Kokubu, Miyako-machi Miyako-gun Fukuoka Japan 824-0123"/>
    <x v="0"/>
    <x v="15"/>
  </r>
  <r>
    <x v="12"/>
    <n v="1745515"/>
    <s v="KINRYO KOGYO CO.,LTD"/>
    <m/>
    <s v="3 Kokubu, Miyako-machi Miyako-gun Fukuoka Japan 824-0123"/>
    <x v="0"/>
    <x v="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7">
  <r>
    <s v="00000001"/>
    <d v="2024-01-04T00:00:00"/>
    <n v="1745426"/>
    <s v="TACHI-S TECHNICAL CENTER"/>
    <m/>
    <s v="1-3-1, Suehiro-cho Ohme-shi, 198-0025 Tokyo Japan"/>
    <s v="USD"/>
    <n v="24230"/>
    <n v="1"/>
    <s v="111H0S300402"/>
    <s v="111H0S300402 Thiết bị giữ nhiệt cho ghế ngồi xe hơi P33 Front Cushion RH Synthetic"/>
    <s v="Cái"/>
    <n v="3000"/>
    <n v="7.89"/>
    <n v="23670"/>
    <n v="0"/>
    <m/>
    <n v="23670"/>
    <n v="573524100"/>
    <n v="23670"/>
    <s v="5A45_Cushion"/>
    <s v="P33C Non lin"/>
    <x v="0"/>
    <x v="0"/>
  </r>
  <r>
    <s v="00000001"/>
    <d v="2024-01-04T00:00:00"/>
    <n v="1745426"/>
    <s v="TACHI-S TECHNICAL CENTER"/>
    <m/>
    <s v="1-3-1, Suehiro-cho Ohme-shi, 198-0025 Tokyo Japan"/>
    <s v="USD"/>
    <n v="24230"/>
    <n v="2"/>
    <s v="121H0S300402"/>
    <s v="121H0S300402 Thiết bị giữ nhiệt cho ghế ngồi xe hơi P33 Front Cushion LH  Synthetic"/>
    <s v="Cái"/>
    <n v="3000"/>
    <n v="7.89"/>
    <n v="23670"/>
    <n v="0"/>
    <m/>
    <n v="23670"/>
    <n v="573524100"/>
    <n v="23670"/>
    <s v="5A45_Cushion"/>
    <s v="P33C Non lin"/>
    <x v="0"/>
    <x v="0"/>
  </r>
  <r>
    <s v="00000001"/>
    <d v="2024-01-04T00:00:00"/>
    <n v="1745426"/>
    <s v="TACHI-S TECHNICAL CENTER"/>
    <m/>
    <s v="1-3-1, Suehiro-cho Ohme-shi, 198-0025 Tokyo Japan"/>
    <s v="USD"/>
    <n v="24230"/>
    <n v="3"/>
    <s v="123H09903"/>
    <s v="123H09903 Thiết bị giữ nhiệt cho ghế ngồi xe hơi P33 Front Backrest RH / LH  Leather / Cloth / Synth"/>
    <s v="Cái"/>
    <n v="4500"/>
    <n v="2.4900000000000002"/>
    <n v="11205.000000000002"/>
    <n v="0"/>
    <m/>
    <n v="11205.000000000002"/>
    <n v="271497150.00000006"/>
    <n v="11205.000000000002"/>
    <s v="5A45_Backrest"/>
    <s v="P33C"/>
    <x v="0"/>
    <x v="0"/>
  </r>
  <r>
    <s v="00000001"/>
    <d v="2024-01-04T00:00:00"/>
    <n v="1745426"/>
    <s v="TACHI-S TECHNICAL CENTER"/>
    <m/>
    <s v="1-3-1, Suehiro-cho Ohme-shi, 198-0025 Tokyo Japan"/>
    <s v="USD"/>
    <n v="24230"/>
    <n v="4"/>
    <s v="273L09902"/>
    <s v="273L09902 Thiết bị giữ nhiệt cho ghế ngồi xe hơi P33C Rear Back RH / LH"/>
    <s v="Cái"/>
    <n v="1500"/>
    <n v="2.77"/>
    <n v="4155"/>
    <n v="0"/>
    <m/>
    <n v="4155"/>
    <n v="100675650"/>
    <n v="4155"/>
    <s v="5A45_Backrest"/>
    <s v="P33C"/>
    <x v="0"/>
    <x v="0"/>
  </r>
  <r>
    <s v="00000001"/>
    <d v="2024-01-04T00:00:00"/>
    <n v="1745426"/>
    <s v="TACHI-S TECHNICAL CENTER"/>
    <m/>
    <s v="1-3-1, Suehiro-cho Ohme-shi, 198-0025 Tokyo Japan"/>
    <s v="USD"/>
    <n v="24230"/>
    <n v="5"/>
    <s v=""/>
    <s v="Theo hóa đơn thương mại số 1745426 ngày 04/01/2024, tờ khai hàng hóa xuất khẩu số 306115255260 ngày 04/01/2024"/>
    <s v="Note"/>
    <n v="0"/>
    <n v="0"/>
    <n v="0"/>
    <n v="0"/>
    <m/>
    <n v="0"/>
    <n v="0"/>
    <m/>
    <m/>
    <m/>
    <x v="1"/>
    <x v="1"/>
  </r>
  <r>
    <s v="00000009"/>
    <d v="2024-01-11T00:00:00"/>
    <n v="1745434"/>
    <s v="TACHI-S TECHNICAL CENTER"/>
    <m/>
    <s v="1-3-1, Suehiro-cho Ohme-shi, 198-0025 Tokyo Japan"/>
    <s v="USD"/>
    <n v="24310"/>
    <n v="1"/>
    <s v="111H0S300402"/>
    <s v="111H0S300402 Thiết bị giữ nhiệt cho ghế ngồi xe hơi P33 Front Cushion RH Synthetic"/>
    <s v="Cái"/>
    <n v="1500"/>
    <n v="7.89"/>
    <n v="11835"/>
    <n v="0"/>
    <m/>
    <n v="11835"/>
    <n v="287708850"/>
    <n v="11835"/>
    <s v="5A45_Cushion"/>
    <s v="P33C Non lin"/>
    <x v="0"/>
    <x v="0"/>
  </r>
  <r>
    <s v="00000009"/>
    <d v="2024-01-11T00:00:00"/>
    <n v="1745434"/>
    <s v="TACHI-S TECHNICAL CENTER"/>
    <m/>
    <s v="1-3-1, Suehiro-cho Ohme-shi, 198-0025 Tokyo Japan"/>
    <s v="USD"/>
    <n v="24310"/>
    <n v="2"/>
    <s v="121H0S300402"/>
    <s v="121H0S300402 Thiết bị giữ nhiệt cho ghế ngồi xe hơi P33 Front Cushion LH Synthetic"/>
    <s v="Cái"/>
    <n v="1500"/>
    <n v="7.89"/>
    <n v="11835"/>
    <n v="0"/>
    <m/>
    <n v="11835"/>
    <n v="287708850"/>
    <n v="11835"/>
    <s v="5A45_Cushion"/>
    <s v="P33C Non lin"/>
    <x v="0"/>
    <x v="0"/>
  </r>
  <r>
    <s v="00000009"/>
    <d v="2024-01-11T00:00:00"/>
    <n v="1745434"/>
    <s v="TACHI-S TECHNICAL CENTER"/>
    <m/>
    <s v="1-3-1, Suehiro-cho Ohme-shi, 198-0025 Tokyo Japan"/>
    <s v="USD"/>
    <n v="24310"/>
    <n v="3"/>
    <s v="123H09903"/>
    <s v="123H09903 Thiết bị giữ nhiệt cho ghế ngồi xe hơi P33 Front Backrest RH / LH Leather / Cloth / Synth"/>
    <s v="Cái"/>
    <n v="4500"/>
    <n v="2.4900000000000002"/>
    <n v="11205.000000000002"/>
    <n v="0"/>
    <m/>
    <n v="11205.000000000002"/>
    <n v="272393550.00000006"/>
    <n v="11205.000000000002"/>
    <s v="5A45_Backrest"/>
    <s v="P33C"/>
    <x v="0"/>
    <x v="0"/>
  </r>
  <r>
    <s v="00000009"/>
    <d v="2024-01-11T00:00:00"/>
    <n v="1745434"/>
    <s v="TACHI-S TECHNICAL CENTER"/>
    <m/>
    <s v="1-3-1, Suehiro-cho Ohme-shi, 198-0025 Tokyo Japan"/>
    <s v="USD"/>
    <n v="24310"/>
    <n v="4"/>
    <s v="271L0S302002"/>
    <s v="271L0S302002 Thiết bị giữ nhiệt cho ghế ngồi xe hơi Rear Cushion RH"/>
    <s v="Cái"/>
    <n v="1500"/>
    <n v="7.9"/>
    <n v="11850"/>
    <n v="0"/>
    <m/>
    <n v="11850"/>
    <n v="288073500"/>
    <n v="11850"/>
    <s v="5A45_Cushion"/>
    <s v="P33C Non lin"/>
    <x v="0"/>
    <x v="0"/>
  </r>
  <r>
    <s v="00000009"/>
    <d v="2024-01-11T00:00:00"/>
    <n v="1745434"/>
    <s v="TACHI-S TECHNICAL CENTER"/>
    <m/>
    <s v="1-3-1, Suehiro-cho Ohme-shi, 198-0025 Tokyo Japan"/>
    <s v="USD"/>
    <n v="24310"/>
    <n v="5"/>
    <s v="273L09902"/>
    <s v="273L09902 Thiết bị giữ nhiệt cho ghế ngồi xe hơi P33C Rear Back RH / LH"/>
    <s v="Cái"/>
    <n v="1500"/>
    <n v="2.77"/>
    <n v="4155"/>
    <n v="0"/>
    <m/>
    <n v="4155"/>
    <n v="101008050"/>
    <n v="4155"/>
    <s v="5A45_Backrest"/>
    <s v="P33C"/>
    <x v="0"/>
    <x v="0"/>
  </r>
  <r>
    <s v="00000009"/>
    <d v="2024-01-11T00:00:00"/>
    <n v="1745434"/>
    <s v="TACHI-S TECHNICAL CENTER"/>
    <m/>
    <s v="1-3-1, Suehiro-cho Ohme-shi, 198-0025 Tokyo Japan"/>
    <s v="USD"/>
    <n v="24310"/>
    <n v="6"/>
    <s v="281L0S302002"/>
    <s v="281L0S302002 Thiết bị giữ nhiệt cho ghế ngồi xe hơi P33C Rear Cushion LH"/>
    <s v="Cái"/>
    <n v="1500"/>
    <n v="7.9"/>
    <n v="11850"/>
    <n v="0"/>
    <m/>
    <n v="11850"/>
    <n v="288073500"/>
    <n v="11850"/>
    <s v="5A45_Cushion"/>
    <s v="P33C Non lin"/>
    <x v="0"/>
    <x v="0"/>
  </r>
  <r>
    <s v="00000009"/>
    <d v="2024-01-11T00:00:00"/>
    <n v="1745434"/>
    <s v="TACHI-S TECHNICAL CENTER"/>
    <m/>
    <s v="1-3-1, Suehiro-cho Ohme-shi, 198-0025 Tokyo Japan"/>
    <s v="USD"/>
    <n v="24310"/>
    <n v="7"/>
    <s v=""/>
    <s v="Theo hóa đơn thương mại số 1745434 ngày 11/01/2024, tờ khai hàng hóa xuất khẩu số 306131668420 ngày 11/01/2024"/>
    <s v="Note"/>
    <n v="0"/>
    <n v="0"/>
    <n v="0"/>
    <n v="0"/>
    <m/>
    <n v="0"/>
    <n v="0"/>
    <m/>
    <m/>
    <m/>
    <x v="1"/>
    <x v="1"/>
  </r>
  <r>
    <s v="00000019"/>
    <d v="2024-01-18T00:00:00"/>
    <n v="1745445"/>
    <s v="TACHI-S TECHNICAL CENTER"/>
    <m/>
    <s v="1-3-1, Suehiro-cho Ohme-shi, 198-0025 Tokyo Japan"/>
    <s v="USD"/>
    <n v="24408"/>
    <n v="1"/>
    <s v="111H0S300402"/>
    <s v="111H0S300402 Thiết bị giữ nhiệt cho ghế ngồi xe hơi P33 Front Cushion RH Synthetic"/>
    <s v="Cái"/>
    <n v="3000"/>
    <n v="7.89"/>
    <n v="23670"/>
    <n v="0"/>
    <m/>
    <n v="23670"/>
    <n v="577737360"/>
    <n v="23670"/>
    <s v="5A45_Cushion"/>
    <s v="P33C Non lin"/>
    <x v="0"/>
    <x v="0"/>
  </r>
  <r>
    <s v="00000019"/>
    <d v="2024-01-18T00:00:00"/>
    <n v="1745445"/>
    <s v="TACHI-S TECHNICAL CENTER"/>
    <m/>
    <s v="1-3-1, Suehiro-cho Ohme-shi, 198-0025 Tokyo Japan"/>
    <s v="USD"/>
    <n v="24408"/>
    <n v="2"/>
    <s v="121H0S300402"/>
    <s v="121H0S300402 Thiết bị giữ nhiệt cho ghế ngồi xe hơi P33 Front Cushion LH Synthetic"/>
    <s v="Cái"/>
    <n v="3000"/>
    <n v="7.89"/>
    <n v="23670"/>
    <n v="0"/>
    <m/>
    <n v="23670"/>
    <n v="577737360"/>
    <n v="23670"/>
    <s v="5A45_Cushion"/>
    <s v="P33C Non lin"/>
    <x v="0"/>
    <x v="0"/>
  </r>
  <r>
    <s v="00000019"/>
    <d v="2024-01-18T00:00:00"/>
    <n v="1745445"/>
    <s v="TACHI-S TECHNICAL CENTER"/>
    <m/>
    <s v="1-3-1, Suehiro-cho Ohme-shi, 198-0025 Tokyo Japan"/>
    <s v="USD"/>
    <n v="24408"/>
    <n v="3"/>
    <s v="123H09903"/>
    <s v="123H09903 Thiết bị giữ nhiệt cho ghế ngồi xe hơi P33 Front Backrest RH / LH Leather / Cloth / Synth"/>
    <s v="Cái"/>
    <n v="4500"/>
    <n v="2.4900000000000002"/>
    <n v="11205.000000000002"/>
    <n v="0"/>
    <m/>
    <n v="11205.000000000002"/>
    <n v="273491640.00000006"/>
    <n v="11205.000000000002"/>
    <s v="5A45_Backrest"/>
    <s v="P33C"/>
    <x v="0"/>
    <x v="0"/>
  </r>
  <r>
    <s v="00000019"/>
    <d v="2024-01-18T00:00:00"/>
    <n v="1745445"/>
    <s v="TACHI-S TECHNICAL CENTER"/>
    <m/>
    <s v="1-3-1, Suehiro-cho Ohme-shi, 198-0025 Tokyo Japan"/>
    <s v="USD"/>
    <n v="24408"/>
    <n v="4"/>
    <s v="273L09902"/>
    <s v="273L09902 Thiết bị giữ nhiệt cho ghế ngồi xe hơi P33C Rear Back RH / LH"/>
    <s v="Cái"/>
    <n v="1500"/>
    <n v="2.77"/>
    <n v="4155"/>
    <n v="0"/>
    <m/>
    <n v="4155"/>
    <n v="101415240"/>
    <n v="4155"/>
    <s v="5A45_Backrest"/>
    <s v="P33C"/>
    <x v="0"/>
    <x v="0"/>
  </r>
  <r>
    <s v="00000019"/>
    <d v="2024-01-18T00:00:00"/>
    <n v="1745445"/>
    <s v="TACHI-S TECHNICAL CENTER"/>
    <m/>
    <s v="1-3-1, Suehiro-cho Ohme-shi, 198-0025 Tokyo Japan"/>
    <s v="USD"/>
    <n v="24408"/>
    <n v="5"/>
    <s v=""/>
    <s v="Theo hóa đơn thương mại số 1745445 ngày 18/01/2024, tờ khai hàng hóa xuất khẩu số 306148897150 ngày 18/01/2024"/>
    <s v="Note"/>
    <n v="0"/>
    <n v="0"/>
    <n v="0"/>
    <n v="0"/>
    <m/>
    <n v="0"/>
    <n v="0"/>
    <m/>
    <m/>
    <m/>
    <x v="1"/>
    <x v="1"/>
  </r>
  <r>
    <s v="00000030"/>
    <d v="2024-01-25T00:00:00"/>
    <n v="1745466"/>
    <s v="TACHI-S TECHNICAL CENTER"/>
    <m/>
    <s v="1-3-1, Suehiro-cho Ohme-shi, 198-0025 Tokyo Japan"/>
    <s v="USD"/>
    <n v="24453"/>
    <n v="1"/>
    <s v="111H0S300402"/>
    <s v="111H0S300402 Thiết bị giữ nhiệt cho ghế ngồi xe hơi P33 Front Cushion RH Synthetic"/>
    <s v="Cái"/>
    <n v="1500"/>
    <n v="7.89"/>
    <n v="11835"/>
    <n v="0"/>
    <m/>
    <n v="11835"/>
    <n v="289401255"/>
    <n v="11835"/>
    <s v="5A45_Cushion"/>
    <s v="P33C Non lin"/>
    <x v="0"/>
    <x v="0"/>
  </r>
  <r>
    <s v="00000030"/>
    <d v="2024-01-25T00:00:00"/>
    <n v="1745466"/>
    <s v="TACHI-S TECHNICAL CENTER"/>
    <m/>
    <s v="1-3-1, Suehiro-cho Ohme-shi, 198-0025 Tokyo Japan"/>
    <s v="USD"/>
    <n v="24453"/>
    <n v="2"/>
    <s v="121H0S300402"/>
    <s v="121H0S300402 Thiết bị giữ nhiệt cho ghế ngồi xe hơi P33 Front Cushion LH Synthetic"/>
    <s v="Cái"/>
    <n v="1500"/>
    <n v="7.89"/>
    <n v="11835"/>
    <n v="0"/>
    <m/>
    <n v="11835"/>
    <n v="289401255"/>
    <n v="11835"/>
    <s v="5A45_Cushion"/>
    <s v="P33C Non lin"/>
    <x v="0"/>
    <x v="0"/>
  </r>
  <r>
    <s v="00000030"/>
    <d v="2024-01-25T00:00:00"/>
    <n v="1745466"/>
    <s v="TACHI-S TECHNICAL CENTER"/>
    <m/>
    <s v="1-3-1, Suehiro-cho Ohme-shi, 198-0025 Tokyo Japan"/>
    <s v="USD"/>
    <n v="24453"/>
    <n v="3"/>
    <s v="123H09903"/>
    <s v="123H09903 Thiết bị giữ nhiệt cho ghế ngồi xe hơi P33 Front Backrest RH / LH Leather / Cloth / Synth"/>
    <s v="Cái"/>
    <n v="4500"/>
    <n v="2.4900000000000002"/>
    <n v="11205.000000000002"/>
    <n v="0"/>
    <m/>
    <n v="11205.000000000002"/>
    <n v="273995865.00000006"/>
    <n v="11205.000000000002"/>
    <s v="5A45_Backrest"/>
    <s v="P33C"/>
    <x v="0"/>
    <x v="0"/>
  </r>
  <r>
    <s v="00000030"/>
    <d v="2024-01-25T00:00:00"/>
    <n v="1745466"/>
    <s v="TACHI-S TECHNICAL CENTER"/>
    <m/>
    <s v="1-3-1, Suehiro-cho Ohme-shi, 198-0025 Tokyo Japan"/>
    <s v="USD"/>
    <n v="24453"/>
    <n v="4"/>
    <s v="271L0S302002"/>
    <s v="271L0S302002 Thiết bị giữ nhiệt cho ghế ngồi xe hơi Rear Cushion RH"/>
    <s v="Cái"/>
    <n v="1500"/>
    <n v="7.9"/>
    <n v="11850"/>
    <n v="0"/>
    <m/>
    <n v="11850"/>
    <n v="289768050"/>
    <n v="11850"/>
    <s v="5A45_Cushion"/>
    <s v="P33C Non lin"/>
    <x v="0"/>
    <x v="0"/>
  </r>
  <r>
    <s v="00000030"/>
    <d v="2024-01-25T00:00:00"/>
    <n v="1745466"/>
    <s v="TACHI-S TECHNICAL CENTER"/>
    <m/>
    <s v="1-3-1, Suehiro-cho Ohme-shi, 198-0025 Tokyo Japan"/>
    <s v="USD"/>
    <n v="24453"/>
    <n v="5"/>
    <s v="273L09902"/>
    <s v="273L09902 Thiết bị giữ nhiệt cho ghế ngồi xe hơi P33C Rear Back RH / LH"/>
    <s v="Cái"/>
    <n v="1500"/>
    <n v="2.77"/>
    <n v="4155"/>
    <n v="0"/>
    <m/>
    <n v="4155"/>
    <n v="101602215"/>
    <n v="4155"/>
    <s v="5A45_Backrest"/>
    <s v="P33C"/>
    <x v="0"/>
    <x v="0"/>
  </r>
  <r>
    <s v="00000030"/>
    <d v="2024-01-25T00:00:00"/>
    <n v="1745466"/>
    <s v="TACHI-S TECHNICAL CENTER"/>
    <m/>
    <s v="1-3-1, Suehiro-cho Ohme-shi, 198-0025 Tokyo Japan"/>
    <s v="USD"/>
    <n v="24453"/>
    <n v="6"/>
    <s v="281L0S302002"/>
    <s v="281L0S302002 Thiết bị giữ nhiệt cho ghế ngồi xe hơi P33C Rear Cushion LH"/>
    <s v="Cái"/>
    <n v="1500"/>
    <n v="7.9"/>
    <n v="11850"/>
    <n v="0"/>
    <m/>
    <n v="11850"/>
    <n v="289768050"/>
    <n v="11850"/>
    <s v="5A45_Cushion"/>
    <s v="P33C Non lin"/>
    <x v="0"/>
    <x v="0"/>
  </r>
  <r>
    <s v="00000030"/>
    <d v="2024-01-25T00:00:00"/>
    <n v="1745466"/>
    <s v="TACHI-S TECHNICAL CENTER"/>
    <m/>
    <s v="1-3-1, Suehiro-cho Ohme-shi, 198-0025 Tokyo Japan"/>
    <s v="USD"/>
    <n v="24453"/>
    <n v="7"/>
    <s v=""/>
    <s v="Theo hóa đơn thương mại số 1745466 ngày 25/01/2024, tờ khai hàng hóa xuất khẩu số 306168317030 ngày 25/01/2024"/>
    <s v="Note"/>
    <n v="0"/>
    <n v="0"/>
    <n v="0"/>
    <n v="0"/>
    <m/>
    <n v="0"/>
    <n v="0"/>
    <m/>
    <m/>
    <m/>
    <x v="1"/>
    <x v="1"/>
  </r>
  <r>
    <s v="00000044"/>
    <d v="2024-01-27T00:00:00"/>
    <n v="1745465"/>
    <s v="NISSAN TRADING CO., LTD"/>
    <m/>
    <s v="Belista Tower Higashitotsuka 91-1 Kawakami-Cho, Totsuka-Ku, Yokohama Kanagawa 244-0805, Japan"/>
    <s v="USD"/>
    <n v="24445"/>
    <n v="1"/>
    <s v="873356RA0B02"/>
    <s v="873356RA0B02 Thiết bị giữ nhiệt cho ghế ngồi xe hơi P33A Cush Premium Leather Front Seat RH"/>
    <s v="Cái"/>
    <n v="1100"/>
    <n v="5.2850000000000001"/>
    <n v="5813.5"/>
    <n v="0"/>
    <m/>
    <n v="5813.5"/>
    <n v="142111007.5"/>
    <n v="5813.5"/>
    <s v="P33A_Cushion"/>
    <s v="P33A Non lin"/>
    <x v="2"/>
    <x v="2"/>
  </r>
  <r>
    <s v="00000044"/>
    <d v="2024-01-27T00:00:00"/>
    <n v="1745465"/>
    <s v="NISSAN TRADING CO., LTD"/>
    <m/>
    <s v="Belista Tower Higashitotsuka 91-1 Kawakami-Cho, Totsuka-Ku, Yokohama Kanagawa 244-0805, Japan"/>
    <s v="USD"/>
    <n v="24445"/>
    <n v="2"/>
    <s v="873356RA1B02"/>
    <s v="873356RA1B02 Thiết bị giữ nhiệt cho ghế ngồi xe hơi Cushion Premium Leather Front Seat RH"/>
    <s v="Cái"/>
    <n v="1900"/>
    <n v="5.1269999999999998"/>
    <n v="9741.2999999999993"/>
    <n v="0"/>
    <m/>
    <n v="9741.2999999999993"/>
    <n v="238126078.49999997"/>
    <n v="9741.2999999999993"/>
    <s v="P33A_Cushion"/>
    <s v="P33A Non lin"/>
    <x v="2"/>
    <x v="2"/>
  </r>
  <r>
    <s v="00000044"/>
    <d v="2024-01-27T00:00:00"/>
    <n v="1745465"/>
    <s v="NISSAN TRADING CO., LTD"/>
    <m/>
    <s v="Belista Tower Higashitotsuka 91-1 Kawakami-Cho, Totsuka-Ku, Yokohama Kanagawa 244-0805, Japan"/>
    <s v="USD"/>
    <n v="24445"/>
    <n v="3"/>
    <s v="873356RA3B04"/>
    <s v="873356RA3B04 Thiết bị giữ nhiệt cho ghế ngồi xe hơi Cushion Front Seat RH  PVC/Leather"/>
    <s v="Cái"/>
    <n v="6400"/>
    <n v="5.1550000000000002"/>
    <n v="32992"/>
    <n v="0"/>
    <m/>
    <n v="32992"/>
    <n v="806489440"/>
    <n v="32992"/>
    <s v="P33A_Cushion"/>
    <s v="P33A Non lin"/>
    <x v="2"/>
    <x v="2"/>
  </r>
  <r>
    <s v="00000044"/>
    <d v="2024-01-27T00:00:00"/>
    <n v="1745465"/>
    <s v="NISSAN TRADING CO., LTD"/>
    <m/>
    <s v="Belista Tower Higashitotsuka 91-1 Kawakami-Cho, Totsuka-Ku, Yokohama Kanagawa 244-0805, Japan"/>
    <s v="USD"/>
    <n v="24445"/>
    <n v="4"/>
    <s v="873856RA0B02"/>
    <s v="873856RA0B02 Thiết bị giữ nhiệt cho ghế ngồi xe hơi Cushion Cloth Front Seat LH"/>
    <s v="Cái"/>
    <n v="1100"/>
    <n v="5.2850000000000001"/>
    <n v="5813.5"/>
    <n v="0"/>
    <m/>
    <n v="5813.5"/>
    <n v="142111007.5"/>
    <n v="5813.5"/>
    <s v="P33A_Cushion"/>
    <s v="P33A Non lin"/>
    <x v="2"/>
    <x v="2"/>
  </r>
  <r>
    <s v="00000044"/>
    <d v="2024-01-27T00:00:00"/>
    <n v="1745465"/>
    <s v="NISSAN TRADING CO., LTD"/>
    <m/>
    <s v="Belista Tower Higashitotsuka 91-1 Kawakami-Cho, Totsuka-Ku, Yokohama Kanagawa 244-0805, Japan"/>
    <s v="USD"/>
    <n v="24445"/>
    <n v="5"/>
    <s v="873856RA1B02"/>
    <s v="873856RA1B02 Thiết bị giữ nhiệt cho ghế ngồi xe hơi Cushion Premium Leather  Front seat LH"/>
    <s v="Cái"/>
    <n v="1900"/>
    <n v="5.1269999999999998"/>
    <n v="9741.2999999999993"/>
    <n v="0"/>
    <m/>
    <n v="9741.2999999999993"/>
    <n v="238126078.49999997"/>
    <n v="9741.2999999999993"/>
    <s v="P33A_Cushion"/>
    <s v="P33A Non lin"/>
    <x v="2"/>
    <x v="2"/>
  </r>
  <r>
    <s v="00000044"/>
    <d v="2024-01-27T00:00:00"/>
    <n v="1745465"/>
    <s v="NISSAN TRADING CO., LTD"/>
    <m/>
    <s v="Belista Tower Higashitotsuka 91-1 Kawakami-Cho, Totsuka-Ku, Yokohama Kanagawa 244-0805, Japan"/>
    <s v="USD"/>
    <n v="24445"/>
    <n v="6"/>
    <s v="873856RA3B04"/>
    <s v="873856RA3B04 Thiết bị giữ nhiệt cho ghế ngồi xe hơi Cushion Front Seat LH  PVC/Leather"/>
    <s v="Cái"/>
    <n v="6400"/>
    <n v="5.1550000000000002"/>
    <n v="32992"/>
    <n v="0"/>
    <m/>
    <n v="32992"/>
    <n v="806489440"/>
    <n v="32992"/>
    <s v="P33A_Cushion"/>
    <s v="P33A Non lin"/>
    <x v="2"/>
    <x v="2"/>
  </r>
  <r>
    <s v="00000044"/>
    <d v="2024-01-27T00:00:00"/>
    <n v="1745465"/>
    <s v="NISSAN TRADING CO., LTD"/>
    <m/>
    <s v="Belista Tower Higashitotsuka 91-1 Kawakami-Cho, Totsuka-Ku, Yokohama Kanagawa 244-0805, Japan"/>
    <s v="USD"/>
    <n v="24445"/>
    <n v="7"/>
    <s v="876356RA0A07"/>
    <s v="876356RA0A07 Thiết bị giữ nhiệt cho ghế ngồi xe hơi Back Front Seat RH / LH Cloth PVC Leather Premium"/>
    <s v="Cái"/>
    <n v="18700"/>
    <n v="1.63"/>
    <n v="30480.999999999996"/>
    <n v="0"/>
    <m/>
    <n v="30480.999999999996"/>
    <n v="745108044.99999988"/>
    <n v="30480.999999999996"/>
    <s v="P33A_Backrest"/>
    <s v="P33A"/>
    <x v="3"/>
    <x v="2"/>
  </r>
  <r>
    <s v="00000044"/>
    <d v="2024-01-27T00:00:00"/>
    <n v="1745465"/>
    <s v="NISSAN TRADING CO., LTD"/>
    <m/>
    <s v="Belista Tower Higashitotsuka 91-1 Kawakami-Cho, Totsuka-Ku, Yokohama Kanagawa 244-0805, Japan"/>
    <s v="USD"/>
    <n v="24445"/>
    <n v="8"/>
    <s v="883356RA1B04"/>
    <s v="883356RA1B04 Thiết bị giữ nhiệt cho ghế ngồi xe hơi Cushion Cloth Rear Seat RH"/>
    <s v="Cái"/>
    <n v="600"/>
    <n v="5.117"/>
    <n v="3070.2"/>
    <n v="0"/>
    <m/>
    <n v="3070.2"/>
    <n v="75051039"/>
    <n v="3070.2"/>
    <s v="P33A_Cushion"/>
    <s v="P33A Non lin"/>
    <x v="2"/>
    <x v="2"/>
  </r>
  <r>
    <s v="00000044"/>
    <d v="2024-01-27T00:00:00"/>
    <n v="1745465"/>
    <s v="NISSAN TRADING CO., LTD"/>
    <m/>
    <s v="Belista Tower Higashitotsuka 91-1 Kawakami-Cho, Totsuka-Ku, Yokohama Kanagawa 244-0805, Japan"/>
    <s v="USD"/>
    <n v="24445"/>
    <n v="9"/>
    <s v="883356RA2B02"/>
    <s v="883356RA2B02 Thiết bị giữ nhiệt cho ghế ngồi xe hơi Cushion PVC / Leather RH"/>
    <s v="Cái"/>
    <n v="400"/>
    <n v="5.2750000000000004"/>
    <n v="2110"/>
    <n v="0"/>
    <m/>
    <n v="2110"/>
    <n v="51578950"/>
    <n v="2110"/>
    <s v="P33A_Cushion"/>
    <s v="P33A Non lin"/>
    <x v="2"/>
    <x v="2"/>
  </r>
  <r>
    <s v="00000044"/>
    <d v="2024-01-27T00:00:00"/>
    <n v="1745465"/>
    <s v="NISSAN TRADING CO., LTD"/>
    <m/>
    <s v="Belista Tower Higashitotsuka 91-1 Kawakami-Cho, Totsuka-Ku, Yokohama Kanagawa 244-0805, Japan"/>
    <s v="USD"/>
    <n v="24445"/>
    <n v="10"/>
    <s v="883356RA5B02"/>
    <s v="883356RA5B02 Thiết bị giữ nhiệt cho ghế ngồi xe hơi P33A RSC Slide EU RH Cloth B"/>
    <s v="Cái"/>
    <n v="300"/>
    <n v="5.5949999999999998"/>
    <n v="1678.5"/>
    <n v="0"/>
    <m/>
    <n v="1678.5"/>
    <n v="41030932.5"/>
    <n v="1678.5"/>
    <s v="P33A_Cushion"/>
    <s v="P33A Non lin"/>
    <x v="2"/>
    <x v="2"/>
  </r>
  <r>
    <s v="00000044"/>
    <d v="2024-01-27T00:00:00"/>
    <n v="1745465"/>
    <s v="NISSAN TRADING CO., LTD"/>
    <m/>
    <s v="Belista Tower Higashitotsuka 91-1 Kawakami-Cho, Totsuka-Ku, Yokohama Kanagawa 244-0805, Japan"/>
    <s v="USD"/>
    <n v="24445"/>
    <n v="11"/>
    <s v="883356RA6B02"/>
    <s v="883356RA6B02 Thiết bị giữ nhiệt cho ghế ngồi xe hơi P33A RSC Slide EU RH Leather D"/>
    <s v="Cái"/>
    <n v="1100"/>
    <n v="5.5949999999999998"/>
    <n v="6154.5"/>
    <n v="0"/>
    <m/>
    <n v="6154.5"/>
    <n v="150446752.5"/>
    <n v="6154.5"/>
    <s v="P33A_Cushion"/>
    <s v="P33A Non lin"/>
    <x v="2"/>
    <x v="2"/>
  </r>
  <r>
    <s v="00000044"/>
    <d v="2024-01-27T00:00:00"/>
    <n v="1745465"/>
    <s v="NISSAN TRADING CO., LTD"/>
    <m/>
    <s v="Belista Tower Higashitotsuka 91-1 Kawakami-Cho, Totsuka-Ku, Yokohama Kanagawa 244-0805, Japan"/>
    <s v="USD"/>
    <n v="24445"/>
    <n v="12"/>
    <s v="883356RA7B02"/>
    <s v="883356RA7B02 Thiết bị giữ nhiệt cho ghế ngồi xe hơi P33A RSC Slide EU RH Leather B/C"/>
    <s v="Cái"/>
    <n v="2400"/>
    <n v="5.5949999999999998"/>
    <n v="13428"/>
    <n v="0"/>
    <m/>
    <n v="13428"/>
    <n v="328247460"/>
    <n v="13428"/>
    <s v="P33A_Cushion"/>
    <s v="P33A Non lin"/>
    <x v="2"/>
    <x v="2"/>
  </r>
  <r>
    <s v="00000044"/>
    <d v="2024-01-27T00:00:00"/>
    <n v="1745465"/>
    <s v="NISSAN TRADING CO., LTD"/>
    <m/>
    <s v="Belista Tower Higashitotsuka 91-1 Kawakami-Cho, Totsuka-Ku, Yokohama Kanagawa 244-0805, Japan"/>
    <s v="USD"/>
    <n v="24445"/>
    <n v="13"/>
    <s v="883856RA1B04"/>
    <s v="883856RA1B04 Thiết bị giữ nhiệt cho ghế ngồi xe hơi Cushion Cloth Rear Seat RH"/>
    <s v="Cái"/>
    <n v="600"/>
    <n v="5.117"/>
    <n v="3070.2"/>
    <n v="0"/>
    <m/>
    <n v="3070.2"/>
    <n v="75051039"/>
    <n v="3070.2"/>
    <s v="P33A_Cushion"/>
    <s v="P33A Non lin"/>
    <x v="2"/>
    <x v="2"/>
  </r>
  <r>
    <s v="00000044"/>
    <d v="2024-01-27T00:00:00"/>
    <n v="1745465"/>
    <s v="NISSAN TRADING CO., LTD"/>
    <m/>
    <s v="Belista Tower Higashitotsuka 91-1 Kawakami-Cho, Totsuka-Ku, Yokohama Kanagawa 244-0805, Japan"/>
    <s v="USD"/>
    <n v="24445"/>
    <n v="14"/>
    <s v="883856RA2B02"/>
    <s v="883856RA2B02 Thiết bị giữ nhiệt cho ghế ngồi xe hơi Cushion PVC/Leather LH"/>
    <s v="Cái"/>
    <n v="500"/>
    <n v="5.2750000000000004"/>
    <n v="2637.5"/>
    <n v="0"/>
    <m/>
    <n v="2637.5"/>
    <n v="64473687.5"/>
    <n v="2637.5"/>
    <s v="P33A_Cushion"/>
    <s v="P33A Non lin"/>
    <x v="2"/>
    <x v="2"/>
  </r>
  <r>
    <s v="00000044"/>
    <d v="2024-01-27T00:00:00"/>
    <n v="1745465"/>
    <s v="NISSAN TRADING CO., LTD"/>
    <m/>
    <s v="Belista Tower Higashitotsuka 91-1 Kawakami-Cho, Totsuka-Ku, Yokohama Kanagawa 244-0805, Japan"/>
    <s v="USD"/>
    <n v="24445"/>
    <n v="15"/>
    <s v="883856RA5B02"/>
    <s v="883856RA5B02 Thiết bị giữ nhiệt cho ghế ngồi xe hơi P33A RSC Slide EU LH Cloth B"/>
    <s v="Cái"/>
    <n v="300"/>
    <n v="5.5949999999999998"/>
    <n v="1678.5"/>
    <n v="0"/>
    <m/>
    <n v="1678.5"/>
    <n v="41030932.5"/>
    <n v="1678.5"/>
    <s v="P33A_Cushion"/>
    <s v="P33A Non lin"/>
    <x v="2"/>
    <x v="2"/>
  </r>
  <r>
    <s v="00000044"/>
    <d v="2024-01-27T00:00:00"/>
    <n v="1745465"/>
    <s v="NISSAN TRADING CO., LTD"/>
    <m/>
    <s v="Belista Tower Higashitotsuka 91-1 Kawakami-Cho, Totsuka-Ku, Yokohama Kanagawa 244-0805, Japan"/>
    <s v="USD"/>
    <n v="24445"/>
    <n v="16"/>
    <s v="883856RA6B02"/>
    <s v="883856RA6B02 Thiết bị giữ nhiệt cho ghế ngồi xe hơi P33A RSC Slide EU LH Leather D"/>
    <s v="Cái"/>
    <n v="1100"/>
    <n v="5.5949999999999998"/>
    <n v="6154.5"/>
    <n v="0"/>
    <m/>
    <n v="6154.5"/>
    <n v="150446752.5"/>
    <n v="6154.5"/>
    <s v="P33A_Cushion"/>
    <s v="P33A Non lin"/>
    <x v="2"/>
    <x v="2"/>
  </r>
  <r>
    <s v="00000044"/>
    <d v="2024-01-27T00:00:00"/>
    <n v="1745465"/>
    <s v="NISSAN TRADING CO., LTD"/>
    <m/>
    <s v="Belista Tower Higashitotsuka 91-1 Kawakami-Cho, Totsuka-Ku, Yokohama Kanagawa 244-0805, Japan"/>
    <s v="USD"/>
    <n v="24445"/>
    <n v="17"/>
    <s v="883856RA7B02"/>
    <s v="883856RA7B02 Thiết bị giữ nhiệt cho ghế ngồi xe hơi P33A RSC Slide EU LH Leather B/C"/>
    <s v="Cái"/>
    <n v="2400"/>
    <n v="5.5949999999999998"/>
    <n v="13428"/>
    <n v="0"/>
    <m/>
    <n v="13428"/>
    <n v="328247460"/>
    <n v="13428"/>
    <s v="P33A_Cushion"/>
    <s v="P33A Non lin"/>
    <x v="2"/>
    <x v="2"/>
  </r>
  <r>
    <s v="00000044"/>
    <d v="2024-01-27T00:00:00"/>
    <n v="1745465"/>
    <s v="NISSAN TRADING CO., LTD"/>
    <m/>
    <s v="Belista Tower Higashitotsuka 91-1 Kawakami-Cho, Totsuka-Ku, Yokohama Kanagawa 244-0805, Japan"/>
    <s v="USD"/>
    <n v="24445"/>
    <n v="18"/>
    <s v="886356RA0A07"/>
    <s v="886356RA0A07 Thiết bị giữ nhiệt cho ghế ngồi xe hơi Back Rear Seat RH / LH Cloth PVC Leather Premium"/>
    <s v="Cái"/>
    <n v="1900"/>
    <n v="1.7010000000000001"/>
    <n v="3231.9"/>
    <n v="0"/>
    <m/>
    <n v="3231.9"/>
    <n v="79003795.5"/>
    <n v="3231.9"/>
    <s v="P33A_Backrest"/>
    <s v="P33A"/>
    <x v="3"/>
    <x v="2"/>
  </r>
  <r>
    <s v="00000044"/>
    <d v="2024-01-27T00:00:00"/>
    <n v="1745465"/>
    <s v="NISSAN TRADING CO., LTD"/>
    <m/>
    <s v="Belista Tower Higashitotsuka 91-1 Kawakami-Cho, Totsuka-Ku, Yokohama Kanagawa 244-0805, Japan"/>
    <s v="USD"/>
    <n v="24445"/>
    <n v="19"/>
    <s v="886356RA5A05"/>
    <s v="886356RA5A05 Thiết bị giữ nhiệt cho ghế ngồi xe hơi P33A RSB Slide EU"/>
    <s v="Cái"/>
    <n v="7400"/>
    <n v="1.944"/>
    <n v="14385.6"/>
    <n v="0"/>
    <m/>
    <n v="14385.6"/>
    <n v="351655992"/>
    <n v="14385.6"/>
    <s v="P33A_Backrest"/>
    <s v="P33A"/>
    <x v="3"/>
    <x v="2"/>
  </r>
  <r>
    <s v="00000044"/>
    <d v="2024-01-27T00:00:00"/>
    <n v="1745465"/>
    <s v="NISSAN TRADING CO., LTD"/>
    <m/>
    <s v="Belista Tower Higashitotsuka 91-1 Kawakami-Cho, Totsuka-Ku, Yokohama Kanagawa 244-0805, Japan"/>
    <s v="USD"/>
    <n v="24445"/>
    <n v="20"/>
    <s v=""/>
    <s v="Theo hóa đơn thương mại số 1745465 ngày 25/01/2024, tờ khai hàng hóa xuất khẩu số 306173917620 ngày 27/01/2024"/>
    <s v="Note"/>
    <n v="0"/>
    <n v="0"/>
    <n v="0"/>
    <n v="0"/>
    <m/>
    <n v="0"/>
    <n v="0"/>
    <m/>
    <m/>
    <m/>
    <x v="1"/>
    <x v="1"/>
  </r>
  <r>
    <s v="00000046"/>
    <d v="2024-02-02T00:00:00"/>
    <n v="1745468"/>
    <s v="AUTOLIV CEBU SAFETY MANUFACTURING INC"/>
    <m/>
    <s v="3rd St. Mactan Economic Zone 1 6015 Lapu-Lapu City Philippinen"/>
    <s v="USD"/>
    <n v="24160"/>
    <n v="1"/>
    <s v="641283817"/>
    <s v="641283817 Thiết bị giữ nhiệt cho ghế ngồi xe hơi Heater element Mazda TB660"/>
    <s v="Cái"/>
    <n v="4000"/>
    <n v="6.7149999999999999"/>
    <n v="26860"/>
    <n v="0"/>
    <m/>
    <n v="26860"/>
    <n v="648937600"/>
    <n v="26860"/>
    <s v="TB660"/>
    <s v="TB660"/>
    <x v="4"/>
    <x v="3"/>
  </r>
  <r>
    <s v="00000046"/>
    <d v="2024-02-02T00:00:00"/>
    <n v="1745468"/>
    <s v="AUTOLIV CEBU SAFETY MANUFACTURING INC"/>
    <m/>
    <s v="3rd St. Mactan Economic Zone 1 6015 Lapu-Lapu City Philippinen"/>
    <s v="USD"/>
    <n v="24160"/>
    <n v="2"/>
    <s v="644942416"/>
    <s v="644942416 Tấm đệm bằng vải không dệt ,bộ phận dùng cho thiết bị giữ nhiệt vô lăng, Dummy element Mazda TB660"/>
    <s v="Cái"/>
    <n v="4000"/>
    <n v="0.34399999999999997"/>
    <n v="1376"/>
    <n v="0"/>
    <m/>
    <n v="1376"/>
    <n v="33244160"/>
    <n v="1376"/>
    <s v="TB660"/>
    <s v="TB660"/>
    <x v="4"/>
    <x v="3"/>
  </r>
  <r>
    <s v="00000046"/>
    <d v="2024-02-02T00:00:00"/>
    <n v="1745468"/>
    <s v="AUTOLIV CEBU SAFETY MANUFACTURING INC"/>
    <m/>
    <s v="3rd St. Mactan Economic Zone 1 6015 Lapu-Lapu City Philippinen"/>
    <s v="USD"/>
    <n v="24160"/>
    <n v="3"/>
    <s v=""/>
    <s v="Theo hóa đơn thương mại số 1745468 ngày 31/01/2024, tờ khai hàng hóa xuất khẩu số 306189988700 ngày 01/02/2024"/>
    <s v="Note"/>
    <n v="0"/>
    <n v="0"/>
    <n v="0"/>
    <n v="0"/>
    <m/>
    <n v="0"/>
    <n v="0"/>
    <m/>
    <m/>
    <m/>
    <x v="1"/>
    <x v="1"/>
  </r>
  <r>
    <s v="00000047"/>
    <d v="2024-02-02T00:00:00"/>
    <n v="1745470"/>
    <s v="HYUNDAI MOTOR COMPANY"/>
    <m/>
    <s v="12 Heolleung-ro Seocho-gu Seoul 06797 KOREA"/>
    <s v="USD"/>
    <n v="24160"/>
    <n v="1"/>
    <s v="88170T600011N"/>
    <s v="88170T600011N Thiết bị giữ nhiệt của ghế ngồi xe hơi JX Front Seat Cushion"/>
    <s v="Cái"/>
    <n v="3000"/>
    <n v="6.37"/>
    <n v="19110"/>
    <n v="0"/>
    <m/>
    <n v="19110"/>
    <n v="461697600"/>
    <n v="19110"/>
    <s v="JX1"/>
    <s v="JX1"/>
    <x v="5"/>
    <x v="4"/>
  </r>
  <r>
    <s v="00000047"/>
    <d v="2024-02-02T00:00:00"/>
    <n v="1745470"/>
    <s v="HYUNDAI MOTOR COMPANY"/>
    <m/>
    <s v="12 Heolleung-ro Seocho-gu Seoul 06797 KOREA"/>
    <s v="USD"/>
    <n v="24160"/>
    <n v="2"/>
    <s v="88370T600011"/>
    <s v="88370T600011 Thiết bị giữ nhiệt của ghế ngồi xe hơi Front Seat Backrest"/>
    <s v="Cái"/>
    <n v="3000"/>
    <n v="5.67"/>
    <n v="17010"/>
    <n v="0"/>
    <m/>
    <n v="17010"/>
    <n v="410961600"/>
    <n v="17010"/>
    <s v="JX1"/>
    <s v="JX1"/>
    <x v="5"/>
    <x v="4"/>
  </r>
  <r>
    <s v="00000047"/>
    <d v="2024-02-02T00:00:00"/>
    <n v="1745470"/>
    <s v="HYUNDAI MOTOR COMPANY"/>
    <m/>
    <s v="12 Heolleung-ro Seocho-gu Seoul 06797 KOREA"/>
    <s v="USD"/>
    <n v="24160"/>
    <n v="3"/>
    <s v="89170T600008"/>
    <s v="89170T600008 Thiết bị giữ nhiệt của ghế ngồi xe hơi Rear Seat Cushion LH"/>
    <s v="Cái"/>
    <n v="1200"/>
    <n v="5.89"/>
    <n v="7068"/>
    <n v="0"/>
    <m/>
    <n v="7068"/>
    <n v="170762880"/>
    <n v="7068"/>
    <s v="JX1"/>
    <s v="JX1"/>
    <x v="5"/>
    <x v="4"/>
  </r>
  <r>
    <s v="00000047"/>
    <d v="2024-02-02T00:00:00"/>
    <n v="1745470"/>
    <s v="HYUNDAI MOTOR COMPANY"/>
    <m/>
    <s v="12 Heolleung-ro Seocho-gu Seoul 06797 KOREA"/>
    <s v="USD"/>
    <n v="24160"/>
    <n v="4"/>
    <s v="89175T600004N"/>
    <s v="89175T600004N Thiết bị giữ nhiệt của ghế ngồi xe hơi Rear Seat Cushion Center"/>
    <s v="Cái"/>
    <n v="100"/>
    <n v="4.0999999999999996"/>
    <n v="409.99999999999994"/>
    <n v="0"/>
    <m/>
    <n v="409.99999999999994"/>
    <n v="9905599.9999999981"/>
    <n v="409.99999999999994"/>
    <s v="JX1"/>
    <s v="JX1"/>
    <x v="5"/>
    <x v="4"/>
  </r>
  <r>
    <s v="00000047"/>
    <d v="2024-02-02T00:00:00"/>
    <n v="1745470"/>
    <s v="HYUNDAI MOTOR COMPANY"/>
    <m/>
    <s v="12 Heolleung-ro Seocho-gu Seoul 06797 KOREA"/>
    <s v="USD"/>
    <n v="24160"/>
    <n v="5"/>
    <s v="89270T600008"/>
    <s v="89270T600008 Thiết bị giữ nhiệt của ghế ngồi xe hơi Rear Seat Cushion RH"/>
    <s v="Cái"/>
    <n v="1200"/>
    <n v="5.89"/>
    <n v="7068"/>
    <n v="0"/>
    <m/>
    <n v="7068"/>
    <n v="170762880"/>
    <n v="7068"/>
    <s v="JX1"/>
    <s v="JX1"/>
    <x v="5"/>
    <x v="4"/>
  </r>
  <r>
    <s v="00000047"/>
    <d v="2024-02-02T00:00:00"/>
    <n v="1745470"/>
    <s v="HYUNDAI MOTOR COMPANY"/>
    <m/>
    <s v="12 Heolleung-ro Seocho-gu Seoul 06797 KOREA"/>
    <s v="USD"/>
    <n v="24160"/>
    <n v="6"/>
    <s v="89370T600010"/>
    <s v="89370T600010 Thiết bị giữ nhiệt của ghế ngồi xe hơi Rear Seat Backrest LH"/>
    <s v="Cái"/>
    <n v="1500"/>
    <n v="5.62"/>
    <n v="8430"/>
    <n v="0"/>
    <m/>
    <n v="8430"/>
    <n v="203668800"/>
    <n v="8430"/>
    <s v="JX1"/>
    <s v="JX1"/>
    <x v="5"/>
    <x v="4"/>
  </r>
  <r>
    <s v="00000047"/>
    <d v="2024-02-02T00:00:00"/>
    <n v="1745470"/>
    <s v="HYUNDAI MOTOR COMPANY"/>
    <m/>
    <s v="12 Heolleung-ro Seocho-gu Seoul 06797 KOREA"/>
    <s v="USD"/>
    <n v="24160"/>
    <n v="7"/>
    <s v="89470T600010"/>
    <s v="89470T600010 Thiết bị giữ nhiệt của ghế ngồi xe hơi Rear Seat Backrest RH"/>
    <s v="Cái"/>
    <n v="1200"/>
    <n v="5.62"/>
    <n v="6744"/>
    <n v="0"/>
    <m/>
    <n v="6744"/>
    <n v="162935040"/>
    <n v="6744"/>
    <s v="JX1"/>
    <s v="JX1"/>
    <x v="5"/>
    <x v="4"/>
  </r>
  <r>
    <s v="00000047"/>
    <d v="2024-02-02T00:00:00"/>
    <n v="1745470"/>
    <s v="HYUNDAI MOTOR COMPANY"/>
    <m/>
    <s v="12 Heolleung-ro Seocho-gu Seoul 06797 KOREA"/>
    <s v="USD"/>
    <n v="24160"/>
    <n v="8"/>
    <s v=""/>
    <s v="Theo hóa đơn thương mại số  1745470 ngày 31/01/2024, tờ khai hàng hóa xuất khẩu số 306192142120 ngày 02/02/2024"/>
    <s v="Note"/>
    <n v="0"/>
    <n v="0"/>
    <n v="0"/>
    <n v="0"/>
    <m/>
    <n v="0"/>
    <n v="0"/>
    <m/>
    <m/>
    <m/>
    <x v="1"/>
    <x v="1"/>
  </r>
  <r>
    <s v="00000048"/>
    <d v="2024-02-02T00:00:00"/>
    <n v="1745476"/>
    <s v="HYUNDAI MOTOR COMPANY"/>
    <m/>
    <s v="12 Heolleung-ro Seocho-gu Seoul 06797 KOREA"/>
    <s v="USD"/>
    <n v="24160"/>
    <n v="1"/>
    <s v="88170AR00015N"/>
    <s v="88170AR00015N Thiết bị giữ nhiệt cho ghế ngồi xe hơi  Front seat heater cushion Original Type JK"/>
    <s v="Cái"/>
    <n v="1700"/>
    <n v="5.67"/>
    <n v="9639"/>
    <n v="0"/>
    <m/>
    <n v="9639"/>
    <n v="232878240"/>
    <n v="9639"/>
    <s v="JK"/>
    <s v="JK"/>
    <x v="6"/>
    <x v="4"/>
  </r>
  <r>
    <s v="00000048"/>
    <d v="2024-02-02T00:00:00"/>
    <n v="1745476"/>
    <s v="HYUNDAI MOTOR COMPANY"/>
    <m/>
    <s v="12 Heolleung-ro Seocho-gu Seoul 06797 KOREA"/>
    <s v="USD"/>
    <n v="24160"/>
    <n v="2"/>
    <s v="88170AR05007N"/>
    <s v="88170AR05007N Thiết bị giữ nhiệt cho ghế ngồi xe hơi JK1 HEATER FR Cushion Quilting"/>
    <s v="Cái"/>
    <n v="800"/>
    <n v="5.67"/>
    <n v="4536"/>
    <n v="0"/>
    <m/>
    <n v="4536"/>
    <n v="109589760"/>
    <n v="4536"/>
    <s v="JK"/>
    <s v="JK"/>
    <x v="6"/>
    <x v="4"/>
  </r>
  <r>
    <s v="00000048"/>
    <d v="2024-02-02T00:00:00"/>
    <n v="1745476"/>
    <s v="HYUNDAI MOTOR COMPANY"/>
    <m/>
    <s v="12 Heolleung-ro Seocho-gu Seoul 06797 KOREA"/>
    <s v="USD"/>
    <n v="24160"/>
    <n v="3"/>
    <s v="88170AR10017N"/>
    <s v="88170AR10017N Thiết bị giữ nhiệt cho ghế ngồi xe hơi Front seat heater cushion with ODS"/>
    <s v="Cái"/>
    <n v="900"/>
    <n v="5.67"/>
    <n v="5103"/>
    <n v="0"/>
    <m/>
    <n v="5103"/>
    <n v="123288480"/>
    <n v="5103"/>
    <s v="JK"/>
    <s v="JK"/>
    <x v="6"/>
    <x v="4"/>
  </r>
  <r>
    <s v="00000048"/>
    <d v="2024-02-02T00:00:00"/>
    <n v="1745476"/>
    <s v="HYUNDAI MOTOR COMPANY"/>
    <m/>
    <s v="12 Heolleung-ro Seocho-gu Seoul 06797 KOREA"/>
    <s v="USD"/>
    <n v="24160"/>
    <n v="4"/>
    <s v="88170AR15006"/>
    <s v="88170AR15006 Thiết bị giữ nhiệt cho ghế ngồi xe hơi JK1 HEATER FR SEAT CUSHION ODS"/>
    <s v="Cái"/>
    <n v="600"/>
    <n v="5.67"/>
    <n v="3402"/>
    <n v="0"/>
    <m/>
    <n v="3402"/>
    <n v="82192320"/>
    <n v="3402"/>
    <s v="JK"/>
    <s v="JK"/>
    <x v="6"/>
    <x v="4"/>
  </r>
  <r>
    <s v="00000048"/>
    <d v="2024-02-02T00:00:00"/>
    <n v="1745476"/>
    <s v="HYUNDAI MOTOR COMPANY"/>
    <m/>
    <s v="12 Heolleung-ro Seocho-gu Seoul 06797 KOREA"/>
    <s v="USD"/>
    <n v="24160"/>
    <n v="5"/>
    <s v=""/>
    <s v="Theo hóa đơn thương mại số  1745476 ngày 01/02/2024, tờ khai hàng hóa xuất khẩu số 306192182830 ngày 02/02/2024"/>
    <s v="Note"/>
    <n v="0"/>
    <n v="0"/>
    <n v="0"/>
    <n v="0"/>
    <m/>
    <n v="0"/>
    <n v="0"/>
    <m/>
    <m/>
    <m/>
    <x v="1"/>
    <x v="1"/>
  </r>
  <r>
    <s v="00000049"/>
    <d v="2024-02-02T00:00:00"/>
    <n v="1745480"/>
    <s v="HYUNDAI MOTOR COMPANY"/>
    <m/>
    <s v="12 Heolleung-ro Seocho-gu Seoul 06797 KOREA"/>
    <s v="USD"/>
    <n v="24160"/>
    <n v="1"/>
    <s v="89370AR00018"/>
    <s v="89370AR00018 Thiết bị giữ nhiệt cho ghế ngồi xe hơi Rear seat back LH heater"/>
    <s v="Cái"/>
    <n v="1500"/>
    <n v="4.54"/>
    <n v="6810"/>
    <n v="0"/>
    <m/>
    <n v="6810"/>
    <n v="164529600"/>
    <n v="6810"/>
    <s v="JK"/>
    <s v="JK"/>
    <x v="6"/>
    <x v="4"/>
  </r>
  <r>
    <s v="00000049"/>
    <d v="2024-02-02T00:00:00"/>
    <n v="1745480"/>
    <s v="HYUNDAI MOTOR COMPANY"/>
    <m/>
    <s v="12 Heolleung-ro Seocho-gu Seoul 06797 KOREA"/>
    <s v="USD"/>
    <n v="24160"/>
    <n v="2"/>
    <s v="89370AR05009"/>
    <s v="89370AR05009 Thiết bị giữ nhiệt cho ghế ngồi xe hơi JK1 HEATER Back LH 2ND Seat Quilting"/>
    <s v="Cái"/>
    <n v="1500"/>
    <n v="4.54"/>
    <n v="6810"/>
    <n v="0"/>
    <m/>
    <n v="6810"/>
    <n v="164529600"/>
    <n v="6810"/>
    <s v="JK"/>
    <s v="JK"/>
    <x v="6"/>
    <x v="4"/>
  </r>
  <r>
    <s v="00000049"/>
    <d v="2024-02-02T00:00:00"/>
    <n v="1745480"/>
    <s v="HYUNDAI MOTOR COMPANY"/>
    <m/>
    <s v="12 Heolleung-ro Seocho-gu Seoul 06797 KOREA"/>
    <s v="USD"/>
    <n v="24160"/>
    <n v="3"/>
    <s v="89370AR15007"/>
    <s v="89370AR15007 Thiết bị giữ nhiệt cho ghế ngồi xe hơi JK1 2nd Seat Back LH HEATER ASSY quilting"/>
    <s v="Cái"/>
    <n v="1000"/>
    <n v="5.51"/>
    <n v="5510"/>
    <n v="0"/>
    <m/>
    <n v="5510"/>
    <n v="133121600"/>
    <n v="5510"/>
    <s v="JK"/>
    <s v="JK"/>
    <x v="6"/>
    <x v="4"/>
  </r>
  <r>
    <s v="00000049"/>
    <d v="2024-02-02T00:00:00"/>
    <n v="1745480"/>
    <s v="HYUNDAI MOTOR COMPANY"/>
    <m/>
    <s v="12 Heolleung-ro Seocho-gu Seoul 06797 KOREA"/>
    <s v="USD"/>
    <n v="24160"/>
    <n v="4"/>
    <s v="89470AR00018"/>
    <s v="89470AR00018 Thiết bị giữ nhiệt cho ghế ngồi xe hơi Rear seat back RH heater"/>
    <s v="Cái"/>
    <n v="2000"/>
    <n v="4.54"/>
    <n v="9080"/>
    <n v="0"/>
    <m/>
    <n v="9080"/>
    <n v="219372800"/>
    <n v="9080"/>
    <s v="JK"/>
    <s v="JK"/>
    <x v="6"/>
    <x v="4"/>
  </r>
  <r>
    <s v="00000049"/>
    <d v="2024-02-02T00:00:00"/>
    <n v="1745480"/>
    <s v="HYUNDAI MOTOR COMPANY"/>
    <m/>
    <s v="12 Heolleung-ro Seocho-gu Seoul 06797 KOREA"/>
    <s v="USD"/>
    <n v="24160"/>
    <n v="5"/>
    <s v="89470AR05009"/>
    <s v="89470AR05009 Thiết bị giữ nhiệt cho ghế ngồi xe hơi JK1 HEATER Back RH 2ND Seat quilting"/>
    <s v="Cái"/>
    <n v="1500"/>
    <n v="4.54"/>
    <n v="6810"/>
    <n v="0"/>
    <m/>
    <n v="6810"/>
    <n v="164529600"/>
    <n v="6810"/>
    <s v="JK"/>
    <s v="JK"/>
    <x v="6"/>
    <x v="4"/>
  </r>
  <r>
    <s v="00000049"/>
    <d v="2024-02-02T00:00:00"/>
    <n v="1745480"/>
    <s v="HYUNDAI MOTOR COMPANY"/>
    <m/>
    <s v="12 Heolleung-ro Seocho-gu Seoul 06797 KOREA"/>
    <s v="USD"/>
    <n v="24160"/>
    <n v="6"/>
    <s v="89470AR15007"/>
    <s v="89470AR15007 Thiết bị giữ nhiệt cho ghế ngồi xe hơi JK1 2nd Seat Back RH HEATER ASSY quilting"/>
    <s v="Cái"/>
    <n v="1000"/>
    <n v="5.51"/>
    <n v="5510"/>
    <n v="0"/>
    <m/>
    <n v="5510"/>
    <n v="133121600"/>
    <n v="5510"/>
    <s v="JK"/>
    <s v="JK"/>
    <x v="6"/>
    <x v="4"/>
  </r>
  <r>
    <s v="00000049"/>
    <d v="2024-02-02T00:00:00"/>
    <n v="1745480"/>
    <s v="HYUNDAI MOTOR COMPANY"/>
    <m/>
    <s v="12 Heolleung-ro Seocho-gu Seoul 06797 KOREA"/>
    <s v="USD"/>
    <n v="24160"/>
    <n v="7"/>
    <s v=""/>
    <s v="Theo hóa đơn thương mại số  1745480 ngày 01/02/2024, tờ khai hàng hóa xuất khẩu số 306192214110 ngày 02/02/2024"/>
    <s v="Note"/>
    <n v="0"/>
    <n v="0"/>
    <n v="0"/>
    <n v="0"/>
    <m/>
    <n v="0"/>
    <n v="0"/>
    <m/>
    <m/>
    <m/>
    <x v="1"/>
    <x v="1"/>
  </r>
  <r>
    <s v="00000050"/>
    <d v="2024-02-02T00:00:00"/>
    <n v="1745481"/>
    <s v="KINRYO KOGYO CO.,LTD"/>
    <m/>
    <s v="3 Kokubu, Miyako-machi Miyako-gun Fukuoka Japan 824-0123"/>
    <s v="USD"/>
    <n v="24160"/>
    <n v="1"/>
    <s v="566421806"/>
    <s v="566421806 Thiết bị giữ nhiệt cho ghế ngồi xe hơi P61Q 2nd HVS Cushion"/>
    <s v="Cái"/>
    <n v="100"/>
    <n v="11.39"/>
    <n v="1139"/>
    <n v="0"/>
    <m/>
    <n v="1139"/>
    <n v="27518240"/>
    <n v="1139"/>
    <s v="P61QR_Cushion"/>
    <s v="P61QR"/>
    <x v="7"/>
    <x v="5"/>
  </r>
  <r>
    <s v="00000050"/>
    <d v="2024-02-02T00:00:00"/>
    <n v="1745481"/>
    <s v="KINRYO KOGYO CO.,LTD"/>
    <m/>
    <s v="3 Kokubu, Miyako-machi Miyako-gun Fukuoka Japan 824-0123"/>
    <s v="USD"/>
    <n v="24160"/>
    <n v="2"/>
    <s v="566561308"/>
    <s v="566561308 Thiết bị giữ nhiệt cho ghế ngồi xe hơi P61QR_1st CU_LH_LEA"/>
    <s v="Cái"/>
    <n v="100"/>
    <n v="11.68"/>
    <n v="1168"/>
    <n v="0"/>
    <m/>
    <n v="1168"/>
    <n v="28218880"/>
    <n v="1168"/>
    <s v="P61QR_Cushion"/>
    <s v="P61QR"/>
    <x v="7"/>
    <x v="5"/>
  </r>
  <r>
    <s v="00000050"/>
    <d v="2024-02-02T00:00:00"/>
    <n v="1745481"/>
    <s v="KINRYO KOGYO CO.,LTD"/>
    <m/>
    <s v="3 Kokubu, Miyako-machi Miyako-gun Fukuoka Japan 824-0123"/>
    <s v="USD"/>
    <n v="24160"/>
    <n v="3"/>
    <s v="567301808"/>
    <s v="567301808 Thiết bị giữ nhiệt cho ghế ngồi xe hơi  P61QR_1st CU_RH_LEA"/>
    <s v="Cái"/>
    <n v="100"/>
    <n v="11.68"/>
    <n v="1168"/>
    <n v="0"/>
    <m/>
    <n v="1168"/>
    <n v="28218880"/>
    <n v="1168"/>
    <s v="P61QR_Cushion"/>
    <s v="P61QR"/>
    <x v="7"/>
    <x v="5"/>
  </r>
  <r>
    <s v="00000050"/>
    <d v="2024-02-02T00:00:00"/>
    <n v="1745481"/>
    <s v="KINRYO KOGYO CO.,LTD"/>
    <m/>
    <s v="3 Kokubu, Miyako-machi Miyako-gun Fukuoka Japan 824-0123"/>
    <s v="USD"/>
    <n v="24160"/>
    <n v="4"/>
    <s v="567302105"/>
    <s v="567302105 Thiết bị giữ nhiệt cho ghế ngồi xe hơi  P61Q 1st row cushion LH"/>
    <s v="Cái"/>
    <n v="100"/>
    <n v="12.03"/>
    <n v="1203"/>
    <n v="0"/>
    <m/>
    <n v="1203"/>
    <n v="29064480"/>
    <n v="1203"/>
    <s v="P61QR_Cushion"/>
    <s v="P61QR"/>
    <x v="7"/>
    <x v="5"/>
  </r>
  <r>
    <s v="00000050"/>
    <d v="2024-02-02T00:00:00"/>
    <n v="1745481"/>
    <s v="KINRYO KOGYO CO.,LTD"/>
    <m/>
    <s v="3 Kokubu, Miyako-machi Miyako-gun Fukuoka Japan 824-0123"/>
    <s v="USD"/>
    <n v="24160"/>
    <n v="5"/>
    <s v="567302305"/>
    <s v="567302305 Thiết bị giữ nhiệt cho ghế ngồi xe hơi P61Q 1st row cushion RH"/>
    <s v="Cái"/>
    <n v="100"/>
    <n v="12.03"/>
    <n v="1203"/>
    <n v="0"/>
    <m/>
    <n v="1203"/>
    <n v="29064480"/>
    <n v="1203"/>
    <s v="P61QR_Cushion"/>
    <s v="P61QR"/>
    <x v="7"/>
    <x v="5"/>
  </r>
  <r>
    <s v="00000050"/>
    <d v="2024-02-02T00:00:00"/>
    <n v="1745481"/>
    <s v="KINRYO KOGYO CO.,LTD"/>
    <m/>
    <s v="3 Kokubu, Miyako-machi Miyako-gun Fukuoka Japan 824-0123"/>
    <s v="USD"/>
    <n v="24160"/>
    <n v="6"/>
    <s v="600978906"/>
    <s v="600978906 Thiết bị giữ nhiệt cho ghế ngồi xe hơi P61Q 2nd HVS Cushion"/>
    <s v="Cái"/>
    <n v="100"/>
    <n v="11.39"/>
    <n v="1139"/>
    <n v="0"/>
    <m/>
    <n v="1139"/>
    <n v="27518240"/>
    <n v="1139"/>
    <s v="P61QR_Cushion"/>
    <s v="P61QR"/>
    <x v="7"/>
    <x v="5"/>
  </r>
  <r>
    <s v="00000050"/>
    <d v="2024-02-02T00:00:00"/>
    <n v="1745481"/>
    <s v="KINRYO KOGYO CO.,LTD"/>
    <m/>
    <s v="3 Kokubu, Miyako-machi Miyako-gun Fukuoka Japan 824-0123"/>
    <s v="USD"/>
    <n v="24160"/>
    <n v="7"/>
    <s v="600979206"/>
    <s v="600979206 Thiết bị giữ nhiệt cho ghế ngồi xe hơi P61Q 2nd row cushion RH"/>
    <s v="Cái"/>
    <n v="100"/>
    <n v="11.4"/>
    <n v="1140"/>
    <n v="0"/>
    <m/>
    <n v="1140"/>
    <n v="27542400"/>
    <n v="1140"/>
    <s v="P61QR_Cushion"/>
    <s v="P61QR"/>
    <x v="7"/>
    <x v="5"/>
  </r>
  <r>
    <s v="00000050"/>
    <d v="2024-02-02T00:00:00"/>
    <n v="1745481"/>
    <s v="KINRYO KOGYO CO.,LTD"/>
    <m/>
    <s v="3 Kokubu, Miyako-machi Miyako-gun Fukuoka Japan 824-0123"/>
    <s v="USD"/>
    <n v="24160"/>
    <n v="8"/>
    <s v="600979306"/>
    <s v="600979306 Thiết bị giữ nhiệt cho ghế ngồi xe hơi P61Q 2nd row cushion LH"/>
    <s v="Cái"/>
    <n v="100"/>
    <n v="11.4"/>
    <n v="1140"/>
    <n v="0"/>
    <m/>
    <n v="1140"/>
    <n v="27542400"/>
    <n v="1140"/>
    <s v="P61QR_Cushion"/>
    <s v="P61QR"/>
    <x v="7"/>
    <x v="5"/>
  </r>
  <r>
    <s v="00000050"/>
    <d v="2024-02-02T00:00:00"/>
    <n v="1745481"/>
    <s v="KINRYO KOGYO CO.,LTD"/>
    <m/>
    <s v="3 Kokubu, Miyako-machi Miyako-gun Fukuoka Japan 824-0123"/>
    <s v="USD"/>
    <n v="24160"/>
    <n v="9"/>
    <s v=""/>
    <s v="Theo hóa đơn thương mại số 1745481 ngày 02/02/2024, tờ khai hàng hóa xuất khẩu số 306191977250 ngày 02/02/2024"/>
    <s v="Note"/>
    <n v="0"/>
    <n v="0"/>
    <n v="0"/>
    <n v="0"/>
    <m/>
    <n v="0"/>
    <n v="0"/>
    <m/>
    <m/>
    <m/>
    <x v="1"/>
    <x v="1"/>
  </r>
  <r>
    <s v="00000051"/>
    <d v="2024-02-02T00:00:00"/>
    <n v="1745482"/>
    <s v="KINRYO KOGYO CO.,LTD"/>
    <m/>
    <s v="3 Kokubu, Miyako-machi Miyako-gun Fukuoka Japan 824-0123"/>
    <s v="USD"/>
    <n v="24160"/>
    <n v="1"/>
    <s v="564600406"/>
    <s v="564600406 Thiết bị giữ nhiệt cho ghế ngồi xe hơi P61QR_3rd BA_RH_Leather"/>
    <s v="Cái"/>
    <n v="100"/>
    <n v="4.2699999999999996"/>
    <n v="426.99999999999994"/>
    <n v="0"/>
    <m/>
    <n v="426.99999999999994"/>
    <n v="10316319.999999998"/>
    <n v="426.99999999999994"/>
    <s v="P61Q_Backrest"/>
    <s v="P61QR"/>
    <x v="7"/>
    <x v="5"/>
  </r>
  <r>
    <s v="00000051"/>
    <d v="2024-02-02T00:00:00"/>
    <n v="1745482"/>
    <s v="KINRYO KOGYO CO.,LTD"/>
    <m/>
    <s v="3 Kokubu, Miyako-machi Miyako-gun Fukuoka Japan 824-0123"/>
    <s v="USD"/>
    <n v="24160"/>
    <n v="2"/>
    <s v="566421806"/>
    <s v="566421806 Thiết bị giữ nhiệt cho ghế ngồi xe hơi P61Q 2nd HVS Cushion"/>
    <s v="Cái"/>
    <n v="100"/>
    <n v="11.39"/>
    <n v="1139"/>
    <n v="0"/>
    <m/>
    <n v="1139"/>
    <n v="27518240"/>
    <n v="1139"/>
    <s v="P61QR_Cushion"/>
    <s v="P61QR"/>
    <x v="7"/>
    <x v="5"/>
  </r>
  <r>
    <s v="00000051"/>
    <d v="2024-02-02T00:00:00"/>
    <n v="1745482"/>
    <s v="KINRYO KOGYO CO.,LTD"/>
    <m/>
    <s v="3 Kokubu, Miyako-machi Miyako-gun Fukuoka Japan 824-0123"/>
    <s v="USD"/>
    <n v="24160"/>
    <n v="3"/>
    <s v="566559807"/>
    <s v="566559807 Thiết bị giữ nhiệt cho ghế ngồi xe hơi P61QR_1st BA_LEA"/>
    <s v="Cái"/>
    <n v="200"/>
    <n v="3.23"/>
    <n v="646"/>
    <n v="0"/>
    <m/>
    <n v="646"/>
    <n v="15607360"/>
    <n v="646"/>
    <s v="P61QR_Cushion"/>
    <s v="P61QR"/>
    <x v="7"/>
    <x v="5"/>
  </r>
  <r>
    <s v="00000051"/>
    <d v="2024-02-02T00:00:00"/>
    <n v="1745482"/>
    <s v="KINRYO KOGYO CO.,LTD"/>
    <m/>
    <s v="3 Kokubu, Miyako-machi Miyako-gun Fukuoka Japan 824-0123"/>
    <s v="USD"/>
    <n v="24160"/>
    <n v="4"/>
    <s v="566561308"/>
    <s v="566561308 Thiết bị giữ nhiệt cho ghế ngồi xe hơi P61QR_1st CU_LH_LEA"/>
    <s v="Cái"/>
    <n v="100"/>
    <n v="11.68"/>
    <n v="1168"/>
    <n v="0"/>
    <m/>
    <n v="1168"/>
    <n v="28218880"/>
    <n v="1168"/>
    <s v="P61QR_Cushion"/>
    <s v="P61QR"/>
    <x v="7"/>
    <x v="5"/>
  </r>
  <r>
    <s v="00000051"/>
    <d v="2024-02-02T00:00:00"/>
    <n v="1745482"/>
    <s v="KINRYO KOGYO CO.,LTD"/>
    <m/>
    <s v="3 Kokubu, Miyako-machi Miyako-gun Fukuoka Japan 824-0123"/>
    <s v="USD"/>
    <n v="24160"/>
    <n v="5"/>
    <s v="567301808"/>
    <s v="567301808 Thiết bị giữ nhiệt cho ghế ngồi xe hơi  P61QR_1st CU_RH_LEA"/>
    <s v="Cái"/>
    <n v="100"/>
    <n v="11.68"/>
    <n v="1168"/>
    <n v="0"/>
    <m/>
    <n v="1168"/>
    <n v="28218880"/>
    <n v="1168"/>
    <s v="P61QR_Cushion"/>
    <s v="P61QR"/>
    <x v="7"/>
    <x v="5"/>
  </r>
  <r>
    <s v="00000051"/>
    <d v="2024-02-02T00:00:00"/>
    <n v="1745482"/>
    <s v="KINRYO KOGYO CO.,LTD"/>
    <m/>
    <s v="3 Kokubu, Miyako-machi Miyako-gun Fukuoka Japan 824-0123"/>
    <s v="USD"/>
    <n v="24160"/>
    <n v="6"/>
    <s v="567302105"/>
    <s v="567302105 Thiết bị giữ nhiệt cho ghế ngồi xe hơi  P61Q 1st row cushion LH"/>
    <s v="Cái"/>
    <n v="100"/>
    <n v="12.03"/>
    <n v="1203"/>
    <n v="0"/>
    <m/>
    <n v="1203"/>
    <n v="29064480"/>
    <n v="1203"/>
    <s v="P61QR_Cushion"/>
    <s v="P61QR"/>
    <x v="7"/>
    <x v="5"/>
  </r>
  <r>
    <s v="00000051"/>
    <d v="2024-02-02T00:00:00"/>
    <n v="1745482"/>
    <s v="KINRYO KOGYO CO.,LTD"/>
    <m/>
    <s v="3 Kokubu, Miyako-machi Miyako-gun Fukuoka Japan 824-0123"/>
    <s v="USD"/>
    <n v="24160"/>
    <n v="7"/>
    <s v="567302305"/>
    <s v="567302305 Thiết bị giữ nhiệt cho ghế ngồi xe hơi P61Q 1st row cushion RH"/>
    <s v="Cái"/>
    <n v="100"/>
    <n v="12.03"/>
    <n v="1203"/>
    <n v="0"/>
    <m/>
    <n v="1203"/>
    <n v="29064480"/>
    <n v="1203"/>
    <s v="P61QR_Cushion"/>
    <s v="P61QR"/>
    <x v="7"/>
    <x v="5"/>
  </r>
  <r>
    <s v="00000051"/>
    <d v="2024-02-02T00:00:00"/>
    <n v="1745482"/>
    <s v="KINRYO KOGYO CO.,LTD"/>
    <m/>
    <s v="3 Kokubu, Miyako-machi Miyako-gun Fukuoka Japan 824-0123"/>
    <s v="USD"/>
    <n v="24160"/>
    <n v="8"/>
    <s v="577518506"/>
    <s v="577518506 Thiết bị giữ nhiệt cho ghế ngồi xe hơi P61QR_3rd BA_LH_Leather"/>
    <s v="Cái"/>
    <n v="100"/>
    <n v="4.2699999999999996"/>
    <n v="426.99999999999994"/>
    <n v="0"/>
    <m/>
    <n v="426.99999999999994"/>
    <n v="10316319.999999998"/>
    <n v="426.99999999999994"/>
    <s v="P61Q_Backrest"/>
    <s v="P61QR"/>
    <x v="7"/>
    <x v="5"/>
  </r>
  <r>
    <s v="00000051"/>
    <d v="2024-02-02T00:00:00"/>
    <n v="1745482"/>
    <s v="KINRYO KOGYO CO.,LTD"/>
    <m/>
    <s v="3 Kokubu, Miyako-machi Miyako-gun Fukuoka Japan 824-0123"/>
    <s v="USD"/>
    <n v="24160"/>
    <n v="9"/>
    <s v="577518604"/>
    <s v="577518604 Thiết bị giữ nhiệt cho ghế ngồi xe hơi  - P61QR_3RD CU_LH_LEATHER"/>
    <s v="Cái"/>
    <n v="100"/>
    <n v="7.28"/>
    <n v="728"/>
    <n v="0"/>
    <m/>
    <n v="728"/>
    <n v="17588480"/>
    <n v="728"/>
    <s v="P61Q_Backrest"/>
    <s v="P61QR"/>
    <x v="7"/>
    <x v="5"/>
  </r>
  <r>
    <s v="00000051"/>
    <d v="2024-02-02T00:00:00"/>
    <n v="1745482"/>
    <s v="KINRYO KOGYO CO.,LTD"/>
    <m/>
    <s v="3 Kokubu, Miyako-machi Miyako-gun Fukuoka Japan 824-0123"/>
    <s v="USD"/>
    <n v="24160"/>
    <n v="10"/>
    <s v="600978906"/>
    <s v="600978906 Thiết bị giữ nhiệt cho ghế ngồi xe hơi P61Q 2nd HVS Cushion"/>
    <s v="Cái"/>
    <n v="100"/>
    <n v="11.39"/>
    <n v="1139"/>
    <n v="0"/>
    <m/>
    <n v="1139"/>
    <n v="27518240"/>
    <n v="1139"/>
    <s v="P61QR_Cushion"/>
    <s v="P61QR"/>
    <x v="7"/>
    <x v="5"/>
  </r>
  <r>
    <s v="00000051"/>
    <d v="2024-02-02T00:00:00"/>
    <n v="1745482"/>
    <s v="KINRYO KOGYO CO.,LTD"/>
    <m/>
    <s v="3 Kokubu, Miyako-machi Miyako-gun Fukuoka Japan 824-0123"/>
    <s v="USD"/>
    <n v="24160"/>
    <n v="11"/>
    <s v="600979206"/>
    <s v="600979206 Thiết bị giữ nhiệt cho ghế ngồi xe hơi P61Q 2nd row cushion RH"/>
    <s v="Cái"/>
    <n v="100"/>
    <n v="11.4"/>
    <n v="1140"/>
    <n v="0"/>
    <m/>
    <n v="1140"/>
    <n v="27542400"/>
    <n v="1140"/>
    <s v="P61QR_Cushion"/>
    <s v="P61QR"/>
    <x v="7"/>
    <x v="5"/>
  </r>
  <r>
    <s v="00000051"/>
    <d v="2024-02-02T00:00:00"/>
    <n v="1745482"/>
    <s v="KINRYO KOGYO CO.,LTD"/>
    <m/>
    <s v="3 Kokubu, Miyako-machi Miyako-gun Fukuoka Japan 824-0123"/>
    <s v="USD"/>
    <n v="24160"/>
    <n v="12"/>
    <s v="600979306"/>
    <s v="600979306 Thiết bị giữ nhiệt cho ghế ngồi xe hơi P61Q 2nd row cushion LH"/>
    <s v="Cái"/>
    <n v="100"/>
    <n v="11.4"/>
    <n v="1140"/>
    <n v="0"/>
    <m/>
    <n v="1140"/>
    <n v="27542400"/>
    <n v="1140"/>
    <s v="P61QR_Cushion"/>
    <s v="P61QR"/>
    <x v="7"/>
    <x v="5"/>
  </r>
  <r>
    <s v="00000051"/>
    <d v="2024-02-02T00:00:00"/>
    <n v="1745482"/>
    <s v="KINRYO KOGYO CO.,LTD"/>
    <m/>
    <s v="3 Kokubu, Miyako-machi Miyako-gun Fukuoka Japan 824-0123"/>
    <s v="USD"/>
    <n v="24160"/>
    <n v="13"/>
    <s v="639072701"/>
    <s v="639072701 Thiết bị giữ nhiệt cho ghế ngồi xe hơi P61Q 2nd Back Heater"/>
    <s v="Cái"/>
    <n v="200"/>
    <n v="3.11"/>
    <n v="622"/>
    <n v="0"/>
    <m/>
    <n v="622"/>
    <n v="15027520"/>
    <n v="622"/>
    <s v="P61Q_Backrest"/>
    <s v="P61QR"/>
    <x v="7"/>
    <x v="5"/>
  </r>
  <r>
    <s v="00000051"/>
    <d v="2024-02-02T00:00:00"/>
    <n v="1745482"/>
    <s v="KINRYO KOGYO CO.,LTD"/>
    <m/>
    <s v="3 Kokubu, Miyako-machi Miyako-gun Fukuoka Japan 824-0123"/>
    <s v="USD"/>
    <n v="24160"/>
    <n v="14"/>
    <s v="564544206"/>
    <s v="564544206 Thiết bị giữ nhiệt cho ghế ngồi xe hơi P61QR_3rd CU_RH_Leather"/>
    <s v="Cái"/>
    <n v="100"/>
    <n v="7.28"/>
    <n v="728"/>
    <n v="0"/>
    <m/>
    <n v="728"/>
    <n v="17588480"/>
    <n v="728"/>
    <s v="P61Q_Backrest"/>
    <s v="P61QR"/>
    <x v="7"/>
    <x v="5"/>
  </r>
  <r>
    <s v="00000051"/>
    <d v="2024-02-02T00:00:00"/>
    <n v="1745482"/>
    <s v="KINRYO KOGYO CO.,LTD"/>
    <m/>
    <s v="3 Kokubu, Miyako-machi Miyako-gun Fukuoka Japan 824-0123"/>
    <s v="USD"/>
    <n v="24160"/>
    <n v="15"/>
    <s v=""/>
    <s v="Theo hóa đơn thương mại số 1745482 ngày 02/02/2024, tờ khai hàng hóa xuất khẩu số 306193154800 ngày 02/02/2024"/>
    <s v="Note"/>
    <n v="0"/>
    <n v="0"/>
    <n v="0"/>
    <n v="0"/>
    <m/>
    <n v="0"/>
    <n v="0"/>
    <m/>
    <m/>
    <m/>
    <x v="1"/>
    <x v="1"/>
  </r>
  <r>
    <s v="00000052"/>
    <d v="2024-02-03T00:00:00"/>
    <n v="1745483"/>
    <s v="KINRYO KOGYO CO.,LTD"/>
    <m/>
    <s v="3 Kokubu, Miyako-machi Miyako-gun Fukuoka Japan 824-0123"/>
    <s v="USD"/>
    <n v="24200"/>
    <n v="1"/>
    <s v="566516503"/>
    <s v="566516503 Thiết bị giữ nhiệt cho ghế ngồi xe hơi P61R 2nd BACK HEATER ASSY"/>
    <s v="Cái"/>
    <n v="100"/>
    <n v="3.25"/>
    <n v="325"/>
    <n v="0"/>
    <m/>
    <n v="325"/>
    <n v="7865000"/>
    <n v="325"/>
    <s v="P61R_Backrest"/>
    <s v="P61QR"/>
    <x v="7"/>
    <x v="5"/>
  </r>
  <r>
    <s v="00000052"/>
    <d v="2024-02-03T00:00:00"/>
    <n v="1745483"/>
    <s v="KINRYO KOGYO CO.,LTD"/>
    <m/>
    <s v="3 Kokubu, Miyako-machi Miyako-gun Fukuoka Japan 824-0123"/>
    <s v="USD"/>
    <n v="24200"/>
    <n v="2"/>
    <s v=""/>
    <s v="Theo hóa đơn thương mại số 1745483 ngày 02/02/2024, tờ khai hàng hóa xuất khẩu số 306193553540 ngày 02/02/2024"/>
    <s v="Note"/>
    <n v="0"/>
    <n v="0"/>
    <n v="0"/>
    <n v="0"/>
    <m/>
    <n v="0"/>
    <n v="0"/>
    <m/>
    <m/>
    <m/>
    <x v="1"/>
    <x v="1"/>
  </r>
  <r>
    <s v="00000053"/>
    <d v="2024-02-05T00:00:00"/>
    <n v="1745472"/>
    <s v="HYUNDAI TRANSYS GEORGIA SEATING SYSTEM"/>
    <m/>
    <s v="116 Jesse Samuel Hunt Blvd. Prattville, Alabama, United States"/>
    <s v="USD"/>
    <n v="24217"/>
    <n v="1"/>
    <s v="88170AR15006"/>
    <s v="88170AR15006 Thiết bị giữ nhiệt cho ghế ngồi xe hơi JK1 HEATER FR SEAT CUSHION ODS"/>
    <s v="Cái"/>
    <n v="300"/>
    <n v="5.85"/>
    <n v="1755"/>
    <n v="0"/>
    <m/>
    <n v="1755"/>
    <n v="42500835"/>
    <n v="1755"/>
    <s v="JK"/>
    <s v="JK"/>
    <x v="6"/>
    <x v="6"/>
  </r>
  <r>
    <s v="00000053"/>
    <d v="2024-02-05T00:00:00"/>
    <n v="1745472"/>
    <s v="HYUNDAI TRANSYS GEORGIA SEATING SYSTEM"/>
    <m/>
    <s v="116 Jesse Samuel Hunt Blvd. Prattville, Alabama, United States"/>
    <s v="USD"/>
    <n v="24217"/>
    <n v="2"/>
    <s v=""/>
    <s v="Theo hóa đơn thương mại số 1745472 ngày 01/02/2024, tờ khai hàng hóa xuất khẩu số 306197515760 ngày 05/02/2024"/>
    <s v="Note"/>
    <n v="0"/>
    <n v="0"/>
    <n v="0"/>
    <n v="0"/>
    <m/>
    <n v="0"/>
    <n v="0"/>
    <m/>
    <m/>
    <m/>
    <x v="1"/>
    <x v="1"/>
  </r>
  <r>
    <s v="00000054"/>
    <d v="2024-02-05T00:00:00"/>
    <n v="1745473"/>
    <s v="HYUNDAI TRANSYS GEORGIA SEATING SYSTEM"/>
    <m/>
    <s v="116 Jesse Samuel Hunt Blvd. Prattville, Alabama, United States"/>
    <s v="USD"/>
    <n v="24217"/>
    <n v="1"/>
    <s v="88170AR00015N"/>
    <s v="88170AR00015N Thiết bị giữ nhiệt cho ghế ngồi xe hơi  Front seat heater cushion Original Type JK"/>
    <s v="Cái"/>
    <n v="500"/>
    <n v="5.85"/>
    <n v="2925"/>
    <n v="0"/>
    <m/>
    <n v="2925"/>
    <n v="70834725"/>
    <n v="2925"/>
    <s v="JK"/>
    <s v="JK"/>
    <x v="6"/>
    <x v="6"/>
  </r>
  <r>
    <s v="00000054"/>
    <d v="2024-02-05T00:00:00"/>
    <n v="1745473"/>
    <s v="HYUNDAI TRANSYS GEORGIA SEATING SYSTEM"/>
    <m/>
    <s v="116 Jesse Samuel Hunt Blvd. Prattville, Alabama, United States"/>
    <s v="USD"/>
    <n v="24217"/>
    <n v="2"/>
    <s v="88170AR05007N"/>
    <s v="88170AR05007N Thiết bị giữ nhiệt cho ghế ngồi xe hơi JK1 HEATER FR Cushion Quilting"/>
    <s v="Cái"/>
    <n v="300"/>
    <n v="5.85"/>
    <n v="1755"/>
    <n v="0"/>
    <m/>
    <n v="1755"/>
    <n v="42500835"/>
    <n v="1755"/>
    <s v="JK"/>
    <s v="JK"/>
    <x v="6"/>
    <x v="6"/>
  </r>
  <r>
    <s v="00000054"/>
    <d v="2024-02-05T00:00:00"/>
    <n v="1745473"/>
    <s v="HYUNDAI TRANSYS GEORGIA SEATING SYSTEM"/>
    <m/>
    <s v="116 Jesse Samuel Hunt Blvd. Prattville, Alabama, United States"/>
    <s v="USD"/>
    <n v="24217"/>
    <n v="3"/>
    <s v="88170AR10017N"/>
    <s v="88170AR10017N Thiết bị giữ nhiệt cho ghế ngồi xe hơi Front seat heater cushion with ODS"/>
    <s v="Cái"/>
    <n v="500"/>
    <n v="5.85"/>
    <n v="2925"/>
    <n v="0"/>
    <m/>
    <n v="2925"/>
    <n v="70834725"/>
    <n v="2925"/>
    <s v="JK"/>
    <s v="JK"/>
    <x v="6"/>
    <x v="6"/>
  </r>
  <r>
    <s v="00000054"/>
    <d v="2024-02-05T00:00:00"/>
    <n v="1745473"/>
    <s v="HYUNDAI TRANSYS GEORGIA SEATING SYSTEM"/>
    <m/>
    <s v="116 Jesse Samuel Hunt Blvd. Prattville, Alabama, United States"/>
    <s v="USD"/>
    <n v="24217"/>
    <n v="4"/>
    <s v="88170AR15006"/>
    <s v="88170AR15006 Thiết bị giữ nhiệt cho ghế ngồi xe hơi JK1 HEATER FR SEAT CUSHION ODS"/>
    <s v="Cái"/>
    <n v="300"/>
    <n v="5.85"/>
    <n v="1755"/>
    <n v="0"/>
    <m/>
    <n v="1755"/>
    <n v="42500835"/>
    <n v="1755"/>
    <s v="JK"/>
    <s v="JK"/>
    <x v="6"/>
    <x v="6"/>
  </r>
  <r>
    <s v="00000054"/>
    <d v="2024-02-05T00:00:00"/>
    <n v="1745473"/>
    <s v="HYUNDAI TRANSYS GEORGIA SEATING SYSTEM"/>
    <m/>
    <s v="116 Jesse Samuel Hunt Blvd. Prattville, Alabama, United States"/>
    <s v="USD"/>
    <n v="24217"/>
    <n v="5"/>
    <s v="88370AR00020"/>
    <s v="88370AR00020 Thiết bị giữ nhiệt cho ghế ngồi xe hơi Front seat back heater"/>
    <s v="Cái"/>
    <n v="1100"/>
    <n v="5.1100000000000003"/>
    <n v="5621"/>
    <n v="0"/>
    <m/>
    <n v="5621"/>
    <n v="136123757"/>
    <n v="5621"/>
    <s v="JK"/>
    <s v="JK"/>
    <x v="6"/>
    <x v="6"/>
  </r>
  <r>
    <s v="00000054"/>
    <d v="2024-02-05T00:00:00"/>
    <n v="1745473"/>
    <s v="HYUNDAI TRANSYS GEORGIA SEATING SYSTEM"/>
    <m/>
    <s v="116 Jesse Samuel Hunt Blvd. Prattville, Alabama, United States"/>
    <s v="USD"/>
    <n v="24217"/>
    <n v="6"/>
    <s v="88370AR05009"/>
    <s v="88370AR05009 Thiết bị giữ nhiệt cho ghế ngồi xe hơi JK1 HEATER FR SEAT BACK Quilting"/>
    <s v="Cái"/>
    <n v="600"/>
    <n v="5.1100000000000003"/>
    <n v="3066"/>
    <n v="0"/>
    <m/>
    <n v="3066"/>
    <n v="74249322"/>
    <n v="3066"/>
    <s v="JK"/>
    <s v="JK"/>
    <x v="6"/>
    <x v="6"/>
  </r>
  <r>
    <s v="00000054"/>
    <d v="2024-02-05T00:00:00"/>
    <n v="1745473"/>
    <s v="HYUNDAI TRANSYS GEORGIA SEATING SYSTEM"/>
    <m/>
    <s v="116 Jesse Samuel Hunt Blvd. Prattville, Alabama, United States"/>
    <s v="USD"/>
    <n v="24217"/>
    <n v="7"/>
    <s v="89170AR00021"/>
    <s v="89170AR00021 Thiết bị giữ nhiệt cho ghế ngồi xe hơi Rear seat cushion LH heater"/>
    <s v="Cái"/>
    <n v="100"/>
    <n v="5.75"/>
    <n v="575"/>
    <n v="0"/>
    <m/>
    <n v="575"/>
    <n v="13924775"/>
    <n v="575"/>
    <s v="JK"/>
    <s v="JK"/>
    <x v="6"/>
    <x v="6"/>
  </r>
  <r>
    <s v="00000054"/>
    <d v="2024-02-05T00:00:00"/>
    <n v="1745473"/>
    <s v="HYUNDAI TRANSYS GEORGIA SEATING SYSTEM"/>
    <m/>
    <s v="116 Jesse Samuel Hunt Blvd. Prattville, Alabama, United States"/>
    <s v="USD"/>
    <n v="24217"/>
    <n v="8"/>
    <s v="89175AR00005N"/>
    <s v="89175AR00005N Thiết bị giữ nhiệt cho ghế ngồi xe hơi JK1 HEATER CUSHION RR"/>
    <s v="Cái"/>
    <n v="100"/>
    <n v="2.88"/>
    <n v="288"/>
    <n v="0"/>
    <m/>
    <n v="288"/>
    <n v="6974496"/>
    <n v="288"/>
    <s v="JK"/>
    <s v="JK"/>
    <x v="6"/>
    <x v="6"/>
  </r>
  <r>
    <s v="00000054"/>
    <d v="2024-02-05T00:00:00"/>
    <n v="1745473"/>
    <s v="HYUNDAI TRANSYS GEORGIA SEATING SYSTEM"/>
    <m/>
    <s v="116 Jesse Samuel Hunt Blvd. Prattville, Alabama, United States"/>
    <s v="USD"/>
    <n v="24217"/>
    <n v="9"/>
    <s v="89270AR00021"/>
    <s v="89270AR00021 Thiết bị giữ nhiệt cho ghế ngồi xe hơi Rear seat cushion RH heater"/>
    <s v="Cái"/>
    <n v="100"/>
    <n v="5.75"/>
    <n v="575"/>
    <n v="0"/>
    <m/>
    <n v="575"/>
    <n v="13924775"/>
    <n v="575"/>
    <s v="JK"/>
    <s v="JK"/>
    <x v="6"/>
    <x v="6"/>
  </r>
  <r>
    <s v="00000054"/>
    <d v="2024-02-05T00:00:00"/>
    <n v="1745473"/>
    <s v="HYUNDAI TRANSYS GEORGIA SEATING SYSTEM"/>
    <m/>
    <s v="116 Jesse Samuel Hunt Blvd. Prattville, Alabama, United States"/>
    <s v="USD"/>
    <n v="24217"/>
    <n v="10"/>
    <s v="89270AR05011"/>
    <s v="89270AR05011 Thiết bị giữ nhiệt cho ghế ngồi xe hơi JK1 HEATER CUSHION RH 2ND SEAT Quilting"/>
    <s v="Cái"/>
    <n v="100"/>
    <n v="5.75"/>
    <n v="575"/>
    <n v="0"/>
    <m/>
    <n v="575"/>
    <n v="13924775"/>
    <n v="575"/>
    <s v="JK"/>
    <s v="JK"/>
    <x v="6"/>
    <x v="6"/>
  </r>
  <r>
    <s v="00000054"/>
    <d v="2024-02-05T00:00:00"/>
    <n v="1745473"/>
    <s v="HYUNDAI TRANSYS GEORGIA SEATING SYSTEM"/>
    <m/>
    <s v="116 Jesse Samuel Hunt Blvd. Prattville, Alabama, United States"/>
    <s v="USD"/>
    <n v="24217"/>
    <n v="11"/>
    <s v="89370AR05009"/>
    <s v="89370AR05009 Thiết bị giữ nhiệt cho ghế ngồi xe hơi JK1 HEATER Back LH 2ND Seat Quilting"/>
    <s v="Cái"/>
    <n v="200"/>
    <n v="4.68"/>
    <n v="936"/>
    <n v="0"/>
    <m/>
    <n v="936"/>
    <n v="22667112"/>
    <n v="936"/>
    <s v="JK"/>
    <s v="JK"/>
    <x v="6"/>
    <x v="6"/>
  </r>
  <r>
    <s v="00000054"/>
    <d v="2024-02-05T00:00:00"/>
    <n v="1745473"/>
    <s v="HYUNDAI TRANSYS GEORGIA SEATING SYSTEM"/>
    <m/>
    <s v="116 Jesse Samuel Hunt Blvd. Prattville, Alabama, United States"/>
    <s v="USD"/>
    <n v="24217"/>
    <n v="12"/>
    <s v="89470AR05009"/>
    <s v="89470AR05009 Thiết bị giữ nhiệt cho ghế ngồi xe hơi JK1 HEATER Back RH 2ND Seat quilting"/>
    <s v="Cái"/>
    <n v="100"/>
    <n v="4.68"/>
    <n v="468"/>
    <n v="0"/>
    <m/>
    <n v="468"/>
    <n v="11333556"/>
    <n v="468"/>
    <s v="JK"/>
    <s v="JK"/>
    <x v="6"/>
    <x v="6"/>
  </r>
  <r>
    <s v="00000054"/>
    <d v="2024-02-05T00:00:00"/>
    <n v="1745473"/>
    <s v="HYUNDAI TRANSYS GEORGIA SEATING SYSTEM"/>
    <m/>
    <s v="116 Jesse Samuel Hunt Blvd. Prattville, Alabama, United States"/>
    <s v="USD"/>
    <n v="24217"/>
    <n v="13"/>
    <s v=""/>
    <s v="Theo hóa đơn thương mại số 1745473 ngày 01/02/2024, tờ khai hàng hóa xuất khẩu số 306197515760 ngày 05/02/2024"/>
    <s v="Note"/>
    <n v="0"/>
    <n v="0"/>
    <n v="0"/>
    <n v="0"/>
    <m/>
    <n v="0"/>
    <n v="0"/>
    <m/>
    <m/>
    <m/>
    <x v="1"/>
    <x v="1"/>
  </r>
  <r>
    <s v="00000055"/>
    <d v="2024-02-05T00:00:00"/>
    <n v="1745474"/>
    <s v="IGB AUTOMOTIVE TIANJIN LTD"/>
    <m/>
    <s v="Buiding H, No.1 Shengdayizhi Road, XEDA, Tianjin China, 300383"/>
    <s v="EUR"/>
    <n v="25948"/>
    <n v="1"/>
    <s v="A206280301"/>
    <s v="A206280301 Thiết bị giữ nhiệt cho ghế ngồi xe hơi V206 Front Seat Cushion HM FSC Heater Mat"/>
    <s v="Cái"/>
    <n v="1300"/>
    <n v="2.88002"/>
    <n v="3744.0259999999998"/>
    <n v="0"/>
    <m/>
    <n v="3744.0259999999998"/>
    <n v="97149986.648000002"/>
    <n v="4011.6441610438942"/>
    <s v="V206"/>
    <s v="V206"/>
    <x v="8"/>
    <x v="7"/>
  </r>
  <r>
    <s v="00000055"/>
    <d v="2024-02-05T00:00:00"/>
    <n v="1745474"/>
    <s v="IGB AUTOMOTIVE TIANJIN LTD"/>
    <m/>
    <s v="Buiding H, No.1 Shengdayizhi Road, XEDA, Tianjin China, 300383"/>
    <s v="EUR"/>
    <n v="25948"/>
    <n v="2"/>
    <s v="A206910202"/>
    <s v="A206910202 Thiết bị giữ nhiệt cho  xe hơi,V206 FSB Heater, Front Seat Back Heater"/>
    <s v="Cái"/>
    <n v="1300"/>
    <n v="3.57"/>
    <n v="4641"/>
    <n v="0"/>
    <m/>
    <n v="4641"/>
    <n v="120424668"/>
    <n v="4972.7327084279632"/>
    <s v="V206"/>
    <s v="V206"/>
    <x v="8"/>
    <x v="7"/>
  </r>
  <r>
    <s v="00000055"/>
    <d v="2024-02-05T00:00:00"/>
    <n v="1745474"/>
    <s v="IGB AUTOMOTIVE TIANJIN LTD"/>
    <m/>
    <s v="Buiding H, No.1 Shengdayizhi Road, XEDA, Tianjin China, 300383"/>
    <s v="EUR"/>
    <n v="25948"/>
    <n v="3"/>
    <s v=""/>
    <s v="Theo hóa đơn thương mại số 1745474 ngày 01/02/2024, tờ khai hàng hóa xuất khẩu số 306197016550 ngày 05/02/2024"/>
    <s v="Note"/>
    <n v="0"/>
    <n v="0"/>
    <n v="0"/>
    <n v="0"/>
    <m/>
    <n v="0"/>
    <n v="0"/>
    <m/>
    <m/>
    <m/>
    <x v="1"/>
    <x v="1"/>
  </r>
  <r>
    <s v="00000056"/>
    <d v="2024-02-05T00:00:00"/>
    <n v="1745475"/>
    <s v="IGB AUTOMOTIVE TIANJIN LTD"/>
    <m/>
    <s v="Buiding H, No.1 Shengdayizhi Road, XEDA, Tianjin China, 300383"/>
    <s v="EUR"/>
    <n v="25948"/>
    <n v="1"/>
    <s v="A214270201"/>
    <s v="A214270201 Thiết bị giữ nhiệt cho ghế ngồi xe hơi V214 FSB HM LH"/>
    <s v="Cái"/>
    <n v="3500"/>
    <n v="3.28"/>
    <n v="11480"/>
    <n v="0"/>
    <m/>
    <n v="11480"/>
    <n v="297883040"/>
    <n v="12300.575628690589"/>
    <s v="V214FS"/>
    <s v="V214FS"/>
    <x v="9"/>
    <x v="7"/>
  </r>
  <r>
    <s v="00000056"/>
    <d v="2024-02-05T00:00:00"/>
    <n v="1745475"/>
    <s v="IGB AUTOMOTIVE TIANJIN LTD"/>
    <m/>
    <s v="Buiding H, No.1 Shengdayizhi Road, XEDA, Tianjin China, 300383"/>
    <s v="EUR"/>
    <n v="25948"/>
    <n v="2"/>
    <s v="A214280201"/>
    <s v="A214280201 Thiết bị giữ nhiệt cho ghế ngồi xe hơi V214 FSB HM RH"/>
    <s v="Cái"/>
    <n v="3500"/>
    <n v="3.28"/>
    <n v="11480"/>
    <n v="0"/>
    <m/>
    <n v="11480"/>
    <n v="297883040"/>
    <n v="12300.575628690589"/>
    <s v="V214FS"/>
    <s v="V214FS"/>
    <x v="9"/>
    <x v="7"/>
  </r>
  <r>
    <s v="00000056"/>
    <d v="2024-02-05T00:00:00"/>
    <n v="1745475"/>
    <s v="IGB AUTOMOTIVE TIANJIN LTD"/>
    <m/>
    <s v="Buiding H, No.1 Shengdayizhi Road, XEDA, Tianjin China, 300383"/>
    <s v="EUR"/>
    <n v="25948"/>
    <n v="3"/>
    <s v="A214890401"/>
    <s v="A214890401 Thiết bị giữ nhiệt cho ghế ngồi xe hơi V214 FSC HM LH"/>
    <s v="Cái"/>
    <n v="3500"/>
    <n v="3.05"/>
    <n v="10675"/>
    <n v="0"/>
    <m/>
    <n v="10675"/>
    <n v="276994900"/>
    <n v="11438.035264483626"/>
    <s v="V214FS"/>
    <s v="V214FS"/>
    <x v="9"/>
    <x v="7"/>
  </r>
  <r>
    <s v="00000056"/>
    <d v="2024-02-05T00:00:00"/>
    <n v="1745475"/>
    <s v="IGB AUTOMOTIVE TIANJIN LTD"/>
    <m/>
    <s v="Buiding H, No.1 Shengdayizhi Road, XEDA, Tianjin China, 300383"/>
    <s v="EUR"/>
    <n v="25948"/>
    <n v="4"/>
    <s v="A214900401"/>
    <s v="A214900401 Thiết bị giữ nhiệt cho ghế ngồi xe hơi V214 FSC HM RH"/>
    <s v="Cái"/>
    <n v="3500"/>
    <n v="3.07"/>
    <n v="10745"/>
    <n v="0"/>
    <m/>
    <n v="10745"/>
    <n v="278811260"/>
    <n v="11513.038774414666"/>
    <s v="V214FS"/>
    <s v="V214FS"/>
    <x v="9"/>
    <x v="7"/>
  </r>
  <r>
    <s v="00000056"/>
    <d v="2024-02-05T00:00:00"/>
    <n v="1745475"/>
    <s v="IGB AUTOMOTIVE TIANJIN LTD"/>
    <m/>
    <s v="Buiding H, No.1 Shengdayizhi Road, XEDA, Tianjin China, 300383"/>
    <s v="EUR"/>
    <n v="25948"/>
    <n v="5"/>
    <s v=""/>
    <s v="Theo hóa đơn thương mại số 1745475 ngày 01/02/2024, tờ khai hàng hóa xuất khẩu số 306197016550 ngày 05/02/2024"/>
    <s v="Note"/>
    <n v="0"/>
    <n v="0"/>
    <n v="0"/>
    <n v="0"/>
    <m/>
    <n v="0"/>
    <n v="0"/>
    <m/>
    <m/>
    <m/>
    <x v="1"/>
    <x v="1"/>
  </r>
  <r>
    <s v="00000057"/>
    <d v="2024-02-05T00:00:00"/>
    <n v="1745477"/>
    <s v="IGB AUTOMOTIVE TIANJIN LTD"/>
    <m/>
    <s v="Buiding H, No.1 Shengdayizhi Road, XEDA, Tianjin China, 300383"/>
    <s v="EUR"/>
    <n v="25948"/>
    <n v="1"/>
    <s v="448000005C"/>
    <s v="448000005C Thiết bị giữ nhiệt cho ghế ngồi xe hơi VS20 Rear Cushion Heater"/>
    <s v="Cái"/>
    <n v="500"/>
    <n v="5.28"/>
    <n v="2640"/>
    <n v="0"/>
    <m/>
    <n v="2640"/>
    <n v="68502720"/>
    <n v="2828.7038031135148"/>
    <s v="VS20"/>
    <s v="VS20"/>
    <x v="10"/>
    <x v="7"/>
  </r>
  <r>
    <s v="00000057"/>
    <d v="2024-02-05T00:00:00"/>
    <n v="1745477"/>
    <s v="IGB AUTOMOTIVE TIANJIN LTD"/>
    <m/>
    <s v="Buiding H, No.1 Shengdayizhi Road, XEDA, Tianjin China, 300383"/>
    <s v="EUR"/>
    <n v="25948"/>
    <n v="2"/>
    <s v="448010005C"/>
    <s v="448010005C Thiết bị giữ nhiệt của ghế ngồi xe hơi VS20 Rear Back Heater"/>
    <s v="Cái"/>
    <n v="600"/>
    <n v="6.01"/>
    <n v="3606"/>
    <n v="0"/>
    <m/>
    <n v="3606"/>
    <n v="93568488"/>
    <n v="3863.7522401618694"/>
    <s v="VS20"/>
    <s v="VS20"/>
    <x v="10"/>
    <x v="7"/>
  </r>
  <r>
    <s v="00000057"/>
    <d v="2024-02-05T00:00:00"/>
    <n v="1745477"/>
    <s v="IGB AUTOMOTIVE TIANJIN LTD"/>
    <m/>
    <s v="Buiding H, No.1 Shengdayizhi Road, XEDA, Tianjin China, 300383"/>
    <s v="EUR"/>
    <n v="25948"/>
    <n v="3"/>
    <s v=""/>
    <s v="Theo hóa đơn thương mại số 1745477 ngày 01/02/2024, tờ khai hàng hóa xuất khẩu số 306197016550 ngày 05/02/2024"/>
    <s v="Note"/>
    <n v="0"/>
    <n v="0"/>
    <n v="0"/>
    <n v="0"/>
    <m/>
    <n v="0"/>
    <n v="0"/>
    <m/>
    <m/>
    <m/>
    <x v="1"/>
    <x v="1"/>
  </r>
  <r>
    <s v="00000058"/>
    <d v="2024-02-05T00:00:00"/>
    <n v="1745478"/>
    <s v="IGB AUTOMOTIVE TIANJIN LTD"/>
    <m/>
    <s v="Buiding H, No.1 Shengdayizhi Road, XEDA, Tianjin China, 300383"/>
    <s v="EUR"/>
    <n v="25948"/>
    <n v="1"/>
    <s v="A295690003"/>
    <s v="A295690003 Thiết bị giữ nhiệt cho ghế ngồi xe hơi V295 Rear Seat Back"/>
    <s v="Cái"/>
    <n v="500"/>
    <n v="4.3"/>
    <n v="2150"/>
    <n v="0"/>
    <m/>
    <n v="2150"/>
    <n v="55788200"/>
    <n v="2303.6792335962336"/>
    <s v="V295"/>
    <s v="V295"/>
    <x v="11"/>
    <x v="7"/>
  </r>
  <r>
    <s v="00000058"/>
    <d v="2024-02-05T00:00:00"/>
    <n v="1745478"/>
    <s v="IGB AUTOMOTIVE TIANJIN LTD"/>
    <m/>
    <s v="Buiding H, No.1 Shengdayizhi Road, XEDA, Tianjin China, 300383"/>
    <s v="EUR"/>
    <n v="25948"/>
    <n v="2"/>
    <s v="A447580103"/>
    <s v="A447580103 Thiết bị giữ nhiệt của ghế ngồi xe hơi ZB Heater FSC Viano"/>
    <s v="Cái"/>
    <n v="400"/>
    <n v="6.0540000000000003"/>
    <n v="2421.6"/>
    <n v="0"/>
    <m/>
    <n v="2421.6"/>
    <n v="62835676.799999997"/>
    <n v="2594.6928521286695"/>
    <s v="VS20 MY22"/>
    <s v="VS20 MY22"/>
    <x v="12"/>
    <x v="7"/>
  </r>
  <r>
    <s v="00000058"/>
    <d v="2024-02-05T00:00:00"/>
    <n v="1745478"/>
    <s v="IGB AUTOMOTIVE TIANJIN LTD"/>
    <m/>
    <s v="Buiding H, No.1 Shengdayizhi Road, XEDA, Tianjin China, 300383"/>
    <s v="EUR"/>
    <n v="25948"/>
    <n v="3"/>
    <s v="A447600103"/>
    <s v="A447600103 Thiết bị giữ nhiệt của ghế ngồi xe hơi ZB Heater STV Viano"/>
    <s v="Cái"/>
    <n v="400"/>
    <n v="2.0880000000000001"/>
    <n v="835.2"/>
    <n v="0"/>
    <m/>
    <n v="835.2"/>
    <n v="21671769.600000001"/>
    <n v="894.89902134863939"/>
    <s v="VS20 MY22"/>
    <s v="VS20 MY22"/>
    <x v="12"/>
    <x v="7"/>
  </r>
  <r>
    <s v="00000058"/>
    <d v="2024-02-05T00:00:00"/>
    <n v="1745478"/>
    <s v="IGB AUTOMOTIVE TIANJIN LTD"/>
    <m/>
    <s v="Buiding H, No.1 Shengdayizhi Road, XEDA, Tianjin China, 300383"/>
    <s v="EUR"/>
    <n v="25948"/>
    <n v="4"/>
    <s v=""/>
    <s v="Theo hóa đơn thương mại số 1745478 ngày 01/02/2024, tờ khai hàng hóa xuất khẩu số 306197016550 ngày 05/02/2024"/>
    <s v="Note"/>
    <n v="0"/>
    <n v="0"/>
    <n v="0"/>
    <n v="0"/>
    <m/>
    <n v="0"/>
    <n v="0"/>
    <m/>
    <m/>
    <m/>
    <x v="1"/>
    <x v="1"/>
  </r>
  <r>
    <s v="00000059"/>
    <d v="2024-02-05T00:00:00"/>
    <n v="1745479"/>
    <s v="IGB AUTOMOTIVE TIANJIN LTD"/>
    <m/>
    <s v="Buiding H, No.1 Shengdayizhi Road, XEDA, Tianjin China, 300383"/>
    <s v="EUR"/>
    <n v="25948"/>
    <n v="1"/>
    <s v="A294630001"/>
    <s v="A294630001 Thiết bị giữ nhiệt cho ghế ngồi xe hơi X294 Rear Seat Cushion LH Heater Mat"/>
    <s v="Cái"/>
    <n v="200"/>
    <n v="3.18"/>
    <n v="636"/>
    <n v="0"/>
    <m/>
    <n v="636"/>
    <n v="16502928"/>
    <n v="681.46046165916493"/>
    <s v="X294"/>
    <s v="X294"/>
    <x v="13"/>
    <x v="7"/>
  </r>
  <r>
    <s v="00000059"/>
    <d v="2024-02-05T00:00:00"/>
    <n v="1745479"/>
    <s v="IGB AUTOMOTIVE TIANJIN LTD"/>
    <m/>
    <s v="Buiding H, No.1 Shengdayizhi Road, XEDA, Tianjin China, 300383"/>
    <s v="EUR"/>
    <n v="25948"/>
    <n v="2"/>
    <s v="A294640001"/>
    <s v="A294640001 Thiết bị giữ nhiệt cho ghế ngồi xe hơi X294 Rear Seat Cushion RH Heater Mat"/>
    <s v="Cái"/>
    <n v="300"/>
    <n v="3.16"/>
    <n v="948"/>
    <n v="0"/>
    <m/>
    <n v="948"/>
    <n v="24598704"/>
    <n v="1015.7618202089441"/>
    <s v="X294"/>
    <s v="X294"/>
    <x v="13"/>
    <x v="7"/>
  </r>
  <r>
    <s v="00000059"/>
    <d v="2024-02-05T00:00:00"/>
    <n v="1745479"/>
    <s v="IGB AUTOMOTIVE TIANJIN LTD"/>
    <m/>
    <s v="Buiding H, No.1 Shengdayizhi Road, XEDA, Tianjin China, 300383"/>
    <s v="EUR"/>
    <n v="25948"/>
    <n v="3"/>
    <s v="LC5B14D699HAG00"/>
    <s v="LC5B14D699HAG00 Thiết bị giữ nhiệt cho ghế ngồi xe hơi Front Seat Cushion H/V"/>
    <s v="Cái"/>
    <n v="200"/>
    <n v="4.22"/>
    <n v="844"/>
    <n v="0"/>
    <m/>
    <n v="844"/>
    <n v="21900112"/>
    <n v="904.32803402568436"/>
    <s v="U6XX"/>
    <s v="U6XX"/>
    <x v="14"/>
    <x v="7"/>
  </r>
  <r>
    <s v="00000059"/>
    <d v="2024-02-05T00:00:00"/>
    <n v="1745479"/>
    <s v="IGB AUTOMOTIVE TIANJIN LTD"/>
    <m/>
    <s v="Buiding H, No.1 Shengdayizhi Road, XEDA, Tianjin China, 300383"/>
    <s v="EUR"/>
    <n v="25948"/>
    <n v="4"/>
    <s v=""/>
    <s v="Theo hóa đơn thương mại số 1745479 ngày 01/02/2024, tờ khai hàng hóa xuất khẩu số 306197016550 ngày 05/02/2024"/>
    <s v="Note"/>
    <n v="0"/>
    <n v="0"/>
    <n v="0"/>
    <n v="0"/>
    <m/>
    <n v="0"/>
    <n v="0"/>
    <m/>
    <m/>
    <m/>
    <x v="1"/>
    <x v="1"/>
  </r>
  <r>
    <s v="00000060"/>
    <d v="2024-02-07T00:00:00"/>
    <n v="1745488"/>
    <s v="TACHI-S TECHNICAL CENTER"/>
    <m/>
    <s v="1-3-1, Suehiro-cho Ohme-shi, 198-0025 Tokyo Japan"/>
    <s v="USD"/>
    <n v="24250"/>
    <n v="1"/>
    <s v="271L0S280201"/>
    <s v="271L0S280201 Thiết bị giữ nhiệt cho ghế ngồi xe hơi 5A45 MY25 RSC LH slide"/>
    <s v="Cái"/>
    <n v="7"/>
    <n v="41.37"/>
    <n v="289.58999999999997"/>
    <n v="0"/>
    <m/>
    <n v="289.58999999999997"/>
    <n v="7022557.4999999991"/>
    <n v="289.58999999999997"/>
    <s v="5A45_Cushion"/>
    <s v="P33C Non lin"/>
    <x v="15"/>
    <x v="0"/>
  </r>
  <r>
    <s v="00000060"/>
    <d v="2024-02-07T00:00:00"/>
    <n v="1745488"/>
    <s v="TACHI-S TECHNICAL CENTER"/>
    <m/>
    <s v="1-3-1, Suehiro-cho Ohme-shi, 198-0025 Tokyo Japan"/>
    <s v="USD"/>
    <n v="24250"/>
    <n v="2"/>
    <s v="271L0S360301"/>
    <s v="271L0S360301 Thiết bị giữ nhiệt cho ghế ngồi xe hơi 5A45 MY25 2RSC RH Fix"/>
    <s v="Cái"/>
    <n v="3"/>
    <n v="41.34"/>
    <n v="124.02000000000001"/>
    <n v="0"/>
    <m/>
    <n v="124.02000000000001"/>
    <n v="3007485.0000000005"/>
    <n v="124.02000000000001"/>
    <s v="5A45_Cushion"/>
    <s v="P33C"/>
    <x v="15"/>
    <x v="0"/>
  </r>
  <r>
    <s v="00000060"/>
    <d v="2024-02-07T00:00:00"/>
    <n v="1745488"/>
    <s v="TACHI-S TECHNICAL CENTER"/>
    <m/>
    <s v="1-3-1, Suehiro-cho Ohme-shi, 198-0025 Tokyo Japan"/>
    <s v="USD"/>
    <n v="24250"/>
    <n v="3"/>
    <s v="281L0S280201"/>
    <s v="281L0S280201 Thiết bị giữ nhiệt cho ghế ngồi xe hơi 5A45 MY25 RSC LH slide"/>
    <s v="Cái"/>
    <n v="7"/>
    <n v="41.37"/>
    <n v="289.58999999999997"/>
    <n v="0"/>
    <m/>
    <n v="289.58999999999997"/>
    <n v="7022557.4999999991"/>
    <n v="289.58999999999997"/>
    <s v="5A45_Cushion"/>
    <s v="P33C Non lin"/>
    <x v="15"/>
    <x v="0"/>
  </r>
  <r>
    <s v="00000060"/>
    <d v="2024-02-07T00:00:00"/>
    <n v="1745488"/>
    <s v="TACHI-S TECHNICAL CENTER"/>
    <m/>
    <s v="1-3-1, Suehiro-cho Ohme-shi, 198-0025 Tokyo Japan"/>
    <s v="USD"/>
    <n v="24250"/>
    <n v="4"/>
    <s v="281L0S360301"/>
    <s v="281L0S360301 Thiết bị giữ nhiệt cho ghế ngồi xe hơi 5A45 MY25 RSC LH Fix"/>
    <s v="Cái"/>
    <n v="3"/>
    <n v="41.34"/>
    <n v="124.02000000000001"/>
    <n v="0"/>
    <m/>
    <n v="124.02000000000001"/>
    <n v="3007485.0000000005"/>
    <n v="124.02000000000001"/>
    <s v="5A45_Cushion"/>
    <s v="P33C Non lin"/>
    <x v="15"/>
    <x v="0"/>
  </r>
  <r>
    <s v="00000060"/>
    <d v="2024-02-07T00:00:00"/>
    <n v="1745488"/>
    <s v="TACHI-S TECHNICAL CENTER"/>
    <m/>
    <s v="1-3-1, Suehiro-cho Ohme-shi, 198-0025 Tokyo Japan"/>
    <s v="USD"/>
    <n v="24250"/>
    <n v="5"/>
    <s v=""/>
    <s v="Theo hóa đơn thương mại số 1745488 ngày 07/02/2024, tờ khai hàng hóa xuất khẩu số 306202938810 ngày 07/02/2024"/>
    <s v="Note"/>
    <n v="0"/>
    <n v="0"/>
    <n v="0"/>
    <n v="0"/>
    <m/>
    <n v="0"/>
    <n v="0"/>
    <m/>
    <m/>
    <m/>
    <x v="1"/>
    <x v="1"/>
  </r>
  <r>
    <s v="00000061"/>
    <d v="2024-02-16T00:00:00"/>
    <n v="1745486"/>
    <s v="ADIENT DONGSUNG INC"/>
    <m/>
    <s v="29, 167 Beon-gil, Noksan Industry Jungro, Gangseo-gu Busan, 46752, Korea"/>
    <s v="EUR"/>
    <n v="26095"/>
    <n v="1"/>
    <s v="398525211"/>
    <s v="398525211 Thiết bị giữ nhiệt cho ghế ngồi xe hơi LJL FSC NTC Heater&amp;Vent"/>
    <s v="Cái"/>
    <n v="3500"/>
    <n v="2.87"/>
    <n v="10045"/>
    <n v="0"/>
    <m/>
    <n v="10045"/>
    <n v="262124275"/>
    <n v="10809.248453608247"/>
    <s v="Renault_Backrest"/>
    <s v="Renault"/>
    <x v="16"/>
    <x v="8"/>
  </r>
  <r>
    <s v="00000061"/>
    <d v="2024-02-16T00:00:00"/>
    <n v="1745486"/>
    <s v="ADIENT DONGSUNG INC"/>
    <m/>
    <s v="29, 167 Beon-gil, Noksan Industry Jungro, Gangseo-gu Busan, 46752, Korea"/>
    <s v="EUR"/>
    <n v="26095"/>
    <n v="2"/>
    <s v="398577909"/>
    <s v="398577909 Thiết bị giữ nhiệt cho ghế ngồi xe hơi LJL FSB Heater&amp;Vent"/>
    <s v="Cái"/>
    <n v="3500"/>
    <n v="2.2999999999999998"/>
    <n v="8049.9999999999991"/>
    <n v="0"/>
    <m/>
    <n v="8049.9999999999991"/>
    <n v="210064749.99999997"/>
    <n v="8662.4639175257707"/>
    <s v="Renault_Backrest"/>
    <s v="Renault"/>
    <x v="16"/>
    <x v="8"/>
  </r>
  <r>
    <s v="00000061"/>
    <d v="2024-02-16T00:00:00"/>
    <n v="1745486"/>
    <s v="ADIENT DONGSUNG INC"/>
    <m/>
    <s v="29, 167 Beon-gil, Noksan Industry Jungro, Gangseo-gu Busan, 46752, Korea"/>
    <s v="EUR"/>
    <n v="26095"/>
    <n v="3"/>
    <s v="398578607"/>
    <s v="398578607 Thiết bị giữ nhiệt cho ghế ngồi xe hơi LJL FSB Heater only"/>
    <s v="Cái"/>
    <n v="6000"/>
    <n v="2.2999999999999998"/>
    <n v="13799.999999999998"/>
    <n v="0"/>
    <m/>
    <n v="13799.999999999998"/>
    <n v="360110999.99999994"/>
    <n v="14849.938144329893"/>
    <s v="Renault_Backrest"/>
    <s v="Renault"/>
    <x v="16"/>
    <x v="8"/>
  </r>
  <r>
    <s v="00000061"/>
    <d v="2024-02-16T00:00:00"/>
    <n v="1745486"/>
    <s v="ADIENT DONGSUNG INC"/>
    <m/>
    <s v="29, 167 Beon-gil, Noksan Industry Jungro, Gangseo-gu Busan, 46752, Korea"/>
    <s v="EUR"/>
    <n v="26095"/>
    <n v="4"/>
    <s v="398674009"/>
    <s v="398674009 Thiết bị giữ nhiệt cho ghế ngồi xe hơi LJL RSC ITCU"/>
    <s v="Cái"/>
    <n v="1000"/>
    <n v="7.18"/>
    <n v="7180"/>
    <n v="0"/>
    <m/>
    <n v="7180"/>
    <n v="187362100"/>
    <n v="7726.2721649484529"/>
    <s v="Renault_Cushion"/>
    <s v="Renault"/>
    <x v="16"/>
    <x v="8"/>
  </r>
  <r>
    <s v="00000061"/>
    <d v="2024-02-16T00:00:00"/>
    <n v="1745486"/>
    <s v="ADIENT DONGSUNG INC"/>
    <m/>
    <s v="29, 167 Beon-gil, Noksan Industry Jungro, Gangseo-gu Busan, 46752, Korea"/>
    <s v="EUR"/>
    <n v="26095"/>
    <n v="5"/>
    <s v=""/>
    <s v="Theo hóa đơn thương mại số 1745486 ngày 03/02/2024, tờ khai hàng hóa xuất khẩu số 306204761350 ngày 15/02/2024"/>
    <s v="Note"/>
    <n v="0"/>
    <n v="0"/>
    <n v="0"/>
    <n v="0"/>
    <m/>
    <n v="0"/>
    <n v="0"/>
    <m/>
    <m/>
    <m/>
    <x v="1"/>
    <x v="1"/>
  </r>
  <r>
    <s v="00000062"/>
    <d v="2024-02-16T00:00:00"/>
    <n v="1745487"/>
    <s v="ADIENT DONGSUNG INC"/>
    <m/>
    <s v="29, 167 Beon-gil, Noksan Industry Jungro, Gangseo-gu Busan, 46752, Korea"/>
    <s v="EUR"/>
    <n v="26095"/>
    <n v="1"/>
    <s v="398525007P"/>
    <s v="398525007P Thiết bị giữ nhiệt cho ghế ngồi xe hơi LJL FSC ITCU heater only"/>
    <s v="Cái"/>
    <n v="6000"/>
    <n v="7.4"/>
    <n v="44400"/>
    <n v="0"/>
    <m/>
    <n v="44400"/>
    <n v="1158618000"/>
    <n v="47778.061855670101"/>
    <s v="Renault_Cushion"/>
    <s v="Renault"/>
    <x v="16"/>
    <x v="8"/>
  </r>
  <r>
    <s v="00000062"/>
    <d v="2024-02-16T00:00:00"/>
    <n v="1745487"/>
    <s v="ADIENT DONGSUNG INC"/>
    <m/>
    <s v="29, 167 Beon-gil, Noksan Industry Jungro, Gangseo-gu Busan, 46752, Korea"/>
    <s v="EUR"/>
    <n v="26095"/>
    <n v="2"/>
    <s v=""/>
    <s v="Theo hóa đơn thương mại số 1745487 ngày 03/02/2024, tờ khai hàng hóa xuất khẩu số 306204761350 ngày 15/02/2024"/>
    <s v="Note"/>
    <n v="0"/>
    <n v="0"/>
    <n v="0"/>
    <n v="0"/>
    <m/>
    <n v="0"/>
    <n v="0"/>
    <m/>
    <m/>
    <m/>
    <x v="1"/>
    <x v="1"/>
  </r>
  <r>
    <s v="00000063"/>
    <d v="2024-02-19T00:00:00"/>
    <n v="1745489"/>
    <s v="NISSAN TRADING CO., LTD"/>
    <m/>
    <s v="Belista Tower Higashitotsuka 91-1 Kawakami-Cho, Totsuka-Ku, Yokohama Kanagawa 244-0805, Japan"/>
    <s v="USD"/>
    <n v="24385"/>
    <n v="1"/>
    <s v="883856RA7B02"/>
    <s v="883856RA7B02 Thiết bị giữ nhiệt cho ghế ngồi xe hơi P33A RSC Slide EU LH Leather B/C"/>
    <s v="Cái"/>
    <n v="1000"/>
    <n v="5.5949999999999998"/>
    <n v="5595"/>
    <n v="0"/>
    <m/>
    <n v="5595"/>
    <n v="136434075"/>
    <n v="5595"/>
    <s v="P33A_Cushion"/>
    <s v="P33A Non lin"/>
    <x v="2"/>
    <x v="2"/>
  </r>
  <r>
    <s v="00000063"/>
    <d v="2024-02-19T00:00:00"/>
    <n v="1745489"/>
    <s v="NISSAN TRADING CO., LTD"/>
    <m/>
    <s v="Belista Tower Higashitotsuka 91-1 Kawakami-Cho, Totsuka-Ku, Yokohama Kanagawa 244-0805, Japan"/>
    <s v="USD"/>
    <n v="24385"/>
    <n v="2"/>
    <s v=""/>
    <s v="Theo hóa đơn thương mại số 1745489 ngày 16/02/2024, tờ khai hàng hóa xuất khẩu số 306208086240 ngày 19/02/2024"/>
    <s v="Note"/>
    <n v="0"/>
    <n v="0"/>
    <n v="0"/>
    <n v="0"/>
    <m/>
    <n v="0"/>
    <n v="0"/>
    <m/>
    <m/>
    <m/>
    <x v="1"/>
    <x v="1"/>
  </r>
  <r>
    <s v="00000064"/>
    <d v="2024-02-19T00:00:00"/>
    <n v="1745490"/>
    <s v="NISSAN TRADING CO., LTD"/>
    <m/>
    <s v="Belista Tower Higashitotsuka 91-1 Kawakami-Cho, Totsuka-Ku, Yokohama Kanagawa 244-0805, Japan"/>
    <s v="USD"/>
    <n v="24385"/>
    <n v="1"/>
    <s v="873356RA0B02"/>
    <s v="873356RA0B02 Thiết bị giữ nhiệt cho ghế ngồi xe hơi P33A Cush Premium Leather Front Seat RH"/>
    <s v="Cái"/>
    <n v="500"/>
    <n v="5.2850000000000001"/>
    <n v="2642.5"/>
    <n v="0"/>
    <m/>
    <n v="2642.5"/>
    <n v="64437362.5"/>
    <n v="2642.5"/>
    <s v="P33A_Cushion"/>
    <s v="P33A Non lin"/>
    <x v="2"/>
    <x v="2"/>
  </r>
  <r>
    <s v="00000064"/>
    <d v="2024-02-19T00:00:00"/>
    <n v="1745490"/>
    <s v="NISSAN TRADING CO., LTD"/>
    <m/>
    <s v="Belista Tower Higashitotsuka 91-1 Kawakami-Cho, Totsuka-Ku, Yokohama Kanagawa 244-0805, Japan"/>
    <s v="USD"/>
    <n v="24385"/>
    <n v="2"/>
    <s v="873356RA1B02"/>
    <s v="873356RA1B02 Thiết bị giữ nhiệt cho ghế ngồi xe hơi Cushion Premium Leather Front Seat RH"/>
    <s v="Cái"/>
    <n v="3300"/>
    <n v="5.1269999999999998"/>
    <n v="16919.099999999999"/>
    <n v="0"/>
    <m/>
    <n v="16919.099999999999"/>
    <n v="412572253.49999994"/>
    <n v="16919.099999999999"/>
    <s v="P33A_Cushion"/>
    <s v="P33A Non lin"/>
    <x v="2"/>
    <x v="2"/>
  </r>
  <r>
    <s v="00000064"/>
    <d v="2024-02-19T00:00:00"/>
    <n v="1745490"/>
    <s v="NISSAN TRADING CO., LTD"/>
    <m/>
    <s v="Belista Tower Higashitotsuka 91-1 Kawakami-Cho, Totsuka-Ku, Yokohama Kanagawa 244-0805, Japan"/>
    <s v="USD"/>
    <n v="24385"/>
    <n v="3"/>
    <s v="873356RA3B04"/>
    <s v="873356RA3B04 Thiết bị giữ nhiệt cho ghế ngồi xe hơi Cushion Front Seat RH  PVC/Leather"/>
    <s v="Cái"/>
    <n v="3000"/>
    <n v="5.1550000000000002"/>
    <n v="15465"/>
    <n v="0"/>
    <m/>
    <n v="15465"/>
    <n v="377114025"/>
    <n v="15465"/>
    <s v="P33A_Cushion"/>
    <s v="P33A Non lin"/>
    <x v="2"/>
    <x v="2"/>
  </r>
  <r>
    <s v="00000064"/>
    <d v="2024-02-19T00:00:00"/>
    <n v="1745490"/>
    <s v="NISSAN TRADING CO., LTD"/>
    <m/>
    <s v="Belista Tower Higashitotsuka 91-1 Kawakami-Cho, Totsuka-Ku, Yokohama Kanagawa 244-0805, Japan"/>
    <s v="USD"/>
    <n v="24385"/>
    <n v="4"/>
    <s v="873856RA0B02"/>
    <s v="873856RA0B02 Thiết bị giữ nhiệt cho ghế ngồi xe hơi Cushion Cloth Front Seat LH"/>
    <s v="Cái"/>
    <n v="800"/>
    <n v="5.2850000000000001"/>
    <n v="4228"/>
    <n v="0"/>
    <m/>
    <n v="4228"/>
    <n v="103099780"/>
    <n v="4228"/>
    <s v="P33A_Cushion"/>
    <s v="P33A Non lin"/>
    <x v="2"/>
    <x v="2"/>
  </r>
  <r>
    <s v="00000064"/>
    <d v="2024-02-19T00:00:00"/>
    <n v="1745490"/>
    <s v="NISSAN TRADING CO., LTD"/>
    <m/>
    <s v="Belista Tower Higashitotsuka 91-1 Kawakami-Cho, Totsuka-Ku, Yokohama Kanagawa 244-0805, Japan"/>
    <s v="USD"/>
    <n v="24385"/>
    <n v="5"/>
    <s v="873856RA1B02"/>
    <s v="873856RA1B02 Thiết bị giữ nhiệt cho ghế ngồi xe hơi Cushion Premium Leather  Front seat LH"/>
    <s v="Cái"/>
    <n v="3200"/>
    <n v="5.1269999999999998"/>
    <n v="16406.399999999998"/>
    <n v="0"/>
    <m/>
    <n v="16406.399999999998"/>
    <n v="400070063.99999994"/>
    <n v="16406.399999999998"/>
    <s v="P33A_Cushion"/>
    <s v="P33A Non lin"/>
    <x v="2"/>
    <x v="2"/>
  </r>
  <r>
    <s v="00000064"/>
    <d v="2024-02-19T00:00:00"/>
    <n v="1745490"/>
    <s v="NISSAN TRADING CO., LTD"/>
    <m/>
    <s v="Belista Tower Higashitotsuka 91-1 Kawakami-Cho, Totsuka-Ku, Yokohama Kanagawa 244-0805, Japan"/>
    <s v="USD"/>
    <n v="24385"/>
    <n v="6"/>
    <s v="873856RA3B04"/>
    <s v="873856RA3B04 Thiết bị giữ nhiệt cho ghế ngồi xe hơi Cushion Front Seat LH  PVC/Leather"/>
    <s v="Cái"/>
    <n v="2400"/>
    <n v="5.1550000000000002"/>
    <n v="12372"/>
    <n v="0"/>
    <m/>
    <n v="12372"/>
    <n v="301691220"/>
    <n v="12372"/>
    <s v="P33A_Cushion"/>
    <s v="P33A Non lin"/>
    <x v="2"/>
    <x v="2"/>
  </r>
  <r>
    <s v="00000064"/>
    <d v="2024-02-19T00:00:00"/>
    <n v="1745490"/>
    <s v="NISSAN TRADING CO., LTD"/>
    <m/>
    <s v="Belista Tower Higashitotsuka 91-1 Kawakami-Cho, Totsuka-Ku, Yokohama Kanagawa 244-0805, Japan"/>
    <s v="USD"/>
    <n v="24385"/>
    <n v="7"/>
    <s v="876356RA0A07"/>
    <s v="876356RA0A07 Thiết bị giữ nhiệt cho ghế ngồi xe hơi Back Front Seat RH / LH Cloth PVC Leather Premium"/>
    <s v="Cái"/>
    <n v="9900"/>
    <n v="1.63"/>
    <n v="16136.999999999998"/>
    <n v="0"/>
    <m/>
    <n v="16136.999999999998"/>
    <n v="393500744.99999994"/>
    <n v="16136.999999999998"/>
    <s v="P33A_Backrest"/>
    <s v="P33A"/>
    <x v="3"/>
    <x v="2"/>
  </r>
  <r>
    <s v="00000064"/>
    <d v="2024-02-19T00:00:00"/>
    <n v="1745490"/>
    <s v="NISSAN TRADING CO., LTD"/>
    <m/>
    <s v="Belista Tower Higashitotsuka 91-1 Kawakami-Cho, Totsuka-Ku, Yokohama Kanagawa 244-0805, Japan"/>
    <s v="USD"/>
    <n v="24385"/>
    <n v="8"/>
    <s v="883356RA1B04"/>
    <s v="883356RA1B04 Thiết bị giữ nhiệt cho ghế ngồi xe hơi Cushion Cloth Rear Seat RH"/>
    <s v="Cái"/>
    <n v="300"/>
    <n v="5.117"/>
    <n v="1535.1"/>
    <n v="0"/>
    <m/>
    <n v="1535.1"/>
    <n v="37433413.5"/>
    <n v="1535.1"/>
    <s v="P33A_Cushion"/>
    <s v="P33A Non lin"/>
    <x v="2"/>
    <x v="2"/>
  </r>
  <r>
    <s v="00000064"/>
    <d v="2024-02-19T00:00:00"/>
    <n v="1745490"/>
    <s v="NISSAN TRADING CO., LTD"/>
    <m/>
    <s v="Belista Tower Higashitotsuka 91-1 Kawakami-Cho, Totsuka-Ku, Yokohama Kanagawa 244-0805, Japan"/>
    <s v="USD"/>
    <n v="24385"/>
    <n v="9"/>
    <s v="883356RA6B02"/>
    <s v="883356RA6B02 Thiết bị giữ nhiệt cho ghế ngồi xe hơi P33A RSC Slide EU RH Leather D"/>
    <s v="Cái"/>
    <n v="1000"/>
    <n v="5.5949999999999998"/>
    <n v="5595"/>
    <n v="0"/>
    <m/>
    <n v="5595"/>
    <n v="136434075"/>
    <n v="5595"/>
    <s v="P33A_Cushion"/>
    <s v="P33A Non lin"/>
    <x v="2"/>
    <x v="2"/>
  </r>
  <r>
    <s v="00000064"/>
    <d v="2024-02-19T00:00:00"/>
    <n v="1745490"/>
    <s v="NISSAN TRADING CO., LTD"/>
    <m/>
    <s v="Belista Tower Higashitotsuka 91-1 Kawakami-Cho, Totsuka-Ku, Yokohama Kanagawa 244-0805, Japan"/>
    <s v="USD"/>
    <n v="24385"/>
    <n v="10"/>
    <s v="883356RA7B02"/>
    <s v="883356RA7B02 Thiết bị giữ nhiệt cho ghế ngồi xe hơi P33A RSC Slide EU RH Leather B/C"/>
    <s v="Cái"/>
    <n v="700"/>
    <n v="5.5949999999999998"/>
    <n v="3916.5"/>
    <n v="0"/>
    <m/>
    <n v="3916.5"/>
    <n v="95503852.5"/>
    <n v="3916.5"/>
    <s v="P33A_Cushion"/>
    <s v="P33A Non lin"/>
    <x v="2"/>
    <x v="2"/>
  </r>
  <r>
    <s v="00000064"/>
    <d v="2024-02-19T00:00:00"/>
    <n v="1745490"/>
    <s v="NISSAN TRADING CO., LTD"/>
    <m/>
    <s v="Belista Tower Higashitotsuka 91-1 Kawakami-Cho, Totsuka-Ku, Yokohama Kanagawa 244-0805, Japan"/>
    <s v="USD"/>
    <n v="24385"/>
    <n v="11"/>
    <s v="883856RA1B04"/>
    <s v="883856RA1B04 Thiết bị giữ nhiệt cho ghế ngồi xe hơi Cushion Cloth Rear Seat RH"/>
    <s v="Cái"/>
    <n v="200"/>
    <n v="5.117"/>
    <n v="1023.4"/>
    <n v="0"/>
    <m/>
    <n v="1023.4"/>
    <n v="24955609"/>
    <n v="1023.4"/>
    <s v="P33A_Cushion"/>
    <s v="P33A Non lin"/>
    <x v="2"/>
    <x v="2"/>
  </r>
  <r>
    <s v="00000064"/>
    <d v="2024-02-19T00:00:00"/>
    <n v="1745490"/>
    <s v="NISSAN TRADING CO., LTD"/>
    <m/>
    <s v="Belista Tower Higashitotsuka 91-1 Kawakami-Cho, Totsuka-Ku, Yokohama Kanagawa 244-0805, Japan"/>
    <s v="USD"/>
    <n v="24385"/>
    <n v="12"/>
    <s v="883856RA6B02"/>
    <s v="883856RA6B02 Thiết bị giữ nhiệt cho ghế ngồi xe hơi P33A RSC Slide EU LH Leather D"/>
    <s v="Cái"/>
    <n v="1100"/>
    <n v="5.5949999999999998"/>
    <n v="6154.5"/>
    <n v="0"/>
    <m/>
    <n v="6154.5"/>
    <n v="150077482.5"/>
    <n v="6154.5"/>
    <s v="P33A_Cushion"/>
    <s v="P33A Non lin"/>
    <x v="2"/>
    <x v="2"/>
  </r>
  <r>
    <s v="00000064"/>
    <d v="2024-02-19T00:00:00"/>
    <n v="1745490"/>
    <s v="NISSAN TRADING CO., LTD"/>
    <m/>
    <s v="Belista Tower Higashitotsuka 91-1 Kawakami-Cho, Totsuka-Ku, Yokohama Kanagawa 244-0805, Japan"/>
    <s v="USD"/>
    <n v="24385"/>
    <n v="13"/>
    <s v="886356RA0A07"/>
    <s v="886356RA0A07 Thiết bị giữ nhiệt cho ghế ngồi xe hơi Back Rear Seat RH / LH Cloth PVC Leather Premium"/>
    <s v="Cái"/>
    <n v="1900"/>
    <n v="1.7010000000000001"/>
    <n v="3231.9"/>
    <n v="0"/>
    <m/>
    <n v="3231.9"/>
    <n v="78809881.5"/>
    <n v="3231.9"/>
    <s v="P33A_Backrest"/>
    <s v="P33A"/>
    <x v="3"/>
    <x v="2"/>
  </r>
  <r>
    <s v="00000064"/>
    <d v="2024-02-19T00:00:00"/>
    <n v="1745490"/>
    <s v="NISSAN TRADING CO., LTD"/>
    <m/>
    <s v="Belista Tower Higashitotsuka 91-1 Kawakami-Cho, Totsuka-Ku, Yokohama Kanagawa 244-0805, Japan"/>
    <s v="USD"/>
    <n v="24385"/>
    <n v="14"/>
    <s v="886356RA5A05"/>
    <s v="886356RA5A05 Thiết bị giữ nhiệt cho ghế ngồi xe hơi P33A RSB Slide EU"/>
    <s v="Cái"/>
    <n v="4600"/>
    <n v="1.944"/>
    <n v="8942.4"/>
    <n v="0"/>
    <m/>
    <n v="8942.4"/>
    <n v="218060424"/>
    <n v="8942.4"/>
    <s v="P33A_Backrest"/>
    <s v="P33A"/>
    <x v="3"/>
    <x v="2"/>
  </r>
  <r>
    <s v="00000064"/>
    <d v="2024-02-19T00:00:00"/>
    <n v="1745490"/>
    <s v="NISSAN TRADING CO., LTD"/>
    <m/>
    <s v="Belista Tower Higashitotsuka 91-1 Kawakami-Cho, Totsuka-Ku, Yokohama Kanagawa 244-0805, Japan"/>
    <s v="USD"/>
    <n v="24385"/>
    <n v="15"/>
    <s v=""/>
    <s v="Theo hóa đơn thương mại số 1745490 ngày 16/02/2024, tờ khai hàng hóa xuất khẩu số 306208086240 ngày 19/02/2024"/>
    <s v="Note"/>
    <n v="0"/>
    <n v="0"/>
    <n v="0"/>
    <n v="0"/>
    <m/>
    <n v="0"/>
    <n v="0"/>
    <m/>
    <m/>
    <m/>
    <x v="1"/>
    <x v="1"/>
  </r>
  <r>
    <s v="00000065"/>
    <d v="2024-02-19T00:00:00"/>
    <n v="1745494"/>
    <s v="HYUNDAI MOTOR COMPANY"/>
    <m/>
    <s v="12 Heolleung-ro Seocho-gu Seoul 06797 KOREA"/>
    <s v="USD"/>
    <n v="24385"/>
    <n v="1"/>
    <s v="88170T600011N"/>
    <s v="88170T600011N Thiết bị giữ nhiệt của ghế ngồi xe hơi JX Front Seat Cushion"/>
    <s v="Cái"/>
    <n v="3000"/>
    <n v="6.37"/>
    <n v="19110"/>
    <n v="0"/>
    <m/>
    <n v="19110"/>
    <n v="465997350"/>
    <n v="19110"/>
    <s v="JX1"/>
    <s v="JX1"/>
    <x v="5"/>
    <x v="4"/>
  </r>
  <r>
    <s v="00000065"/>
    <d v="2024-02-19T00:00:00"/>
    <n v="1745494"/>
    <s v="HYUNDAI MOTOR COMPANY"/>
    <m/>
    <s v="12 Heolleung-ro Seocho-gu Seoul 06797 KOREA"/>
    <s v="USD"/>
    <n v="24385"/>
    <n v="2"/>
    <s v="89170T600008"/>
    <s v="89170T600008 Thiết bị giữ nhiệt của ghế ngồi xe hơi Rear Seat Cushion LH"/>
    <s v="Cái"/>
    <n v="1200"/>
    <n v="5.89"/>
    <n v="7068"/>
    <n v="0"/>
    <m/>
    <n v="7068"/>
    <n v="172353180"/>
    <n v="7068"/>
    <s v="JX1"/>
    <s v="JX1"/>
    <x v="5"/>
    <x v="4"/>
  </r>
  <r>
    <s v="00000065"/>
    <d v="2024-02-19T00:00:00"/>
    <n v="1745494"/>
    <s v="HYUNDAI MOTOR COMPANY"/>
    <m/>
    <s v="12 Heolleung-ro Seocho-gu Seoul 06797 KOREA"/>
    <s v="USD"/>
    <n v="24385"/>
    <n v="3"/>
    <s v="89175T600004N"/>
    <s v="89175T600004N Thiết bị giữ nhiệt của ghế ngồi xe hơi Rear Seat Cushion Center"/>
    <s v="Cái"/>
    <n v="100"/>
    <n v="4.0999999999999996"/>
    <n v="409.99999999999994"/>
    <n v="0"/>
    <m/>
    <n v="409.99999999999994"/>
    <n v="9997849.9999999981"/>
    <n v="409.99999999999994"/>
    <s v="JX1"/>
    <s v="JX1"/>
    <x v="5"/>
    <x v="4"/>
  </r>
  <r>
    <s v="00000065"/>
    <d v="2024-02-19T00:00:00"/>
    <n v="1745494"/>
    <s v="HYUNDAI MOTOR COMPANY"/>
    <m/>
    <s v="12 Heolleung-ro Seocho-gu Seoul 06797 KOREA"/>
    <s v="USD"/>
    <n v="24385"/>
    <n v="4"/>
    <s v="89270T600008"/>
    <s v="89270T600008 Thiết bị giữ nhiệt của ghế ngồi xe hơi Rear Seat Cushion RH"/>
    <s v="Cái"/>
    <n v="1300"/>
    <n v="5.89"/>
    <n v="7657"/>
    <n v="0"/>
    <m/>
    <n v="7657"/>
    <n v="186715945"/>
    <n v="7657"/>
    <s v="JX1"/>
    <s v="JX1"/>
    <x v="5"/>
    <x v="4"/>
  </r>
  <r>
    <s v="00000065"/>
    <d v="2024-02-19T00:00:00"/>
    <n v="1745494"/>
    <s v="HYUNDAI MOTOR COMPANY"/>
    <m/>
    <s v="12 Heolleung-ro Seocho-gu Seoul 06797 KOREA"/>
    <s v="USD"/>
    <n v="24385"/>
    <n v="5"/>
    <s v="89370T600010"/>
    <s v="89370T600010 Thiết bị giữ nhiệt của ghế ngồi xe hơi Rear Seat Backrest LH"/>
    <s v="Cái"/>
    <n v="1500"/>
    <n v="5.62"/>
    <n v="8430"/>
    <n v="0"/>
    <m/>
    <n v="8430"/>
    <n v="205565550"/>
    <n v="8430"/>
    <s v="JX1"/>
    <s v="JX1"/>
    <x v="5"/>
    <x v="4"/>
  </r>
  <r>
    <s v="00000065"/>
    <d v="2024-02-19T00:00:00"/>
    <n v="1745494"/>
    <s v="HYUNDAI MOTOR COMPANY"/>
    <m/>
    <s v="12 Heolleung-ro Seocho-gu Seoul 06797 KOREA"/>
    <s v="USD"/>
    <n v="24385"/>
    <n v="6"/>
    <s v="89470T600010"/>
    <s v="89470T600010 Thiết bị giữ nhiệt của ghế ngồi xe hơi Rear Seat Backrest RH"/>
    <s v="Cái"/>
    <n v="1100"/>
    <n v="5.62"/>
    <n v="6182"/>
    <n v="0"/>
    <m/>
    <n v="6182"/>
    <n v="150748070"/>
    <n v="6182"/>
    <s v="JX1"/>
    <s v="JX1"/>
    <x v="5"/>
    <x v="4"/>
  </r>
  <r>
    <s v="00000065"/>
    <d v="2024-02-19T00:00:00"/>
    <n v="1745494"/>
    <s v="HYUNDAI MOTOR COMPANY"/>
    <m/>
    <s v="12 Heolleung-ro Seocho-gu Seoul 06797 KOREA"/>
    <s v="USD"/>
    <n v="24385"/>
    <n v="7"/>
    <s v=""/>
    <s v="Theo hóa đơn thương mại số 1745494 ngày 16/02/2024, tờ khai hàng hóa xuất khẩu số 306208826510 ngày 19/02/2024"/>
    <s v="Note"/>
    <n v="0"/>
    <n v="0"/>
    <n v="0"/>
    <n v="0"/>
    <m/>
    <n v="0"/>
    <n v="0"/>
    <m/>
    <m/>
    <m/>
    <x v="1"/>
    <x v="1"/>
  </r>
  <r>
    <s v="00000066"/>
    <d v="2024-02-19T00:00:00"/>
    <n v="1745495"/>
    <s v="HYUNDAI MOTOR COMPANY"/>
    <m/>
    <s v="12 Heolleung-ro Seocho-gu Seoul 06797 KOREA"/>
    <s v="USD"/>
    <n v="24385"/>
    <n v="1"/>
    <s v="88170AR00015N"/>
    <s v="88170AR00015N Thiết bị giữ nhiệt cho ghế ngồi xe hơi  Front seat heater cushion Original Type JK"/>
    <s v="Cái"/>
    <n v="300"/>
    <n v="5.67"/>
    <n v="1701"/>
    <n v="0"/>
    <m/>
    <n v="1701"/>
    <n v="41478885"/>
    <n v="1701"/>
    <s v="JK"/>
    <s v="JK"/>
    <x v="6"/>
    <x v="4"/>
  </r>
  <r>
    <s v="00000066"/>
    <d v="2024-02-19T00:00:00"/>
    <n v="1745495"/>
    <s v="HYUNDAI MOTOR COMPANY"/>
    <m/>
    <s v="12 Heolleung-ro Seocho-gu Seoul 06797 KOREA"/>
    <s v="USD"/>
    <n v="24385"/>
    <n v="2"/>
    <s v="88170AR05007N"/>
    <s v="88170AR05007N Thiết bị giữ nhiệt cho ghế ngồi xe hơi JK1 HEATER FR Cushion Quilting"/>
    <s v="Cái"/>
    <n v="1400"/>
    <n v="5.67"/>
    <n v="7938"/>
    <n v="0"/>
    <m/>
    <n v="7938"/>
    <n v="193568130"/>
    <n v="7938"/>
    <s v="JK"/>
    <s v="JK"/>
    <x v="6"/>
    <x v="4"/>
  </r>
  <r>
    <s v="00000066"/>
    <d v="2024-02-19T00:00:00"/>
    <n v="1745495"/>
    <s v="HYUNDAI MOTOR COMPANY"/>
    <m/>
    <s v="12 Heolleung-ro Seocho-gu Seoul 06797 KOREA"/>
    <s v="USD"/>
    <n v="24385"/>
    <n v="3"/>
    <s v="88170AR10017N"/>
    <s v="88170AR10017N Thiết bị giữ nhiệt cho ghế ngồi xe hơi Front seat heater cushion  with ODS"/>
    <s v="Cái"/>
    <n v="500"/>
    <n v="5.67"/>
    <n v="2835"/>
    <n v="0"/>
    <m/>
    <n v="2835"/>
    <n v="69131475"/>
    <n v="2835"/>
    <s v="JK"/>
    <s v="JK"/>
    <x v="6"/>
    <x v="4"/>
  </r>
  <r>
    <s v="00000066"/>
    <d v="2024-02-19T00:00:00"/>
    <n v="1745495"/>
    <s v="HYUNDAI MOTOR COMPANY"/>
    <m/>
    <s v="12 Heolleung-ro Seocho-gu Seoul 06797 KOREA"/>
    <s v="USD"/>
    <n v="24385"/>
    <n v="4"/>
    <s v="88170AR15006"/>
    <s v="88170AR15006 Thiết bị giữ nhiệt cho ghế ngồi xe hơi JK1 HEATER FR SEAT CUSHION ODS"/>
    <s v="Cái"/>
    <n v="100"/>
    <n v="5.67"/>
    <n v="567"/>
    <n v="0"/>
    <m/>
    <n v="567"/>
    <n v="13826295"/>
    <n v="567"/>
    <s v="JK"/>
    <s v="JK"/>
    <x v="6"/>
    <x v="4"/>
  </r>
  <r>
    <s v="00000066"/>
    <d v="2024-02-19T00:00:00"/>
    <n v="1745495"/>
    <s v="HYUNDAI MOTOR COMPANY"/>
    <m/>
    <s v="12 Heolleung-ro Seocho-gu Seoul 06797 KOREA"/>
    <s v="USD"/>
    <n v="24385"/>
    <n v="5"/>
    <s v="89170AR00021"/>
    <s v="89170AR00021 Thiết bị giữ nhiệt cho ghế ngồi xe hơi Rear seat cushion LH heater"/>
    <s v="Cái"/>
    <n v="900"/>
    <n v="5.58"/>
    <n v="5022"/>
    <n v="0"/>
    <m/>
    <n v="5022"/>
    <n v="122461470"/>
    <n v="5022"/>
    <s v="JK"/>
    <s v="JK"/>
    <x v="6"/>
    <x v="4"/>
  </r>
  <r>
    <s v="00000066"/>
    <d v="2024-02-19T00:00:00"/>
    <n v="1745495"/>
    <s v="HYUNDAI MOTOR COMPANY"/>
    <m/>
    <s v="12 Heolleung-ro Seocho-gu Seoul 06797 KOREA"/>
    <s v="USD"/>
    <n v="24385"/>
    <n v="6"/>
    <s v="89170AR05011"/>
    <s v="89170AR05011 Thiết bị giữ nhiệt cho ghế ngồi xe hơi JK1 HEATER CUSHION LH 2ND SEAT"/>
    <s v="Cái"/>
    <n v="200"/>
    <n v="5.58"/>
    <n v="1116"/>
    <n v="0"/>
    <m/>
    <n v="1116"/>
    <n v="27213660"/>
    <n v="1116"/>
    <s v="JK"/>
    <s v="JK"/>
    <x v="6"/>
    <x v="4"/>
  </r>
  <r>
    <s v="00000066"/>
    <d v="2024-02-19T00:00:00"/>
    <n v="1745495"/>
    <s v="HYUNDAI MOTOR COMPANY"/>
    <m/>
    <s v="12 Heolleung-ro Seocho-gu Seoul 06797 KOREA"/>
    <s v="USD"/>
    <n v="24385"/>
    <n v="7"/>
    <s v="89170AR10007"/>
    <s v="89170AR10007 Thiết bị giữ nhiệt cho ghế ngồi xe hơi JK1 2nd Seat Cush LH"/>
    <s v="Cái"/>
    <n v="200"/>
    <n v="6.14"/>
    <n v="1228"/>
    <n v="0"/>
    <m/>
    <n v="1228"/>
    <n v="29944780"/>
    <n v="1228"/>
    <s v="JK"/>
    <s v="JK"/>
    <x v="6"/>
    <x v="4"/>
  </r>
  <r>
    <s v="00000066"/>
    <d v="2024-02-19T00:00:00"/>
    <n v="1745495"/>
    <s v="HYUNDAI MOTOR COMPANY"/>
    <m/>
    <s v="12 Heolleung-ro Seocho-gu Seoul 06797 KOREA"/>
    <s v="USD"/>
    <n v="24385"/>
    <n v="8"/>
    <s v="89170AR15007"/>
    <s v="89170AR15007 Thiết bị giữ nhiệt cho ghế ngồi xe hơi JK1 2nd Seat Cush LH HEATER ASSY quilting"/>
    <s v="Cái"/>
    <n v="200"/>
    <n v="6.14"/>
    <n v="1228"/>
    <n v="0"/>
    <m/>
    <n v="1228"/>
    <n v="29944780"/>
    <n v="1228"/>
    <s v="JK"/>
    <s v="JK"/>
    <x v="6"/>
    <x v="4"/>
  </r>
  <r>
    <s v="00000066"/>
    <d v="2024-02-19T00:00:00"/>
    <n v="1745495"/>
    <s v="HYUNDAI MOTOR COMPANY"/>
    <m/>
    <s v="12 Heolleung-ro Seocho-gu Seoul 06797 KOREA"/>
    <s v="USD"/>
    <n v="24385"/>
    <n v="9"/>
    <s v="89175AR00005N"/>
    <s v="89175AR00005N Thiết bị giữ nhiệt cho ghế ngồi xe hơi JK1 HEATER CUSHION RR"/>
    <s v="Cái"/>
    <n v="1700"/>
    <n v="2.79"/>
    <n v="4743"/>
    <n v="0"/>
    <m/>
    <n v="4743"/>
    <n v="115658055"/>
    <n v="4743"/>
    <s v="JK"/>
    <s v="JK"/>
    <x v="6"/>
    <x v="4"/>
  </r>
  <r>
    <s v="00000066"/>
    <d v="2024-02-19T00:00:00"/>
    <n v="1745495"/>
    <s v="HYUNDAI MOTOR COMPANY"/>
    <m/>
    <s v="12 Heolleung-ro Seocho-gu Seoul 06797 KOREA"/>
    <s v="USD"/>
    <n v="24385"/>
    <n v="10"/>
    <s v="89270AR00021"/>
    <s v="89270AR00021 Thiết bị giữ nhiệt cho ghế ngồi xe hơi Rear seat cushion RH heater"/>
    <s v="Cái"/>
    <n v="1000"/>
    <n v="5.58"/>
    <n v="5580"/>
    <n v="0"/>
    <m/>
    <n v="5580"/>
    <n v="136068300"/>
    <n v="5580"/>
    <s v="JK"/>
    <s v="JK"/>
    <x v="6"/>
    <x v="4"/>
  </r>
  <r>
    <s v="00000066"/>
    <d v="2024-02-19T00:00:00"/>
    <n v="1745495"/>
    <s v="HYUNDAI MOTOR COMPANY"/>
    <m/>
    <s v="12 Heolleung-ro Seocho-gu Seoul 06797 KOREA"/>
    <s v="USD"/>
    <n v="24385"/>
    <n v="11"/>
    <s v="89270AR05011"/>
    <s v="89270AR05011 Thiết bị giữ nhiệt cho ghế ngồi xe hơi JK1 HEATER CUSHION RH 2ND SEAT Quilting"/>
    <s v="Cái"/>
    <n v="400"/>
    <n v="5.58"/>
    <n v="2232"/>
    <n v="0"/>
    <m/>
    <n v="2232"/>
    <n v="54427320"/>
    <n v="2232"/>
    <s v="JK"/>
    <s v="JK"/>
    <x v="6"/>
    <x v="4"/>
  </r>
  <r>
    <s v="00000066"/>
    <d v="2024-02-19T00:00:00"/>
    <n v="1745495"/>
    <s v="HYUNDAI MOTOR COMPANY"/>
    <m/>
    <s v="12 Heolleung-ro Seocho-gu Seoul 06797 KOREA"/>
    <s v="USD"/>
    <n v="24385"/>
    <n v="12"/>
    <s v="89270AR10007"/>
    <s v="89270AR10007 Thiết bị giữ nhiệt cho ghế ngồi xe hơi JK1 2nd Seat Cush RH HEATER ASSY"/>
    <s v="Cái"/>
    <n v="200"/>
    <n v="6.14"/>
    <n v="1228"/>
    <n v="0"/>
    <m/>
    <n v="1228"/>
    <n v="29944780"/>
    <n v="1228"/>
    <s v="JK"/>
    <s v="JK"/>
    <x v="6"/>
    <x v="4"/>
  </r>
  <r>
    <s v="00000066"/>
    <d v="2024-02-19T00:00:00"/>
    <n v="1745495"/>
    <s v="HYUNDAI MOTOR COMPANY"/>
    <m/>
    <s v="12 Heolleung-ro Seocho-gu Seoul 06797 KOREA"/>
    <s v="USD"/>
    <n v="24385"/>
    <n v="13"/>
    <s v="89270AR15007"/>
    <s v="89270AR15007 Thiết bị giữ nhiệt cho ghế ngồi xe hơi JK1 2nd Seat Cush RH HEATER ASSY quilting"/>
    <s v="Cái"/>
    <n v="200"/>
    <n v="6.14"/>
    <n v="1228"/>
    <n v="0"/>
    <m/>
    <n v="1228"/>
    <n v="29944780"/>
    <n v="1228"/>
    <s v="JK"/>
    <s v="JK"/>
    <x v="6"/>
    <x v="4"/>
  </r>
  <r>
    <s v="00000066"/>
    <d v="2024-02-19T00:00:00"/>
    <n v="1745495"/>
    <s v="HYUNDAI MOTOR COMPANY"/>
    <m/>
    <s v="12 Heolleung-ro Seocho-gu Seoul 06797 KOREA"/>
    <s v="USD"/>
    <n v="24385"/>
    <n v="14"/>
    <s v=""/>
    <s v="Theo hóa đơn thương mại số 1745495 ngày 16/02/2024, tờ khai hàng hóa xuất khẩu số 306208870460 ngày 19/02/2024"/>
    <s v="Note"/>
    <n v="0"/>
    <n v="0"/>
    <n v="0"/>
    <n v="0"/>
    <m/>
    <n v="0"/>
    <n v="0"/>
    <m/>
    <m/>
    <m/>
    <x v="1"/>
    <x v="1"/>
  </r>
  <r>
    <s v="00000067"/>
    <d v="2024-02-19T00:00:00"/>
    <n v="1745499"/>
    <s v="HYUNDAI MOTOR COMPANY"/>
    <m/>
    <s v="12 Heolleung-ro Seocho-gu Seoul 06797 KOREA"/>
    <s v="USD"/>
    <n v="24385"/>
    <n v="1"/>
    <s v="88170AR15006"/>
    <s v="88170AR15006 Thiết bị giữ nhiệt cho ghế ngồi xe hơi JK1 HEATER FR SEAT CUSHION ODS"/>
    <s v="Cái"/>
    <n v="300"/>
    <n v="5.67"/>
    <n v="1701"/>
    <n v="0"/>
    <m/>
    <n v="1701"/>
    <n v="41478885"/>
    <n v="1701"/>
    <s v="JK"/>
    <s v="JK"/>
    <x v="6"/>
    <x v="4"/>
  </r>
  <r>
    <s v="00000067"/>
    <d v="2024-02-19T00:00:00"/>
    <n v="1745499"/>
    <s v="HYUNDAI MOTOR COMPANY"/>
    <m/>
    <s v="12 Heolleung-ro Seocho-gu Seoul 06797 KOREA"/>
    <s v="USD"/>
    <n v="24385"/>
    <n v="2"/>
    <s v=""/>
    <s v="Theo hóa đơn thương mại số 1745499 ngày 19/02/2024, tờ khai hàng hóa xuất khẩu số 306209163910 ngày 19/02/2024"/>
    <s v="Note"/>
    <n v="0"/>
    <n v="0"/>
    <n v="0"/>
    <n v="0"/>
    <m/>
    <n v="0"/>
    <n v="0"/>
    <m/>
    <m/>
    <m/>
    <x v="1"/>
    <x v="1"/>
  </r>
  <r>
    <s v="00000068"/>
    <d v="2024-02-19T00:00:00"/>
    <n v="1745500"/>
    <s v="HYUNDAI MOTOR COMPANY"/>
    <m/>
    <s v="12 Heolleung-ro Seocho-gu Seoul 06797 KOREA"/>
    <s v="USD"/>
    <n v="24385"/>
    <n v="1"/>
    <s v="88370T600011"/>
    <s v="88370T600011 Thiết bị giữ nhiệt của ghế ngồi xe hơi Front Seat Backrest"/>
    <s v="Cái"/>
    <n v="1900"/>
    <n v="5.67"/>
    <n v="10773"/>
    <n v="0"/>
    <m/>
    <n v="10773"/>
    <n v="262699605"/>
    <n v="10773"/>
    <s v="JX1"/>
    <s v="JX1"/>
    <x v="5"/>
    <x v="4"/>
  </r>
  <r>
    <s v="00000068"/>
    <d v="2024-02-19T00:00:00"/>
    <n v="1745500"/>
    <s v="HYUNDAI MOTOR COMPANY"/>
    <m/>
    <s v="12 Heolleung-ro Seocho-gu Seoul 06797 KOREA"/>
    <s v="USD"/>
    <n v="24385"/>
    <n v="2"/>
    <s v=""/>
    <s v="Theo hóa đơn thương mại số 1745500 ngày 19/02/2024, tờ khai hàng hóa xuất khẩu số 306209232400 ngày 19/02/2024"/>
    <s v="Note"/>
    <n v="0"/>
    <n v="0"/>
    <n v="0"/>
    <n v="0"/>
    <m/>
    <n v="0"/>
    <n v="0"/>
    <m/>
    <m/>
    <m/>
    <x v="1"/>
    <x v="1"/>
  </r>
  <r>
    <s v="00000069"/>
    <d v="2024-02-19T00:00:00"/>
    <n v="1745502"/>
    <s v="HYUNDAI MOTOR COMPANY"/>
    <m/>
    <s v="12 Heolleung-ro Seocho-gu Seoul 06797 KOREA"/>
    <s v="USD"/>
    <n v="24385"/>
    <n v="1"/>
    <s v="89370AR00018"/>
    <s v="89370AR00018 Thiết bị giữ nhiệt cho ghế ngồi xe hơi Rear seat back LH heater"/>
    <s v="Cái"/>
    <n v="200"/>
    <n v="4.54"/>
    <n v="908"/>
    <n v="0"/>
    <m/>
    <n v="908"/>
    <n v="22141580"/>
    <n v="908"/>
    <s v="JK"/>
    <s v="JK"/>
    <x v="6"/>
    <x v="4"/>
  </r>
  <r>
    <s v="00000069"/>
    <d v="2024-02-19T00:00:00"/>
    <n v="1745502"/>
    <s v="HYUNDAI MOTOR COMPANY"/>
    <m/>
    <s v="12 Heolleung-ro Seocho-gu Seoul 06797 KOREA"/>
    <s v="USD"/>
    <n v="24385"/>
    <n v="2"/>
    <s v="88370AR00020"/>
    <s v="88370AR00020 Thiết bị giữ nhiệt cho ghế ngồi xe hơi Front seat back heater"/>
    <s v="Cái"/>
    <n v="700"/>
    <n v="4.96"/>
    <n v="3472"/>
    <n v="0"/>
    <m/>
    <n v="3472"/>
    <n v="84664720"/>
    <n v="3472"/>
    <s v="JK"/>
    <s v="JK"/>
    <x v="6"/>
    <x v="4"/>
  </r>
  <r>
    <s v="00000069"/>
    <d v="2024-02-19T00:00:00"/>
    <n v="1745502"/>
    <s v="HYUNDAI MOTOR COMPANY"/>
    <m/>
    <s v="12 Heolleung-ro Seocho-gu Seoul 06797 KOREA"/>
    <s v="USD"/>
    <n v="24385"/>
    <n v="3"/>
    <s v="88370AR05009"/>
    <s v="88370AR05009 Thiết bị giữ nhiệt cho ghế ngồi xe hơi JK1 HEATER FR SEAT BACK Quilting"/>
    <s v="Cái"/>
    <n v="1200"/>
    <n v="4.96"/>
    <n v="5952"/>
    <n v="0"/>
    <m/>
    <n v="5952"/>
    <n v="145139520"/>
    <n v="5952"/>
    <s v="JK"/>
    <s v="JK"/>
    <x v="6"/>
    <x v="4"/>
  </r>
  <r>
    <s v="00000069"/>
    <d v="2024-02-19T00:00:00"/>
    <n v="1745502"/>
    <s v="HYUNDAI MOTOR COMPANY"/>
    <m/>
    <s v="12 Heolleung-ro Seocho-gu Seoul 06797 KOREA"/>
    <s v="USD"/>
    <n v="24385"/>
    <n v="4"/>
    <s v="89370AR05009"/>
    <s v="89370AR05009 Thiết bị giữ nhiệt cho ghế ngồi xe hơi JK1 HEATER Back LH 2ND Seat Quilting"/>
    <s v="Cái"/>
    <n v="100"/>
    <n v="4.54"/>
    <n v="454"/>
    <n v="0"/>
    <m/>
    <n v="454"/>
    <n v="11070790"/>
    <n v="454"/>
    <s v="JK"/>
    <s v="JK"/>
    <x v="6"/>
    <x v="4"/>
  </r>
  <r>
    <s v="00000069"/>
    <d v="2024-02-19T00:00:00"/>
    <n v="1745502"/>
    <s v="HYUNDAI MOTOR COMPANY"/>
    <m/>
    <s v="12 Heolleung-ro Seocho-gu Seoul 06797 KOREA"/>
    <s v="USD"/>
    <n v="24385"/>
    <n v="5"/>
    <s v="89370AR10007"/>
    <s v="89370AR10007 Thiết bị giữ nhiệt cho ghế ngồi xe hơi JK1 2nd Seat Back LH HEATER ASSY"/>
    <s v="Cái"/>
    <n v="200"/>
    <n v="5.51"/>
    <n v="1102"/>
    <n v="0"/>
    <m/>
    <n v="1102"/>
    <n v="26872270"/>
    <n v="1102"/>
    <s v="JK"/>
    <s v="JK"/>
    <x v="6"/>
    <x v="4"/>
  </r>
  <r>
    <s v="00000069"/>
    <d v="2024-02-19T00:00:00"/>
    <n v="1745502"/>
    <s v="HYUNDAI MOTOR COMPANY"/>
    <m/>
    <s v="12 Heolleung-ro Seocho-gu Seoul 06797 KOREA"/>
    <s v="USD"/>
    <n v="24385"/>
    <n v="6"/>
    <s v="89370AR15007"/>
    <s v="89370AR15007 Thiết bị giữ nhiệt cho ghế ngồi xe hơi JK1 2nd Seat Back LH HEATER ASSY quilting"/>
    <s v="Cái"/>
    <n v="100"/>
    <n v="5.51"/>
    <n v="551"/>
    <n v="0"/>
    <m/>
    <n v="551"/>
    <n v="13436135"/>
    <n v="551"/>
    <s v="JK"/>
    <s v="JK"/>
    <x v="6"/>
    <x v="4"/>
  </r>
  <r>
    <s v="00000069"/>
    <d v="2024-02-19T00:00:00"/>
    <n v="1745502"/>
    <s v="HYUNDAI MOTOR COMPANY"/>
    <m/>
    <s v="12 Heolleung-ro Seocho-gu Seoul 06797 KOREA"/>
    <s v="USD"/>
    <n v="24385"/>
    <n v="7"/>
    <s v="89470AR00018"/>
    <s v="89470AR00018 Thiết bị giữ nhiệt cho ghế ngồi xe hơi Rear seat back RH heater"/>
    <s v="Cái"/>
    <n v="300"/>
    <n v="4.54"/>
    <n v="1362"/>
    <n v="0"/>
    <m/>
    <n v="1362"/>
    <n v="33212370"/>
    <n v="1362"/>
    <s v="JK"/>
    <s v="JK"/>
    <x v="6"/>
    <x v="4"/>
  </r>
  <r>
    <s v="00000069"/>
    <d v="2024-02-19T00:00:00"/>
    <n v="1745502"/>
    <s v="HYUNDAI MOTOR COMPANY"/>
    <m/>
    <s v="12 Heolleung-ro Seocho-gu Seoul 06797 KOREA"/>
    <s v="USD"/>
    <n v="24385"/>
    <n v="8"/>
    <s v="89470AR05009"/>
    <s v="89470AR05009 Thiết bị giữ nhiệt cho ghế ngồi xe hơi JK1 HEATER Back RH 2ND Seat quilting"/>
    <s v="Cái"/>
    <n v="200"/>
    <n v="4.54"/>
    <n v="908"/>
    <n v="0"/>
    <m/>
    <n v="908"/>
    <n v="22141580"/>
    <n v="908"/>
    <s v="JK"/>
    <s v="JK"/>
    <x v="6"/>
    <x v="4"/>
  </r>
  <r>
    <s v="00000069"/>
    <d v="2024-02-19T00:00:00"/>
    <n v="1745502"/>
    <s v="HYUNDAI MOTOR COMPANY"/>
    <m/>
    <s v="12 Heolleung-ro Seocho-gu Seoul 06797 KOREA"/>
    <s v="USD"/>
    <n v="24385"/>
    <n v="9"/>
    <s v="89470AR10007"/>
    <s v="89470AR10007 Thiết bị giữ nhiệt cho ghế ngồi xe hơi JK1 2nd Seat Back RH HEATER ASSY"/>
    <s v="Cái"/>
    <n v="100"/>
    <n v="5.51"/>
    <n v="551"/>
    <n v="0"/>
    <m/>
    <n v="551"/>
    <n v="13436135"/>
    <n v="551"/>
    <s v="JK"/>
    <s v="JK"/>
    <x v="6"/>
    <x v="4"/>
  </r>
  <r>
    <s v="00000069"/>
    <d v="2024-02-19T00:00:00"/>
    <n v="1745502"/>
    <s v="HYUNDAI MOTOR COMPANY"/>
    <m/>
    <s v="12 Heolleung-ro Seocho-gu Seoul 06797 KOREA"/>
    <s v="USD"/>
    <n v="24385"/>
    <n v="10"/>
    <s v="89470AR15007"/>
    <s v="89470AR15007 Thiết bị giữ nhiệt cho ghế ngồi xe hơi JK1 2nd Seat Back RH HEATER ASSY quilting"/>
    <s v="Cái"/>
    <n v="100"/>
    <n v="5.51"/>
    <n v="551"/>
    <n v="0"/>
    <m/>
    <n v="551"/>
    <n v="13436135"/>
    <n v="551"/>
    <s v="JK"/>
    <s v="JK"/>
    <x v="6"/>
    <x v="4"/>
  </r>
  <r>
    <s v="00000069"/>
    <d v="2024-02-19T00:00:00"/>
    <n v="1745502"/>
    <s v="HYUNDAI MOTOR COMPANY"/>
    <m/>
    <s v="12 Heolleung-ro Seocho-gu Seoul 06797 KOREA"/>
    <s v="USD"/>
    <n v="24385"/>
    <n v="11"/>
    <s v=""/>
    <s v="Theo hóa đơn thương mại số 1745502 ngày 19/02/2024, tờ khai hàng hóa xuất khẩu số 306209510520 ngày 19/02/2024"/>
    <s v="Note"/>
    <n v="0"/>
    <n v="0"/>
    <n v="0"/>
    <n v="0"/>
    <m/>
    <n v="0"/>
    <n v="0"/>
    <m/>
    <m/>
    <m/>
    <x v="1"/>
    <x v="1"/>
  </r>
  <r>
    <s v="00000070"/>
    <d v="2024-02-19T00:00:00"/>
    <n v="1745491"/>
    <s v="IGB AUTOMOTIVE TIANJIN LTD"/>
    <m/>
    <s v="Buiding H, No.1 Shengdayizhi Road, XEDA, Tianjin China, 300383"/>
    <s v="EUR"/>
    <n v="26136"/>
    <n v="1"/>
    <s v="A294630001"/>
    <s v="A294630001 Thiết bị giữ nhiệt cho ghế ngồi xe hơi X294 Rear Seat Cushion LH Heater Mat"/>
    <s v="Cái"/>
    <n v="100"/>
    <n v="3.18"/>
    <n v="318"/>
    <n v="0"/>
    <m/>
    <n v="318"/>
    <n v="8311248"/>
    <n v="340.83444740619234"/>
    <s v="X294"/>
    <s v="X294"/>
    <x v="13"/>
    <x v="7"/>
  </r>
  <r>
    <s v="00000070"/>
    <d v="2024-02-19T00:00:00"/>
    <n v="1745491"/>
    <s v="IGB AUTOMOTIVE TIANJIN LTD"/>
    <m/>
    <s v="Buiding H, No.1 Shengdayizhi Road, XEDA, Tianjin China, 300383"/>
    <s v="EUR"/>
    <n v="26136"/>
    <n v="2"/>
    <s v="A294640001"/>
    <s v="A294640001 Thiết bị giữ nhiệt cho ghế ngồi xe hơi X294 Rear Seat Cushion RH Heater Mat"/>
    <s v="Cái"/>
    <n v="100"/>
    <n v="3.16"/>
    <n v="316"/>
    <n v="0"/>
    <m/>
    <n v="316"/>
    <n v="8258976"/>
    <n v="338.69083452942385"/>
    <s v="X294"/>
    <s v="X294"/>
    <x v="13"/>
    <x v="7"/>
  </r>
  <r>
    <s v="00000070"/>
    <d v="2024-02-19T00:00:00"/>
    <n v="1745491"/>
    <s v="IGB AUTOMOTIVE TIANJIN LTD"/>
    <m/>
    <s v="Buiding H, No.1 Shengdayizhi Road, XEDA, Tianjin China, 300383"/>
    <s v="EUR"/>
    <n v="26136"/>
    <n v="3"/>
    <s v="LC5B14D697ECC00"/>
    <s v="LC5B14D697ECC00 Thiết bị giữ nhiệt cho ghế ngồi xe hơi Front Seat Back H/V"/>
    <s v="Cái"/>
    <n v="150"/>
    <n v="3.7"/>
    <n v="555"/>
    <n v="0"/>
    <m/>
    <n v="555"/>
    <n v="14505480"/>
    <n v="594.85257330326021"/>
    <s v="U6XX"/>
    <s v="U6XX"/>
    <x v="14"/>
    <x v="7"/>
  </r>
  <r>
    <s v="00000070"/>
    <d v="2024-02-19T00:00:00"/>
    <n v="1745491"/>
    <s v="IGB AUTOMOTIVE TIANJIN LTD"/>
    <m/>
    <s v="Buiding H, No.1 Shengdayizhi Road, XEDA, Tianjin China, 300383"/>
    <s v="EUR"/>
    <n v="26136"/>
    <n v="4"/>
    <s v="LC5B14D699HAG00"/>
    <s v="LC5B14D699HAG00 Thiết bị giữ nhiệt cho ghế ngồi xe hơi Front Seat Cushion H/V"/>
    <s v="Cái"/>
    <n v="100"/>
    <n v="4.22"/>
    <n v="422"/>
    <n v="0"/>
    <m/>
    <n v="422"/>
    <n v="11029392"/>
    <n v="452.30231699815465"/>
    <s v="U6XX"/>
    <s v="U6XX"/>
    <x v="14"/>
    <x v="7"/>
  </r>
  <r>
    <s v="00000070"/>
    <d v="2024-02-19T00:00:00"/>
    <n v="1745491"/>
    <s v="IGB AUTOMOTIVE TIANJIN LTD"/>
    <m/>
    <s v="Buiding H, No.1 Shengdayizhi Road, XEDA, Tianjin China, 300383"/>
    <s v="EUR"/>
    <n v="26136"/>
    <n v="5"/>
    <s v=""/>
    <s v="Theo hóa đơn thương mại số 1745491 ngày 16/02/2024, tờ khai hàng hóa xuất khẩu số 306208023020 ngày 19/02/2024"/>
    <s v="Note"/>
    <n v="0"/>
    <n v="0"/>
    <n v="0"/>
    <n v="0"/>
    <m/>
    <n v="0"/>
    <n v="0"/>
    <m/>
    <m/>
    <m/>
    <x v="1"/>
    <x v="1"/>
  </r>
  <r>
    <s v="00000071"/>
    <d v="2024-02-19T00:00:00"/>
    <n v="1745492"/>
    <s v="IGB AUTOMOTIVE TIANJIN LTD"/>
    <m/>
    <s v="Buiding H, No.1 Shengdayizhi Road, XEDA, Tianjin China, 300383"/>
    <s v="EUR"/>
    <n v="26136"/>
    <n v="1"/>
    <s v="A447580103"/>
    <s v="A447580103 Thiết bị giữ nhiệt của ghế ngồi xe hơi ZB Heater FSC Viano"/>
    <s v="Cái"/>
    <n v="400"/>
    <n v="6.0540000000000003"/>
    <n v="2421.6"/>
    <n v="0"/>
    <m/>
    <n v="2421.6"/>
    <n v="63290937.599999994"/>
    <n v="2595.4864711913065"/>
    <s v="VS20 MY22"/>
    <s v="VS20 MY22"/>
    <x v="12"/>
    <x v="7"/>
  </r>
  <r>
    <s v="00000071"/>
    <d v="2024-02-19T00:00:00"/>
    <n v="1745492"/>
    <s v="IGB AUTOMOTIVE TIANJIN LTD"/>
    <m/>
    <s v="Buiding H, No.1 Shengdayizhi Road, XEDA, Tianjin China, 300383"/>
    <s v="EUR"/>
    <n v="26136"/>
    <n v="2"/>
    <s v=""/>
    <s v="Theo hóa đơn thương mại số 1745492 ngày 16/02/2024, tờ khai hàng hóa xuất khẩu số 306208023020 ngày 19/02/2024"/>
    <s v="Note"/>
    <n v="0"/>
    <n v="0"/>
    <n v="0"/>
    <n v="0"/>
    <m/>
    <n v="0"/>
    <n v="0"/>
    <m/>
    <m/>
    <m/>
    <x v="1"/>
    <x v="1"/>
  </r>
  <r>
    <s v="00000072"/>
    <d v="2024-02-19T00:00:00"/>
    <n v="1745493"/>
    <s v="IGB AUTOMOTIVE TIANJIN LTD"/>
    <m/>
    <s v="Buiding H, No.1 Shengdayizhi Road, XEDA, Tianjin China, 300383"/>
    <s v="EUR"/>
    <n v="26136"/>
    <n v="1"/>
    <s v="448000005C"/>
    <s v="448000005C Thiết bị giữ nhiệt cho ghế ngồi xe hơi VS20 Rear Cushion Heater"/>
    <s v="Cái"/>
    <n v="600"/>
    <n v="5.28"/>
    <n v="3168"/>
    <n v="0"/>
    <m/>
    <n v="3168"/>
    <n v="82798848"/>
    <n v="3395.4827968013128"/>
    <s v="VS20"/>
    <s v="VS20"/>
    <x v="10"/>
    <x v="7"/>
  </r>
  <r>
    <s v="00000072"/>
    <d v="2024-02-19T00:00:00"/>
    <n v="1745493"/>
    <s v="IGB AUTOMOTIVE TIANJIN LTD"/>
    <m/>
    <s v="Buiding H, No.1 Shengdayizhi Road, XEDA, Tianjin China, 300383"/>
    <s v="EUR"/>
    <n v="26136"/>
    <n v="2"/>
    <s v="448010005C"/>
    <s v="448010005C Thiết bị giữ nhiệt của ghế ngồi xe hơi VS20 Rear Back Heater"/>
    <s v="Cái"/>
    <n v="1100"/>
    <n v="6.01"/>
    <n v="6611"/>
    <n v="0"/>
    <m/>
    <n v="6611"/>
    <n v="172785096"/>
    <n v="7085.7123641582948"/>
    <s v="VS20"/>
    <s v="VS20"/>
    <x v="10"/>
    <x v="7"/>
  </r>
  <r>
    <s v="00000072"/>
    <d v="2024-02-19T00:00:00"/>
    <n v="1745493"/>
    <s v="IGB AUTOMOTIVE TIANJIN LTD"/>
    <m/>
    <s v="Buiding H, No.1 Shengdayizhi Road, XEDA, Tianjin China, 300383"/>
    <s v="EUR"/>
    <n v="26136"/>
    <n v="3"/>
    <s v=""/>
    <s v="Theo hóa đơn thương mại số 1745493 ngày 16/02/2024, tờ khai hàng hóa xuất khẩu số 306208023020 ngày 19/02/2024"/>
    <s v="Note"/>
    <n v="0"/>
    <n v="0"/>
    <n v="0"/>
    <n v="0"/>
    <m/>
    <n v="0"/>
    <n v="0"/>
    <m/>
    <m/>
    <m/>
    <x v="1"/>
    <x v="1"/>
  </r>
  <r>
    <s v="00000073"/>
    <d v="2024-02-19T00:00:00"/>
    <n v="1745496"/>
    <s v="IGB AUTOMOTIVE TIANJIN LTD"/>
    <m/>
    <s v="Buiding H, No.1 Shengdayizhi Road, XEDA, Tianjin China, 300383"/>
    <s v="EUR"/>
    <n v="26136"/>
    <n v="1"/>
    <s v="A214270201"/>
    <s v="A214270201 Thiết bị giữ nhiệt cho ghế ngồi xe hơi V214 FSB HM LH"/>
    <s v="Cái"/>
    <n v="1200"/>
    <n v="3.28"/>
    <n v="3935.9999999999995"/>
    <n v="0"/>
    <m/>
    <n v="3935.9999999999995"/>
    <n v="102871295.99999999"/>
    <n v="4218.6301414804184"/>
    <s v="V214FS"/>
    <s v="V214FS"/>
    <x v="9"/>
    <x v="7"/>
  </r>
  <r>
    <s v="00000073"/>
    <d v="2024-02-19T00:00:00"/>
    <n v="1745496"/>
    <s v="IGB AUTOMOTIVE TIANJIN LTD"/>
    <m/>
    <s v="Buiding H, No.1 Shengdayizhi Road, XEDA, Tianjin China, 300383"/>
    <s v="EUR"/>
    <n v="26136"/>
    <n v="2"/>
    <s v="A214280201"/>
    <s v="A214280201 Thiết bị giữ nhiệt cho ghế ngồi xe hơi V214 FSB HM RH"/>
    <s v="Cái"/>
    <n v="500"/>
    <n v="3.28"/>
    <n v="1640"/>
    <n v="0"/>
    <m/>
    <n v="1640"/>
    <n v="42863040"/>
    <n v="1757.7625589501745"/>
    <s v="V214FS"/>
    <s v="V214FS"/>
    <x v="9"/>
    <x v="7"/>
  </r>
  <r>
    <s v="00000073"/>
    <d v="2024-02-19T00:00:00"/>
    <n v="1745496"/>
    <s v="IGB AUTOMOTIVE TIANJIN LTD"/>
    <m/>
    <s v="Buiding H, No.1 Shengdayizhi Road, XEDA, Tianjin China, 300383"/>
    <s v="EUR"/>
    <n v="26136"/>
    <n v="3"/>
    <s v="A214890401"/>
    <s v="A214890401 Thiết bị giữ nhiệt cho ghế ngồi xe hơi V214 FSC HM LH"/>
    <s v="Cái"/>
    <n v="3500"/>
    <n v="3.05"/>
    <n v="10675"/>
    <n v="0"/>
    <m/>
    <n v="10675"/>
    <n v="279001800"/>
    <n v="11441.533729751898"/>
    <s v="V214FS"/>
    <s v="V214FS"/>
    <x v="9"/>
    <x v="7"/>
  </r>
  <r>
    <s v="00000073"/>
    <d v="2024-02-19T00:00:00"/>
    <n v="1745496"/>
    <s v="IGB AUTOMOTIVE TIANJIN LTD"/>
    <m/>
    <s v="Buiding H, No.1 Shengdayizhi Road, XEDA, Tianjin China, 300383"/>
    <s v="EUR"/>
    <n v="26136"/>
    <n v="4"/>
    <s v="A214900401"/>
    <s v="A214900401 Thiết bị giữ nhiệt cho ghế ngồi xe hơi V214 FSC HM RH"/>
    <s v="Cái"/>
    <n v="3500"/>
    <n v="3.07"/>
    <n v="10745"/>
    <n v="0"/>
    <m/>
    <n v="10745"/>
    <n v="280831320"/>
    <n v="11516.560180438795"/>
    <s v="V214FS"/>
    <s v="V214FS"/>
    <x v="9"/>
    <x v="7"/>
  </r>
  <r>
    <s v="00000073"/>
    <d v="2024-02-19T00:00:00"/>
    <n v="1745496"/>
    <s v="IGB AUTOMOTIVE TIANJIN LTD"/>
    <m/>
    <s v="Buiding H, No.1 Shengdayizhi Road, XEDA, Tianjin China, 300383"/>
    <s v="EUR"/>
    <n v="26136"/>
    <n v="5"/>
    <s v=""/>
    <s v="Theo hóa đơn thương mại số 1745496 ngày 16/02/2024, tờ khai hàng hóa xuất khẩu số 306208023020 ngày 19/02/2024"/>
    <s v="Note"/>
    <n v="0"/>
    <n v="0"/>
    <n v="0"/>
    <n v="0"/>
    <m/>
    <n v="0"/>
    <n v="0"/>
    <m/>
    <m/>
    <m/>
    <x v="1"/>
    <x v="1"/>
  </r>
  <r>
    <s v="00000074"/>
    <d v="2024-02-19T00:00:00"/>
    <n v="1745497"/>
    <s v="IGB AUTOMOTIVE TIANJIN LTD"/>
    <m/>
    <s v="Buiding H, No.1 Shengdayizhi Road, XEDA, Tianjin China, 300383"/>
    <s v="EUR"/>
    <n v="26136"/>
    <n v="1"/>
    <s v="A295690003"/>
    <s v="A295690003 Thiết bị giữ nhiệt cho ghế ngồi xe hơi V295 Rear Seat Back"/>
    <s v="Cái"/>
    <n v="500"/>
    <n v="4.3"/>
    <n v="2150"/>
    <n v="0"/>
    <m/>
    <n v="2150"/>
    <n v="56192400"/>
    <n v="2304.3838425261433"/>
    <s v="V295"/>
    <s v="V295"/>
    <x v="11"/>
    <x v="7"/>
  </r>
  <r>
    <s v="00000074"/>
    <d v="2024-02-19T00:00:00"/>
    <n v="1745497"/>
    <s v="IGB AUTOMOTIVE TIANJIN LTD"/>
    <m/>
    <s v="Buiding H, No.1 Shengdayizhi Road, XEDA, Tianjin China, 300383"/>
    <s v="EUR"/>
    <n v="26136"/>
    <n v="2"/>
    <s v="A447600103"/>
    <s v="A447600103 Thiết bị giữ nhiệt của ghế ngồi xe hơi ZB Heater STV Viano"/>
    <s v="Cái"/>
    <n v="400"/>
    <n v="2.0880000000000001"/>
    <n v="835.2"/>
    <n v="0"/>
    <m/>
    <n v="835.2"/>
    <n v="21828787.200000003"/>
    <n v="895.1727373385279"/>
    <s v="VS20 MY22"/>
    <s v="VS20 MY22"/>
    <x v="12"/>
    <x v="7"/>
  </r>
  <r>
    <s v="00000074"/>
    <d v="2024-02-19T00:00:00"/>
    <n v="1745497"/>
    <s v="IGB AUTOMOTIVE TIANJIN LTD"/>
    <m/>
    <s v="Buiding H, No.1 Shengdayizhi Road, XEDA, Tianjin China, 300383"/>
    <s v="EUR"/>
    <n v="26136"/>
    <n v="3"/>
    <s v=""/>
    <s v="Theo hóa đơn thương mại số 1745497 ngày 16/02/2024, tờ khai hàng hóa xuất khẩu số 306208023020 ngày 19/02/2024"/>
    <s v="Note"/>
    <n v="0"/>
    <n v="0"/>
    <n v="0"/>
    <n v="0"/>
    <m/>
    <n v="0"/>
    <n v="0"/>
    <m/>
    <m/>
    <m/>
    <x v="1"/>
    <x v="1"/>
  </r>
  <r>
    <s v="00000075"/>
    <d v="2024-02-19T00:00:00"/>
    <n v="1745498"/>
    <s v="IGB AUTOMOTIVE TIANJIN LTD"/>
    <m/>
    <s v="Buiding H, No.1 Shengdayizhi Road, XEDA, Tianjin China, 300383"/>
    <s v="EUR"/>
    <n v="26136"/>
    <n v="1"/>
    <s v="A214270201"/>
    <s v="A214270201 Thiết bị giữ nhiệt cho ghế ngồi xe hơi V214 FSB HM LH"/>
    <s v="Cái"/>
    <n v="1400"/>
    <n v="3.28"/>
    <n v="4592"/>
    <n v="0"/>
    <m/>
    <n v="4592"/>
    <n v="120016512"/>
    <n v="4921.7351650604887"/>
    <s v="V214FS"/>
    <s v="V214FS"/>
    <x v="9"/>
    <x v="7"/>
  </r>
  <r>
    <s v="00000075"/>
    <d v="2024-02-19T00:00:00"/>
    <n v="1745498"/>
    <s v="IGB AUTOMOTIVE TIANJIN LTD"/>
    <m/>
    <s v="Buiding H, No.1 Shengdayizhi Road, XEDA, Tianjin China, 300383"/>
    <s v="EUR"/>
    <n v="26136"/>
    <n v="2"/>
    <s v="A214280201"/>
    <s v="A214280201 Thiết bị giữ nhiệt cho ghế ngồi xe hơi V214 FSB HM RH"/>
    <s v="Cái"/>
    <n v="700"/>
    <n v="3.28"/>
    <n v="2296"/>
    <n v="0"/>
    <m/>
    <n v="2296"/>
    <n v="60008256"/>
    <n v="2460.8675825302444"/>
    <s v="V214FS"/>
    <s v="V214FS"/>
    <x v="9"/>
    <x v="7"/>
  </r>
  <r>
    <s v="00000075"/>
    <d v="2024-02-19T00:00:00"/>
    <n v="1745498"/>
    <s v="IGB AUTOMOTIVE TIANJIN LTD"/>
    <m/>
    <s v="Buiding H, No.1 Shengdayizhi Road, XEDA, Tianjin China, 300383"/>
    <s v="EUR"/>
    <n v="26136"/>
    <n v="3"/>
    <s v=""/>
    <s v="Theo hóa đơn thương mại số 1745498 ngày 19/02/2024, tờ khai hàng hóa xuất khẩu số 306208516960 ngày 19/02/2024"/>
    <s v="Note"/>
    <n v="0"/>
    <n v="0"/>
    <n v="0"/>
    <n v="0"/>
    <m/>
    <n v="0"/>
    <n v="0"/>
    <m/>
    <m/>
    <m/>
    <x v="1"/>
    <x v="1"/>
  </r>
  <r>
    <s v="00000076"/>
    <d v="2024-02-21T00:00:00"/>
    <n v="1745501"/>
    <s v="ADIENT DONGSUNG INC"/>
    <m/>
    <s v="29, 167 Beon-gil, Noksan Industry Jungro, Gangseo-gu Busan, 46752, Korea"/>
    <s v="EUR"/>
    <n v="26211"/>
    <n v="1"/>
    <s v="398577909"/>
    <s v="398577909 Thiết bị giữ nhiệt cho ghế ngồi xe hơi LJL FSB Heater&amp;Vent"/>
    <s v="Cái"/>
    <n v="200"/>
    <n v="2.2999999999999998"/>
    <n v="459.99999999999994"/>
    <n v="0"/>
    <m/>
    <n v="459.99999999999994"/>
    <n v="12057059.999999998"/>
    <n v="494.44576583965545"/>
    <s v="Renault_Backrest"/>
    <s v="Renault"/>
    <x v="16"/>
    <x v="8"/>
  </r>
  <r>
    <s v="00000076"/>
    <d v="2024-02-21T00:00:00"/>
    <n v="1745501"/>
    <s v="ADIENT DONGSUNG INC"/>
    <m/>
    <s v="29, 167 Beon-gil, Noksan Industry Jungro, Gangseo-gu Busan, 46752, Korea"/>
    <s v="EUR"/>
    <n v="26211"/>
    <n v="2"/>
    <s v=""/>
    <s v="Theo hóa đơn thương mại số 1745501 ngày 19/02/2024, tờ khai hàng hóa xuất khẩu số 306213086010 ngày 21/02/2024"/>
    <s v="Note"/>
    <n v="0"/>
    <n v="0"/>
    <n v="0"/>
    <n v="0"/>
    <m/>
    <n v="0"/>
    <n v="0"/>
    <m/>
    <m/>
    <m/>
    <x v="1"/>
    <x v="1"/>
  </r>
  <r>
    <s v="00000077"/>
    <d v="2024-02-23T00:00:00"/>
    <n v="77"/>
    <s v="CÔNG TY CỔ PHẦN MÔI TRƯỜNG PHÚ XUÂN"/>
    <m/>
    <s v="Số 113/37/44, Đường 30/4, Khu phố 6, Phường Phú Hòa, Tp. Thủ Dầu Một, tỉnh Bình Dương."/>
    <s v="VND"/>
    <n v="1"/>
    <n v="1"/>
    <s v="39159090"/>
    <s v="Phế liệu lõi cuộn chỉ, lõi cuộn dây điện làm từ nhựa HDPE(Polyethylene).(thu được từ quá trình sản xuất của DNCX)"/>
    <s v="Kg"/>
    <n v="475"/>
    <n v="4000"/>
    <n v="1900000"/>
    <n v="0"/>
    <m/>
    <n v="1900000"/>
    <n v="1900000"/>
    <n v="77.709611451942735"/>
    <s v="Scrap"/>
    <s v="Other"/>
    <x v="17"/>
    <x v="9"/>
  </r>
  <r>
    <s v="00000077"/>
    <d v="2024-02-23T00:00:00"/>
    <n v="77"/>
    <s v="CÔNG TY CỔ PHẦN MÔI TRƯỜNG PHÚ XUÂN"/>
    <m/>
    <s v="Số 113/37/44, Đường 30/4, Khu phố 6, Phường Phú Hòa, Tp. Thủ Dầu Một, tỉnh Bình Dương."/>
    <s v="VND"/>
    <n v="1"/>
    <n v="2"/>
    <s v="74040000"/>
    <s v="Phế liệu đồng vụn, cắt khúc thu được từ dây điện phế liệu các loại (thu được từ quá trình sản xuất của DNCX)"/>
    <s v="Kg"/>
    <n v="173"/>
    <n v="6000"/>
    <n v="1038000"/>
    <n v="0"/>
    <m/>
    <n v="1038000"/>
    <n v="1038000"/>
    <n v="42.45398773006135"/>
    <s v="Scrap"/>
    <s v="Other"/>
    <x v="17"/>
    <x v="9"/>
  </r>
  <r>
    <s v="00000077"/>
    <d v="2024-02-23T00:00:00"/>
    <n v="77"/>
    <s v="CÔNG TY CỔ PHẦN MÔI TRƯỜNG PHÚ XUÂN"/>
    <m/>
    <s v="Số 113/37/44, Đường 30/4, Khu phố 6, Phường Phú Hòa, Tp. Thủ Dầu Một, tỉnh Bình Dương."/>
    <s v="VND"/>
    <n v="1"/>
    <n v="3"/>
    <s v="8002000090"/>
    <s v="Thiếc phế liệu dạng vụn (thu được từ quá trình sản xuất của DNCX)"/>
    <s v="Kg"/>
    <n v="39"/>
    <n v="12000"/>
    <n v="468000"/>
    <n v="0"/>
    <m/>
    <n v="468000"/>
    <n v="468000"/>
    <n v="19.141104294478527"/>
    <s v="Scrap"/>
    <s v="Other"/>
    <x v="17"/>
    <x v="9"/>
  </r>
  <r>
    <s v="00000077"/>
    <d v="2024-02-23T00:00:00"/>
    <n v="77"/>
    <s v="CÔNG TY CỔ PHẦN MÔI TRƯỜNG PHÚ XUÂN"/>
    <m/>
    <s v="Số 113/37/44, Đường 30/4, Khu phố 6, Phường Phú Hòa, Tp. Thủ Dầu Một, tỉnh Bình Dương."/>
    <s v="VND"/>
    <n v="1"/>
    <n v="4"/>
    <s v="47071000"/>
    <s v="Giấy Kraft thùng carton phế liệu dạng miếng (thu được từ các bao bì đựng hàng hóa lúc nhập về của DNCX)"/>
    <s v="Kg"/>
    <n v="2005"/>
    <n v="2200"/>
    <n v="4411000"/>
    <n v="0"/>
    <m/>
    <n v="4411000"/>
    <n v="4411000"/>
    <n v="180.40899795501022"/>
    <s v="Scrap"/>
    <s v="Other"/>
    <x v="17"/>
    <x v="9"/>
  </r>
  <r>
    <s v="00000077"/>
    <d v="2024-02-23T00:00:00"/>
    <n v="77"/>
    <s v="CÔNG TY CỔ PHẦN MÔI TRƯỜNG PHÚ XUÂN"/>
    <m/>
    <s v="Số 113/37/44, Đường 30/4, Khu phố 6, Phường Phú Hòa, Tp. Thủ Dầu Một, tỉnh Bình Dương."/>
    <s v="VND"/>
    <n v="1"/>
    <n v="5"/>
    <s v="44013900"/>
    <s v="Phế liệu gỗ dạng vụn, thanh thu hồi từ pallet gỗ bị hư, gãy (Phế liệu thu được của doanh nghiệp chế xuất)"/>
    <s v="Kg"/>
    <n v="957"/>
    <n v="200"/>
    <n v="191400"/>
    <n v="0"/>
    <m/>
    <n v="191400"/>
    <n v="191400"/>
    <n v="7.8282208588957056"/>
    <s v="Scrap"/>
    <s v="Other"/>
    <x v="17"/>
    <x v="9"/>
  </r>
  <r>
    <s v="00000077"/>
    <d v="2024-02-23T00:00:00"/>
    <n v="77"/>
    <s v="CÔNG TY CỔ PHẦN MÔI TRƯỜNG PHÚ XUÂN"/>
    <m/>
    <s v="Số 113/37/44, Đường 30/4, Khu phố 6, Phường Phú Hòa, Tp. Thủ Dầu Một, tỉnh Bình Dương."/>
    <s v="VND"/>
    <n v="1"/>
    <n v="6"/>
    <s v="72044900"/>
    <s v="Sắt phế liệu dạng vụn (thu được từ quá trình sản xuất của DNCX)"/>
    <s v="Kg"/>
    <n v="73"/>
    <n v="6000"/>
    <n v="438000"/>
    <n v="0"/>
    <m/>
    <n v="438000"/>
    <n v="438000"/>
    <n v="17.914110429447852"/>
    <s v="Scrap"/>
    <s v="Other"/>
    <x v="17"/>
    <x v="9"/>
  </r>
  <r>
    <s v="00000077"/>
    <d v="2024-02-23T00:00:00"/>
    <n v="77"/>
    <s v="CÔNG TY CỔ PHẦN MÔI TRƯỜNG PHÚ XUÂN"/>
    <m/>
    <s v="Số 113/37/44, Đường 30/4, Khu phố 6, Phường Phú Hòa, Tp. Thủ Dầu Một, tỉnh Bình Dương."/>
    <s v="VND"/>
    <n v="1"/>
    <n v="7"/>
    <s v="39151090"/>
    <s v="Bao nilong từ vật liệu PE (PolyEthylene) phế liệu dạng vụn (thu được từ quá trình sản xuất của DNCX)"/>
    <s v="Kg"/>
    <n v="46"/>
    <n v="5000"/>
    <n v="230000"/>
    <n v="0"/>
    <m/>
    <n v="230000"/>
    <n v="230000"/>
    <n v="9.406952965235174"/>
    <s v="Scrap"/>
    <s v="Other"/>
    <x v="17"/>
    <x v="9"/>
  </r>
  <r>
    <s v="00000077"/>
    <d v="2024-02-23T00:00:00"/>
    <n v="77"/>
    <s v="CÔNG TY CỔ PHẦN MÔI TRƯỜNG PHÚ XUÂN"/>
    <m/>
    <s v="Số 113/37/44, Đường 30/4, Khu phố 6, Phường Phú Hòa, Tp. Thủ Dầu Một, tỉnh Bình Dương."/>
    <s v="VND"/>
    <n v="1"/>
    <n v="8"/>
    <s v="63109090"/>
    <s v="Vải dạng vụn phế liệu từ vải không dệt (thu được từ quá trình sản xuất của DNCX)"/>
    <s v="Kg"/>
    <n v="7249"/>
    <n v="500"/>
    <n v="3624500"/>
    <n v="0"/>
    <m/>
    <n v="3624500"/>
    <n v="3624500"/>
    <n v="148.24130879345603"/>
    <s v="Scrap"/>
    <s v="Other"/>
    <x v="17"/>
    <x v="9"/>
  </r>
  <r>
    <s v="00000078"/>
    <d v="2024-02-23T00:00:00"/>
    <n v="1745503"/>
    <s v="HYUNDAI TRANSYS GEORGIA SEATING SYSTEM"/>
    <m/>
    <s v="116 Jesse Samuel Hunt Blvd. Prattville, Alabama, United States"/>
    <s v="USD"/>
    <n v="24450"/>
    <n v="1"/>
    <s v="88170AR00015N"/>
    <s v="88170AR00015N Thiết bị giữ nhiệt cho ghế ngồi xe hơi  Front seat heater cushion Original Type JK"/>
    <s v="Cái"/>
    <n v="800"/>
    <n v="5.85"/>
    <n v="4680"/>
    <n v="0"/>
    <m/>
    <n v="4680"/>
    <n v="114426000"/>
    <n v="4680"/>
    <s v="JK"/>
    <s v="JK"/>
    <x v="6"/>
    <x v="6"/>
  </r>
  <r>
    <s v="00000078"/>
    <d v="2024-02-23T00:00:00"/>
    <n v="1745503"/>
    <s v="HYUNDAI TRANSYS GEORGIA SEATING SYSTEM"/>
    <m/>
    <s v="116 Jesse Samuel Hunt Blvd. Prattville, Alabama, United States"/>
    <s v="USD"/>
    <n v="24450"/>
    <n v="2"/>
    <s v="88170AR05007N"/>
    <s v="88170AR05007N Thiết bị giữ nhiệt cho ghế ngồi xe hơi JK1 HEATER FR Cushion Quilting"/>
    <s v="Cái"/>
    <n v="300"/>
    <n v="5.85"/>
    <n v="1755"/>
    <n v="0"/>
    <m/>
    <n v="1755"/>
    <n v="42909750"/>
    <n v="1755"/>
    <s v="JK"/>
    <s v="JK"/>
    <x v="6"/>
    <x v="6"/>
  </r>
  <r>
    <s v="00000078"/>
    <d v="2024-02-23T00:00:00"/>
    <n v="1745503"/>
    <s v="HYUNDAI TRANSYS GEORGIA SEATING SYSTEM"/>
    <m/>
    <s v="116 Jesse Samuel Hunt Blvd. Prattville, Alabama, United States"/>
    <s v="USD"/>
    <n v="24450"/>
    <n v="3"/>
    <s v="88170AR10017N"/>
    <s v="88170AR10017N Thiết bị giữ nhiệt cho ghế ngồi xe hơi Front seat heater cushion with ODS"/>
    <s v="Cái"/>
    <n v="900"/>
    <n v="5.85"/>
    <n v="5265"/>
    <n v="0"/>
    <m/>
    <n v="5265"/>
    <n v="128729250"/>
    <n v="5265"/>
    <s v="JK"/>
    <s v="JK"/>
    <x v="6"/>
    <x v="6"/>
  </r>
  <r>
    <s v="00000078"/>
    <d v="2024-02-23T00:00:00"/>
    <n v="1745503"/>
    <s v="HYUNDAI TRANSYS GEORGIA SEATING SYSTEM"/>
    <m/>
    <s v="116 Jesse Samuel Hunt Blvd. Prattville, Alabama, United States"/>
    <s v="USD"/>
    <n v="24450"/>
    <n v="4"/>
    <s v="88170AR15006"/>
    <s v="88170AR15006 Thiết bị giữ nhiệt cho ghế ngồi xe hơi JK1 HEATER FR SEAT CUSHION ODS"/>
    <s v="Cái"/>
    <n v="300"/>
    <n v="5.85"/>
    <n v="1755"/>
    <n v="0"/>
    <m/>
    <n v="1755"/>
    <n v="42909750"/>
    <n v="1755"/>
    <s v="JK"/>
    <s v="JK"/>
    <x v="6"/>
    <x v="6"/>
  </r>
  <r>
    <s v="00000078"/>
    <d v="2024-02-23T00:00:00"/>
    <n v="1745503"/>
    <s v="HYUNDAI TRANSYS GEORGIA SEATING SYSTEM"/>
    <m/>
    <s v="116 Jesse Samuel Hunt Blvd. Prattville, Alabama, United States"/>
    <s v="USD"/>
    <n v="24450"/>
    <n v="5"/>
    <s v="88370AR00020"/>
    <s v="88370AR00020 Thiết bị giữ nhiệt cho ghế ngồi xe hơi Front seat back heater"/>
    <s v="Cái"/>
    <n v="1400"/>
    <n v="5.1100000000000003"/>
    <n v="7154"/>
    <n v="0"/>
    <m/>
    <n v="7154"/>
    <n v="174915300"/>
    <n v="7154"/>
    <s v="JK"/>
    <s v="JK"/>
    <x v="6"/>
    <x v="6"/>
  </r>
  <r>
    <s v="00000078"/>
    <d v="2024-02-23T00:00:00"/>
    <n v="1745503"/>
    <s v="HYUNDAI TRANSYS GEORGIA SEATING SYSTEM"/>
    <m/>
    <s v="116 Jesse Samuel Hunt Blvd. Prattville, Alabama, United States"/>
    <s v="USD"/>
    <n v="24450"/>
    <n v="6"/>
    <s v="88370AR05009"/>
    <s v="88370AR05009 Thiết bị giữ nhiệt cho ghế ngồi xe hơi JK1 HEATER FR SEAT BACK Quilting"/>
    <s v="Cái"/>
    <n v="700"/>
    <n v="5.1100000000000003"/>
    <n v="3577"/>
    <n v="0"/>
    <m/>
    <n v="3577"/>
    <n v="87457650"/>
    <n v="3577"/>
    <s v="JK"/>
    <s v="JK"/>
    <x v="6"/>
    <x v="6"/>
  </r>
  <r>
    <s v="00000078"/>
    <d v="2024-02-23T00:00:00"/>
    <n v="1745503"/>
    <s v="HYUNDAI TRANSYS GEORGIA SEATING SYSTEM"/>
    <m/>
    <s v="116 Jesse Samuel Hunt Blvd. Prattville, Alabama, United States"/>
    <s v="USD"/>
    <n v="24450"/>
    <n v="7"/>
    <s v="89170AR05011"/>
    <s v="89170AR05011 Thiết bị giữ nhiệt cho ghế ngồi xe hơi JK1 HEATER CUSHION LH 2ND SEAT"/>
    <s v="Cái"/>
    <n v="100"/>
    <n v="5.75"/>
    <n v="575"/>
    <n v="0"/>
    <m/>
    <n v="575"/>
    <n v="14058750"/>
    <n v="575"/>
    <s v="JK"/>
    <s v="JK"/>
    <x v="6"/>
    <x v="6"/>
  </r>
  <r>
    <s v="00000078"/>
    <d v="2024-02-23T00:00:00"/>
    <n v="1745503"/>
    <s v="HYUNDAI TRANSYS GEORGIA SEATING SYSTEM"/>
    <m/>
    <s v="116 Jesse Samuel Hunt Blvd. Prattville, Alabama, United States"/>
    <s v="USD"/>
    <n v="24450"/>
    <n v="8"/>
    <s v="89175AR00005N"/>
    <s v="89175AR00005N Thiết bị giữ nhiệt cho ghế ngồi xe hơi JK1 HEATER CUSHION RR"/>
    <s v="Cái"/>
    <n v="200"/>
    <n v="2.88"/>
    <n v="576"/>
    <n v="0"/>
    <m/>
    <n v="576"/>
    <n v="14083200"/>
    <n v="576"/>
    <s v="JK"/>
    <s v="JK"/>
    <x v="6"/>
    <x v="6"/>
  </r>
  <r>
    <s v="00000078"/>
    <d v="2024-02-23T00:00:00"/>
    <n v="1745503"/>
    <s v="HYUNDAI TRANSYS GEORGIA SEATING SYSTEM"/>
    <m/>
    <s v="116 Jesse Samuel Hunt Blvd. Prattville, Alabama, United States"/>
    <s v="USD"/>
    <n v="24450"/>
    <n v="9"/>
    <s v="89270AR05011"/>
    <s v="89270AR05011 Thiết bị giữ nhiệt cho ghế ngồi xe hơi JK1 HEATER CUSHION RH 2ND SEAT Quilting"/>
    <s v="Cái"/>
    <n v="100"/>
    <n v="5.75"/>
    <n v="575"/>
    <n v="0"/>
    <m/>
    <n v="575"/>
    <n v="14058750"/>
    <n v="575"/>
    <s v="JK"/>
    <s v="JK"/>
    <x v="6"/>
    <x v="6"/>
  </r>
  <r>
    <s v="00000078"/>
    <d v="2024-02-23T00:00:00"/>
    <n v="1745503"/>
    <s v="HYUNDAI TRANSYS GEORGIA SEATING SYSTEM"/>
    <m/>
    <s v="116 Jesse Samuel Hunt Blvd. Prattville, Alabama, United States"/>
    <s v="USD"/>
    <n v="24450"/>
    <n v="10"/>
    <s v="89370AR00018"/>
    <s v="89370AR00018 Thiết bị giữ nhiệt cho ghế ngồi xe hơi Rear seat back LH heater"/>
    <s v="Cái"/>
    <n v="100"/>
    <n v="4.68"/>
    <n v="468"/>
    <n v="0"/>
    <m/>
    <n v="468"/>
    <n v="11442600"/>
    <n v="468"/>
    <s v="JK"/>
    <s v="JK"/>
    <x v="6"/>
    <x v="6"/>
  </r>
  <r>
    <s v="00000078"/>
    <d v="2024-02-23T00:00:00"/>
    <n v="1745503"/>
    <s v="HYUNDAI TRANSYS GEORGIA SEATING SYSTEM"/>
    <m/>
    <s v="116 Jesse Samuel Hunt Blvd. Prattville, Alabama, United States"/>
    <s v="USD"/>
    <n v="24450"/>
    <n v="11"/>
    <s v="89470AR05009"/>
    <s v="89470AR05009 Thiết bị giữ nhiệt cho ghế ngồi xe hơi JK1 HEATER Back RH 2ND Seat quilting"/>
    <s v="Cái"/>
    <n v="200"/>
    <n v="4.68"/>
    <n v="936"/>
    <n v="0"/>
    <m/>
    <n v="936"/>
    <n v="22885200"/>
    <n v="936"/>
    <s v="JK"/>
    <s v="JK"/>
    <x v="6"/>
    <x v="6"/>
  </r>
  <r>
    <s v="00000078"/>
    <d v="2024-02-23T00:00:00"/>
    <n v="1745503"/>
    <s v="HYUNDAI TRANSYS GEORGIA SEATING SYSTEM"/>
    <m/>
    <s v="116 Jesse Samuel Hunt Blvd. Prattville, Alabama, United States"/>
    <s v="USD"/>
    <n v="24450"/>
    <n v="12"/>
    <s v=""/>
    <s v="Theo hóa đơn thương mại số 1745503 ngày 21/02/2024, tờ khai hàng hóa xuất khẩu số 306218485700 ngày 22/02/2024"/>
    <s v="Note"/>
    <n v="0"/>
    <n v="0"/>
    <n v="0"/>
    <n v="0"/>
    <m/>
    <n v="0"/>
    <n v="0"/>
    <m/>
    <m/>
    <m/>
    <x v="1"/>
    <x v="1"/>
  </r>
  <r>
    <s v="00000079"/>
    <d v="2024-02-23T00:00:00"/>
    <n v="1745504"/>
    <s v="ADIENT DONGSUNG INC"/>
    <m/>
    <s v="29, 167 Beon-gil, Noksan Industry Jungro, Gangseo-gu Busan, 46752, Korea"/>
    <s v="EUR"/>
    <n v="26327"/>
    <n v="1"/>
    <s v="398674009"/>
    <s v="398674009 Thiết bị giữ nhiệt cho ghế ngồi xe hơi LJL RSC ITCU"/>
    <s v="Cái"/>
    <n v="1000"/>
    <n v="7.18"/>
    <n v="7180"/>
    <n v="0"/>
    <m/>
    <n v="7180"/>
    <n v="189027860"/>
    <n v="7731.2008179959103"/>
    <s v="Renault_Cushion"/>
    <s v="Renault"/>
    <x v="16"/>
    <x v="8"/>
  </r>
  <r>
    <s v="00000079"/>
    <d v="2024-02-23T00:00:00"/>
    <n v="1745504"/>
    <s v="ADIENT DONGSUNG INC"/>
    <m/>
    <s v="29, 167 Beon-gil, Noksan Industry Jungro, Gangseo-gu Busan, 46752, Korea"/>
    <s v="EUR"/>
    <n v="26327"/>
    <n v="2"/>
    <s v=""/>
    <s v="Theo hóa đơn thương mại số 1745504 ngày 21/02/2024, tờ khai hàng hóa xuất khẩu số 306219503350 ngày 23/02/2024"/>
    <s v="Note"/>
    <n v="0"/>
    <n v="0"/>
    <n v="0"/>
    <n v="0"/>
    <m/>
    <n v="0"/>
    <n v="0"/>
    <m/>
    <m/>
    <m/>
    <x v="1"/>
    <x v="1"/>
  </r>
  <r>
    <s v="00000080"/>
    <d v="2024-02-23T00:00:00"/>
    <n v="1745505"/>
    <s v="IGB AUTOMOTIVE TIANJIN LTD"/>
    <m/>
    <s v="Buiding H, No.1 Shengdayizhi Road, XEDA, Tianjin China, 300383"/>
    <s v="EUR"/>
    <n v="26327"/>
    <n v="1"/>
    <s v="A294630001"/>
    <s v="A294630001 Thiết bị giữ nhiệt cho ghế ngồi xe hơi X294 Rear Seat Cushion LH Heater Mat"/>
    <s v="Cái"/>
    <n v="199"/>
    <n v="3.18"/>
    <n v="632.82000000000005"/>
    <n v="0"/>
    <m/>
    <n v="632.82000000000005"/>
    <n v="16660252.140000001"/>
    <n v="681.40090552147251"/>
    <s v="X294"/>
    <s v="X294"/>
    <x v="13"/>
    <x v="7"/>
  </r>
  <r>
    <s v="00000080"/>
    <d v="2024-02-23T00:00:00"/>
    <n v="1745505"/>
    <s v="IGB AUTOMOTIVE TIANJIN LTD"/>
    <m/>
    <s v="Buiding H, No.1 Shengdayizhi Road, XEDA, Tianjin China, 300383"/>
    <s v="EUR"/>
    <n v="26327"/>
    <n v="2"/>
    <s v="A294640001"/>
    <s v="A294640001 Thiết bị giữ nhiệt cho ghế ngồi xe hơi X294 Rear Seat Cushion RH Heater Mat"/>
    <s v="Cái"/>
    <n v="198"/>
    <n v="3.16"/>
    <n v="625.68000000000006"/>
    <n v="0"/>
    <m/>
    <n v="625.68000000000006"/>
    <n v="16472277.360000001"/>
    <n v="673.71277546012277"/>
    <s v="X294"/>
    <s v="X294"/>
    <x v="13"/>
    <x v="7"/>
  </r>
  <r>
    <s v="00000080"/>
    <d v="2024-02-23T00:00:00"/>
    <n v="1745505"/>
    <s v="IGB AUTOMOTIVE TIANJIN LTD"/>
    <m/>
    <s v="Buiding H, No.1 Shengdayizhi Road, XEDA, Tianjin China, 300383"/>
    <s v="EUR"/>
    <n v="26327"/>
    <n v="3"/>
    <s v="LC5B14D697ECC00"/>
    <s v="LC5B14D697ECC00 Thiết bị giữ nhiệt cho ghế ngồi xe hơi Front Seat Back H/V"/>
    <s v="Cái"/>
    <n v="350"/>
    <n v="3.7"/>
    <n v="1295"/>
    <n v="0"/>
    <m/>
    <n v="1295"/>
    <n v="34093465"/>
    <n v="1394.4157464212678"/>
    <s v="U6XX"/>
    <s v="U6XX"/>
    <x v="14"/>
    <x v="7"/>
  </r>
  <r>
    <s v="00000080"/>
    <d v="2024-02-23T00:00:00"/>
    <n v="1745505"/>
    <s v="IGB AUTOMOTIVE TIANJIN LTD"/>
    <m/>
    <s v="Buiding H, No.1 Shengdayizhi Road, XEDA, Tianjin China, 300383"/>
    <s v="EUR"/>
    <n v="26327"/>
    <n v="4"/>
    <s v="LC5B14D699HAG00"/>
    <s v="LC5B14D699HAG00 Thiết bị giữ nhiệt cho ghế ngồi xe hơi Front Seat Cushion H/V"/>
    <s v="Cái"/>
    <n v="300"/>
    <n v="4.22"/>
    <n v="1266"/>
    <n v="0"/>
    <m/>
    <n v="1266"/>
    <n v="33329982"/>
    <n v="1363.1894478527608"/>
    <s v="U6XX"/>
    <s v="U6XX"/>
    <x v="14"/>
    <x v="7"/>
  </r>
  <r>
    <s v="00000080"/>
    <d v="2024-02-23T00:00:00"/>
    <n v="1745505"/>
    <s v="IGB AUTOMOTIVE TIANJIN LTD"/>
    <m/>
    <s v="Buiding H, No.1 Shengdayizhi Road, XEDA, Tianjin China, 300383"/>
    <s v="EUR"/>
    <n v="26327"/>
    <n v="5"/>
    <s v=""/>
    <s v="Theo hóa đơn thương mại số 1745505 ngày 22/02/2024, tờ khai hàng hóa xuất khẩu số 306220191450 ngày 23/02/2024"/>
    <s v="Note"/>
    <n v="0"/>
    <n v="0"/>
    <n v="0"/>
    <n v="0"/>
    <m/>
    <n v="0"/>
    <n v="0"/>
    <m/>
    <m/>
    <m/>
    <x v="1"/>
    <x v="1"/>
  </r>
  <r>
    <s v="00000081"/>
    <d v="2024-02-23T00:00:00"/>
    <n v="1745506"/>
    <s v="IGB AUTOMOTIVE TIANJIN LTD"/>
    <m/>
    <s v="Buiding H, No.1 Shengdayizhi Road, XEDA, Tianjin China, 300383"/>
    <s v="EUR"/>
    <n v="26327"/>
    <n v="1"/>
    <s v="A206280301"/>
    <s v="A206280301 Thiết bị giữ nhiệt cho ghế ngồi xe hơi V206 Front Seat Cushion HM FSC Heater Mat"/>
    <s v="Cái"/>
    <n v="3200"/>
    <n v="2.88002"/>
    <n v="9216.0640000000003"/>
    <n v="0"/>
    <m/>
    <n v="9216.0640000000003"/>
    <n v="242631316.928"/>
    <n v="9923.5712444989786"/>
    <s v="V206"/>
    <s v="V206"/>
    <x v="8"/>
    <x v="7"/>
  </r>
  <r>
    <s v="00000081"/>
    <d v="2024-02-23T00:00:00"/>
    <n v="1745506"/>
    <s v="IGB AUTOMOTIVE TIANJIN LTD"/>
    <m/>
    <s v="Buiding H, No.1 Shengdayizhi Road, XEDA, Tianjin China, 300383"/>
    <s v="EUR"/>
    <n v="26327"/>
    <n v="2"/>
    <s v="A206910202"/>
    <s v="A206910202 Thiết bị giữ nhiệt cho  xe hơi,V206 FSB Heater, Front Seat Back Heater"/>
    <s v="Cái"/>
    <n v="1900"/>
    <n v="3.57"/>
    <n v="6783"/>
    <n v="0"/>
    <m/>
    <n v="6783"/>
    <n v="178576041"/>
    <n v="7303.7235582822086"/>
    <s v="V206"/>
    <s v="V206"/>
    <x v="8"/>
    <x v="7"/>
  </r>
  <r>
    <s v="00000081"/>
    <d v="2024-02-23T00:00:00"/>
    <n v="1745506"/>
    <s v="IGB AUTOMOTIVE TIANJIN LTD"/>
    <m/>
    <s v="Buiding H, No.1 Shengdayizhi Road, XEDA, Tianjin China, 300383"/>
    <s v="EUR"/>
    <n v="26327"/>
    <n v="3"/>
    <s v=""/>
    <s v="Theo hóa đơn thương mại số 1745506 ngày 22/02/2024, tờ khai hàng hóa xuất khẩu số 306220191450 ngày 23/02/2024"/>
    <s v="Note"/>
    <n v="0"/>
    <n v="0"/>
    <n v="0"/>
    <n v="0"/>
    <m/>
    <n v="0"/>
    <n v="0"/>
    <m/>
    <m/>
    <m/>
    <x v="1"/>
    <x v="1"/>
  </r>
  <r>
    <s v="00000082"/>
    <d v="2024-02-23T00:00:00"/>
    <n v="1745507"/>
    <s v="IGB AUTOMOTIVE TIANJIN LTD"/>
    <m/>
    <s v="Buiding H, No.1 Shengdayizhi Road, XEDA, Tianjin China, 300383"/>
    <s v="EUR"/>
    <n v="26327"/>
    <n v="1"/>
    <s v="447230007C"/>
    <s v="447230007C Thiết bị giữ nhiệt cho ghế ngồi xe hơi VS20 Front Heater Back"/>
    <s v="Cái"/>
    <n v="453"/>
    <n v="6.15"/>
    <n v="2785.9500000000003"/>
    <n v="0"/>
    <m/>
    <n v="2785.9500000000003"/>
    <n v="73345705.650000006"/>
    <n v="2999.8243619631908"/>
    <s v="VS20"/>
    <s v="VS20"/>
    <x v="10"/>
    <x v="7"/>
  </r>
  <r>
    <s v="00000082"/>
    <d v="2024-02-23T00:00:00"/>
    <n v="1745507"/>
    <s v="IGB AUTOMOTIVE TIANJIN LTD"/>
    <m/>
    <s v="Buiding H, No.1 Shengdayizhi Road, XEDA, Tianjin China, 300383"/>
    <s v="EUR"/>
    <n v="26327"/>
    <n v="2"/>
    <s v="448000005C"/>
    <s v="448000005C Thiết bị giữ nhiệt cho ghế ngồi xe hơi VS20 Rear Cushion Heater"/>
    <s v="Cái"/>
    <n v="500"/>
    <n v="5.28"/>
    <n v="2640"/>
    <n v="0"/>
    <m/>
    <n v="2640"/>
    <n v="69503280"/>
    <n v="2842.6699386503069"/>
    <s v="VS20"/>
    <s v="VS20"/>
    <x v="10"/>
    <x v="7"/>
  </r>
  <r>
    <s v="00000082"/>
    <d v="2024-02-23T00:00:00"/>
    <n v="1745507"/>
    <s v="IGB AUTOMOTIVE TIANJIN LTD"/>
    <m/>
    <s v="Buiding H, No.1 Shengdayizhi Road, XEDA, Tianjin China, 300383"/>
    <s v="EUR"/>
    <n v="26327"/>
    <n v="3"/>
    <s v="448010005C"/>
    <s v="448010005C Thiết bị giữ nhiệt của ghế ngồi xe hơi VS20 Rear Back Heater"/>
    <s v="Cái"/>
    <n v="500"/>
    <n v="6.01"/>
    <n v="3005"/>
    <n v="0"/>
    <m/>
    <n v="3005"/>
    <n v="79112635"/>
    <n v="3235.6905930470348"/>
    <s v="VS20"/>
    <s v="VS20"/>
    <x v="10"/>
    <x v="7"/>
  </r>
  <r>
    <s v="00000082"/>
    <d v="2024-02-23T00:00:00"/>
    <n v="1745507"/>
    <s v="IGB AUTOMOTIVE TIANJIN LTD"/>
    <m/>
    <s v="Buiding H, No.1 Shengdayizhi Road, XEDA, Tianjin China, 300383"/>
    <s v="EUR"/>
    <n v="26327"/>
    <n v="4"/>
    <s v=""/>
    <s v="Theo hóa đơn thương mại số 1745507 ngày 22/02/2024, tờ khai hàng hóa xuất khẩu số 306220191450 ngày 23/02/2024"/>
    <s v="Note"/>
    <n v="0"/>
    <n v="0"/>
    <n v="0"/>
    <n v="0"/>
    <m/>
    <n v="0"/>
    <n v="0"/>
    <m/>
    <m/>
    <m/>
    <x v="1"/>
    <x v="1"/>
  </r>
  <r>
    <s v="00000083"/>
    <d v="2024-02-23T00:00:00"/>
    <n v="1745508"/>
    <s v="IGB AUTOMOTIVE TIANJIN LTD"/>
    <m/>
    <s v="Buiding H, No.1 Shengdayizhi Road, XEDA, Tianjin China, 300383"/>
    <s v="EUR"/>
    <n v="26327"/>
    <n v="1"/>
    <s v="A295690003"/>
    <s v="A295690003 Thiết bị giữ nhiệt cho ghế ngồi xe hơi V295 Rear Seat Back"/>
    <s v="Cái"/>
    <n v="500"/>
    <n v="4.3"/>
    <n v="2150"/>
    <n v="0"/>
    <m/>
    <n v="2150"/>
    <n v="56603050"/>
    <n v="2315.0531697341512"/>
    <s v="V295"/>
    <s v="V295"/>
    <x v="11"/>
    <x v="7"/>
  </r>
  <r>
    <s v="00000083"/>
    <d v="2024-02-23T00:00:00"/>
    <n v="1745508"/>
    <s v="IGB AUTOMOTIVE TIANJIN LTD"/>
    <m/>
    <s v="Buiding H, No.1 Shengdayizhi Road, XEDA, Tianjin China, 300383"/>
    <s v="EUR"/>
    <n v="26327"/>
    <n v="2"/>
    <s v="A295710005"/>
    <s v="A295710005 Thiết bị giữ nhiệt cho ghế ngồi xe hơi V295 Rear Seat CuShion LH"/>
    <s v="Cái"/>
    <n v="200"/>
    <n v="3.45"/>
    <n v="690"/>
    <n v="0"/>
    <m/>
    <n v="690"/>
    <n v="18165630"/>
    <n v="742.97055214723923"/>
    <s v="V295"/>
    <s v="V295"/>
    <x v="11"/>
    <x v="7"/>
  </r>
  <r>
    <s v="00000083"/>
    <d v="2024-02-23T00:00:00"/>
    <n v="1745508"/>
    <s v="IGB AUTOMOTIVE TIANJIN LTD"/>
    <m/>
    <s v="Buiding H, No.1 Shengdayizhi Road, XEDA, Tianjin China, 300383"/>
    <s v="EUR"/>
    <n v="26327"/>
    <n v="3"/>
    <s v="A447580103"/>
    <s v="A447580103 Thiết bị giữ nhiệt của ghế ngồi xe hơi ZB Heater FSC Viano"/>
    <s v="Cái"/>
    <n v="1000"/>
    <n v="6.0540000000000003"/>
    <n v="6054"/>
    <n v="0"/>
    <m/>
    <n v="6054"/>
    <n v="159383658"/>
    <n v="6518.7590184049086"/>
    <s v="VS20 MY22"/>
    <s v="VS20 MY22"/>
    <x v="12"/>
    <x v="7"/>
  </r>
  <r>
    <s v="00000083"/>
    <d v="2024-02-23T00:00:00"/>
    <n v="1745508"/>
    <s v="IGB AUTOMOTIVE TIANJIN LTD"/>
    <m/>
    <s v="Buiding H, No.1 Shengdayizhi Road, XEDA, Tianjin China, 300383"/>
    <s v="EUR"/>
    <n v="26327"/>
    <n v="4"/>
    <s v="A447600103"/>
    <s v="A447600103 Thiết bị giữ nhiệt của ghế ngồi xe hơi ZB Heater STV Viano"/>
    <s v="Cái"/>
    <n v="1200"/>
    <n v="2.0880000000000001"/>
    <n v="2505.6"/>
    <n v="0"/>
    <m/>
    <n v="2505.6"/>
    <n v="65964931.199999996"/>
    <n v="2697.9521963190182"/>
    <s v="VS20 MY22"/>
    <s v="VS20 MY22"/>
    <x v="12"/>
    <x v="7"/>
  </r>
  <r>
    <s v="00000083"/>
    <d v="2024-02-23T00:00:00"/>
    <n v="1745508"/>
    <s v="IGB AUTOMOTIVE TIANJIN LTD"/>
    <m/>
    <s v="Buiding H, No.1 Shengdayizhi Road, XEDA, Tianjin China, 300383"/>
    <s v="EUR"/>
    <n v="26327"/>
    <n v="5"/>
    <s v=""/>
    <s v="Theo hóa đơn thương mại số 1745508 ngày 22/02/2024, tờ khai hàng hóa xuất khẩu số 306220191450 ngày 23/02/2024"/>
    <s v="Note"/>
    <n v="0"/>
    <n v="0"/>
    <n v="0"/>
    <n v="0"/>
    <m/>
    <n v="0"/>
    <n v="0"/>
    <m/>
    <m/>
    <m/>
    <x v="1"/>
    <x v="1"/>
  </r>
  <r>
    <s v="00000084"/>
    <d v="2024-02-23T00:00:00"/>
    <n v="1745509"/>
    <s v="IGB AUTOMOTIVE TIANJIN LTD"/>
    <m/>
    <s v="Buiding H, No.1 Shengdayizhi Road, XEDA, Tianjin China, 300383"/>
    <s v="EUR"/>
    <n v="26327"/>
    <n v="1"/>
    <s v="A214270201"/>
    <s v="A214270201 Thiết bị giữ nhiệt cho ghế ngồi xe hơi V214 FSB HM LH"/>
    <s v="Cái"/>
    <n v="1500"/>
    <n v="3.28"/>
    <n v="4920"/>
    <n v="0"/>
    <m/>
    <n v="4920"/>
    <n v="129528840"/>
    <n v="5297.7030674846628"/>
    <s v="V214FS"/>
    <s v="V214FS"/>
    <x v="9"/>
    <x v="7"/>
  </r>
  <r>
    <s v="00000084"/>
    <d v="2024-02-23T00:00:00"/>
    <n v="1745509"/>
    <s v="IGB AUTOMOTIVE TIANJIN LTD"/>
    <m/>
    <s v="Buiding H, No.1 Shengdayizhi Road, XEDA, Tianjin China, 300383"/>
    <s v="EUR"/>
    <n v="26327"/>
    <n v="2"/>
    <s v="A214280201"/>
    <s v="A214280201 Thiết bị giữ nhiệt cho ghế ngồi xe hơi V214 FSB HM RH"/>
    <s v="Cái"/>
    <n v="1500"/>
    <n v="3.28"/>
    <n v="4920"/>
    <n v="0"/>
    <m/>
    <n v="4920"/>
    <n v="129528840"/>
    <n v="5297.7030674846628"/>
    <s v="V214FS"/>
    <s v="V214FS"/>
    <x v="9"/>
    <x v="7"/>
  </r>
  <r>
    <s v="00000084"/>
    <d v="2024-02-23T00:00:00"/>
    <n v="1745509"/>
    <s v="IGB AUTOMOTIVE TIANJIN LTD"/>
    <m/>
    <s v="Buiding H, No.1 Shengdayizhi Road, XEDA, Tianjin China, 300383"/>
    <s v="EUR"/>
    <n v="26327"/>
    <n v="3"/>
    <s v="A214890401"/>
    <s v="A214890401 Thiết bị giữ nhiệt cho ghế ngồi xe hơi V214 FSC HM LH"/>
    <s v="Cái"/>
    <n v="3500"/>
    <n v="3.05"/>
    <n v="10675"/>
    <n v="0"/>
    <m/>
    <n v="10675"/>
    <n v="281040725"/>
    <n v="11494.508179959101"/>
    <s v="V214FS"/>
    <s v="V214FS"/>
    <x v="9"/>
    <x v="7"/>
  </r>
  <r>
    <s v="00000084"/>
    <d v="2024-02-23T00:00:00"/>
    <n v="1745509"/>
    <s v="IGB AUTOMOTIVE TIANJIN LTD"/>
    <m/>
    <s v="Buiding H, No.1 Shengdayizhi Road, XEDA, Tianjin China, 300383"/>
    <s v="EUR"/>
    <n v="26327"/>
    <n v="4"/>
    <s v="A214900401"/>
    <s v="A214900401 Thiết bị giữ nhiệt cho ghế ngồi xe hơi V214 FSC HM RH"/>
    <s v="Cái"/>
    <n v="3500"/>
    <n v="3.07"/>
    <n v="10745"/>
    <n v="0"/>
    <m/>
    <n v="10745"/>
    <n v="282883615"/>
    <n v="11569.882004089979"/>
    <s v="V214FS"/>
    <s v="V214FS"/>
    <x v="9"/>
    <x v="7"/>
  </r>
  <r>
    <s v="00000084"/>
    <d v="2024-02-23T00:00:00"/>
    <n v="1745509"/>
    <s v="IGB AUTOMOTIVE TIANJIN LTD"/>
    <m/>
    <s v="Buiding H, No.1 Shengdayizhi Road, XEDA, Tianjin China, 300383"/>
    <s v="EUR"/>
    <n v="26327"/>
    <n v="5"/>
    <s v=""/>
    <s v="Theo hóa đơn thương mại số 1745509 ngày 22/02/2024, tờ khai hàng hóa xuất khẩu số 306220191450 ngày 23/02/2024"/>
    <s v="Note"/>
    <n v="0"/>
    <n v="0"/>
    <n v="0"/>
    <n v="0"/>
    <m/>
    <n v="0"/>
    <n v="0"/>
    <m/>
    <m/>
    <m/>
    <x v="1"/>
    <x v="1"/>
  </r>
  <r>
    <s v="00000085"/>
    <d v="2024-02-23T00:00:00"/>
    <n v="1745510"/>
    <s v="HYUNDAI MOTOR COMPANY"/>
    <m/>
    <s v="12 Heolleung-ro Seocho-gu Seoul 06797 KOREA"/>
    <s v="USD"/>
    <n v="24450"/>
    <n v="1"/>
    <s v="88170T600011N"/>
    <s v="88170T600011N Thiết bị giữ nhiệt của ghế ngồi xe hơi JX Front Seat Cushion"/>
    <s v="Cái"/>
    <n v="2000"/>
    <n v="6.37"/>
    <n v="12740"/>
    <n v="0"/>
    <m/>
    <n v="12740"/>
    <n v="311493000"/>
    <n v="12740"/>
    <s v="JX1"/>
    <s v="JX1"/>
    <x v="5"/>
    <x v="4"/>
  </r>
  <r>
    <s v="00000085"/>
    <d v="2024-02-23T00:00:00"/>
    <n v="1745510"/>
    <s v="HYUNDAI MOTOR COMPANY"/>
    <m/>
    <s v="12 Heolleung-ro Seocho-gu Seoul 06797 KOREA"/>
    <s v="USD"/>
    <n v="24450"/>
    <n v="2"/>
    <s v="88370T600011"/>
    <s v="88370T600011 Thiết bị giữ nhiệt của ghế ngồi xe hơi Front Seat Backrest"/>
    <s v="Cái"/>
    <n v="2000"/>
    <n v="5.67"/>
    <n v="11340"/>
    <n v="0"/>
    <m/>
    <n v="11340"/>
    <n v="277263000"/>
    <n v="11340"/>
    <s v="JX1"/>
    <s v="JX1"/>
    <x v="5"/>
    <x v="4"/>
  </r>
  <r>
    <s v="00000085"/>
    <d v="2024-02-23T00:00:00"/>
    <n v="1745510"/>
    <s v="HYUNDAI MOTOR COMPANY"/>
    <m/>
    <s v="12 Heolleung-ro Seocho-gu Seoul 06797 KOREA"/>
    <s v="USD"/>
    <n v="24450"/>
    <n v="3"/>
    <s v="89170T600008"/>
    <s v="89170T600008 Thiết bị giữ nhiệt của ghế ngồi xe hơi Rear Seat Cushion LH"/>
    <s v="Cái"/>
    <n v="600"/>
    <n v="5.89"/>
    <n v="3534"/>
    <n v="0"/>
    <m/>
    <n v="3534"/>
    <n v="86406300"/>
    <n v="3534"/>
    <s v="JX1"/>
    <s v="JX1"/>
    <x v="5"/>
    <x v="4"/>
  </r>
  <r>
    <s v="00000085"/>
    <d v="2024-02-23T00:00:00"/>
    <n v="1745510"/>
    <s v="HYUNDAI MOTOR COMPANY"/>
    <m/>
    <s v="12 Heolleung-ro Seocho-gu Seoul 06797 KOREA"/>
    <s v="USD"/>
    <n v="24450"/>
    <n v="4"/>
    <s v="89175T600004N"/>
    <s v="89175T600004N Thiết bị giữ nhiệt của ghế ngồi xe hơi Rear Seat Cushion Center"/>
    <s v="Cái"/>
    <n v="100"/>
    <n v="4.0999999999999996"/>
    <n v="409.99999999999994"/>
    <n v="0"/>
    <m/>
    <n v="409.99999999999994"/>
    <n v="10024499.999999998"/>
    <n v="409.99999999999994"/>
    <s v="JX1"/>
    <s v="JX1"/>
    <x v="5"/>
    <x v="4"/>
  </r>
  <r>
    <s v="00000085"/>
    <d v="2024-02-23T00:00:00"/>
    <n v="1745510"/>
    <s v="HYUNDAI MOTOR COMPANY"/>
    <m/>
    <s v="12 Heolleung-ro Seocho-gu Seoul 06797 KOREA"/>
    <s v="USD"/>
    <n v="24450"/>
    <n v="5"/>
    <s v="89270T600008"/>
    <s v="89270T600008 Thiết bị giữ nhiệt của ghế ngồi xe hơi Rear Seat Cushion RH"/>
    <s v="Cái"/>
    <n v="800"/>
    <n v="5.89"/>
    <n v="4712"/>
    <n v="0"/>
    <m/>
    <n v="4712"/>
    <n v="115208400"/>
    <n v="4712"/>
    <s v="JX1"/>
    <s v="JX1"/>
    <x v="5"/>
    <x v="4"/>
  </r>
  <r>
    <s v="00000085"/>
    <d v="2024-02-23T00:00:00"/>
    <n v="1745510"/>
    <s v="HYUNDAI MOTOR COMPANY"/>
    <m/>
    <s v="12 Heolleung-ro Seocho-gu Seoul 06797 KOREA"/>
    <s v="USD"/>
    <n v="24450"/>
    <n v="6"/>
    <s v="89370T600010"/>
    <s v="89370T600010 Thiết bị giữ nhiệt của ghế ngồi xe hơi Rear Seat Backrest LH"/>
    <s v="Cái"/>
    <n v="1000"/>
    <n v="5.62"/>
    <n v="5620"/>
    <n v="0"/>
    <m/>
    <n v="5620"/>
    <n v="137409000"/>
    <n v="5620"/>
    <s v="JX1"/>
    <s v="JX1"/>
    <x v="5"/>
    <x v="4"/>
  </r>
  <r>
    <s v="00000085"/>
    <d v="2024-02-23T00:00:00"/>
    <n v="1745510"/>
    <s v="HYUNDAI MOTOR COMPANY"/>
    <m/>
    <s v="12 Heolleung-ro Seocho-gu Seoul 06797 KOREA"/>
    <s v="USD"/>
    <n v="24450"/>
    <n v="7"/>
    <s v="89470T600010"/>
    <s v="89470T600010 Thiết bị giữ nhiệt của ghế ngồi xe hơi Rear Seat Backrest RH"/>
    <s v="Cái"/>
    <n v="800"/>
    <n v="5.62"/>
    <n v="4496"/>
    <n v="0"/>
    <m/>
    <n v="4496"/>
    <n v="109927200"/>
    <n v="4496"/>
    <s v="JX1"/>
    <s v="JX1"/>
    <x v="5"/>
    <x v="4"/>
  </r>
  <r>
    <s v="00000085"/>
    <d v="2024-02-23T00:00:00"/>
    <n v="1745510"/>
    <s v="HYUNDAI MOTOR COMPANY"/>
    <m/>
    <s v="12 Heolleung-ro Seocho-gu Seoul 06797 KOREA"/>
    <s v="USD"/>
    <n v="24450"/>
    <n v="8"/>
    <s v=""/>
    <s v="Theo hóa đơn thương mại số 1745510 ngày 22/02/2024, tờ khai hàng hóa xuất khẩu số 306220158810 ngày 23/02/2024"/>
    <s v="Note"/>
    <n v="0"/>
    <n v="0"/>
    <n v="0"/>
    <n v="0"/>
    <m/>
    <n v="0"/>
    <n v="0"/>
    <m/>
    <m/>
    <m/>
    <x v="1"/>
    <x v="1"/>
  </r>
  <r>
    <s v="00000086"/>
    <d v="2024-02-23T00:00:00"/>
    <n v="1745511"/>
    <s v="HYUNDAI MOTOR COMPANY"/>
    <m/>
    <s v="12 Heolleung-ro Seocho-gu Seoul 06797 KOREA"/>
    <s v="USD"/>
    <n v="24450"/>
    <n v="1"/>
    <s v="88170AR00015N"/>
    <s v="88170AR00015N Thiết bị giữ nhiệt cho ghế ngồi xe hơi  Front seat heater cushion Original Type JK"/>
    <s v="Cái"/>
    <n v="300"/>
    <n v="5.67"/>
    <n v="1701"/>
    <n v="0"/>
    <m/>
    <n v="1701"/>
    <n v="41589450"/>
    <n v="1701"/>
    <s v="JK"/>
    <s v="JK"/>
    <x v="6"/>
    <x v="4"/>
  </r>
  <r>
    <s v="00000086"/>
    <d v="2024-02-23T00:00:00"/>
    <n v="1745511"/>
    <s v="HYUNDAI MOTOR COMPANY"/>
    <m/>
    <s v="12 Heolleung-ro Seocho-gu Seoul 06797 KOREA"/>
    <s v="USD"/>
    <n v="24450"/>
    <n v="2"/>
    <s v="88170AR05007N"/>
    <s v="88170AR05007N Thiết bị giữ nhiệt cho ghế ngồi xe hơi JK1 HEATER FR Cushion Quilting"/>
    <s v="Cái"/>
    <n v="300"/>
    <n v="5.67"/>
    <n v="1701"/>
    <n v="0"/>
    <m/>
    <n v="1701"/>
    <n v="41589450"/>
    <n v="1701"/>
    <s v="JK"/>
    <s v="JK"/>
    <x v="6"/>
    <x v="4"/>
  </r>
  <r>
    <s v="00000086"/>
    <d v="2024-02-23T00:00:00"/>
    <n v="1745511"/>
    <s v="HYUNDAI MOTOR COMPANY"/>
    <m/>
    <s v="12 Heolleung-ro Seocho-gu Seoul 06797 KOREA"/>
    <s v="USD"/>
    <n v="24450"/>
    <n v="3"/>
    <s v="88170AR10017N"/>
    <s v="88170AR10017N Thiết bị giữ nhiệt cho ghế ngồi xe hơi Front seat heater cushion with ODS"/>
    <s v="Cái"/>
    <n v="1000"/>
    <n v="5.67"/>
    <n v="5670"/>
    <n v="0"/>
    <m/>
    <n v="5670"/>
    <n v="138631500"/>
    <n v="5670"/>
    <s v="JK"/>
    <s v="JK"/>
    <x v="6"/>
    <x v="4"/>
  </r>
  <r>
    <s v="00000086"/>
    <d v="2024-02-23T00:00:00"/>
    <n v="1745511"/>
    <s v="HYUNDAI MOTOR COMPANY"/>
    <m/>
    <s v="12 Heolleung-ro Seocho-gu Seoul 06797 KOREA"/>
    <s v="USD"/>
    <n v="24450"/>
    <n v="4"/>
    <s v="88170AR15006"/>
    <s v="88170AR15006 Thiết bị giữ nhiệt cho ghế ngồi xe hơi JK1 HEATER FR SEAT CUSHION ODS"/>
    <s v="Cái"/>
    <n v="800"/>
    <n v="5.67"/>
    <n v="4536"/>
    <n v="0"/>
    <m/>
    <n v="4536"/>
    <n v="110905200"/>
    <n v="4536"/>
    <s v="JK"/>
    <s v="JK"/>
    <x v="6"/>
    <x v="4"/>
  </r>
  <r>
    <s v="00000086"/>
    <d v="2024-02-23T00:00:00"/>
    <n v="1745511"/>
    <s v="HYUNDAI MOTOR COMPANY"/>
    <m/>
    <s v="12 Heolleung-ro Seocho-gu Seoul 06797 KOREA"/>
    <s v="USD"/>
    <n v="24450"/>
    <n v="5"/>
    <s v="89170AR00021"/>
    <s v="89170AR00021 Thiết bị giữ nhiệt cho ghế ngồi xe hơi Rear seat cushion LH heater"/>
    <s v="Cái"/>
    <n v="500"/>
    <n v="5.58"/>
    <n v="2790"/>
    <n v="0"/>
    <m/>
    <n v="2790"/>
    <n v="68215500"/>
    <n v="2790"/>
    <s v="JK"/>
    <s v="JK"/>
    <x v="6"/>
    <x v="4"/>
  </r>
  <r>
    <s v="00000086"/>
    <d v="2024-02-23T00:00:00"/>
    <n v="1745511"/>
    <s v="HYUNDAI MOTOR COMPANY"/>
    <m/>
    <s v="12 Heolleung-ro Seocho-gu Seoul 06797 KOREA"/>
    <s v="USD"/>
    <n v="24450"/>
    <n v="6"/>
    <s v="89170AR05011"/>
    <s v="89170AR05011 Thiết bị giữ nhiệt cho ghế ngồi xe hơi JK1 HEATER CUSHION LH 2ND SEAT"/>
    <s v="Cái"/>
    <n v="200"/>
    <n v="5.58"/>
    <n v="1116"/>
    <n v="0"/>
    <m/>
    <n v="1116"/>
    <n v="27286200"/>
    <n v="1116"/>
    <s v="JK"/>
    <s v="JK"/>
    <x v="6"/>
    <x v="4"/>
  </r>
  <r>
    <s v="00000086"/>
    <d v="2024-02-23T00:00:00"/>
    <n v="1745511"/>
    <s v="HYUNDAI MOTOR COMPANY"/>
    <m/>
    <s v="12 Heolleung-ro Seocho-gu Seoul 06797 KOREA"/>
    <s v="USD"/>
    <n v="24450"/>
    <n v="7"/>
    <s v="89170AR10007"/>
    <s v="89170AR10007 Thiết bị giữ nhiệt cho ghế ngồi xe hơi JK1 2nd Seat Cush LH"/>
    <s v="Cái"/>
    <n v="200"/>
    <n v="6.14"/>
    <n v="1228"/>
    <n v="0"/>
    <m/>
    <n v="1228"/>
    <n v="30024600"/>
    <n v="1228"/>
    <s v="JK"/>
    <s v="JK"/>
    <x v="6"/>
    <x v="4"/>
  </r>
  <r>
    <s v="00000086"/>
    <d v="2024-02-23T00:00:00"/>
    <n v="1745511"/>
    <s v="HYUNDAI MOTOR COMPANY"/>
    <m/>
    <s v="12 Heolleung-ro Seocho-gu Seoul 06797 KOREA"/>
    <s v="USD"/>
    <n v="24450"/>
    <n v="8"/>
    <s v="89170AR15007"/>
    <s v="89170AR15007 Thiết bị giữ nhiệt cho ghế ngồi xe hơi JK1 2nd Seat Cush LH HEATER ASSY quilting"/>
    <s v="Cái"/>
    <n v="200"/>
    <n v="6.14"/>
    <n v="1228"/>
    <n v="0"/>
    <m/>
    <n v="1228"/>
    <n v="30024600"/>
    <n v="1228"/>
    <s v="JK"/>
    <s v="JK"/>
    <x v="6"/>
    <x v="4"/>
  </r>
  <r>
    <s v="00000086"/>
    <d v="2024-02-23T00:00:00"/>
    <n v="1745511"/>
    <s v="HYUNDAI MOTOR COMPANY"/>
    <m/>
    <s v="12 Heolleung-ro Seocho-gu Seoul 06797 KOREA"/>
    <s v="USD"/>
    <n v="24450"/>
    <n v="9"/>
    <s v="89175AR00005N"/>
    <s v="89175AR00005N Thiết bị giữ nhiệt cho ghế ngồi xe hơi JK1 HEATER CUSHION RR"/>
    <s v="Cái"/>
    <n v="200"/>
    <n v="2.79"/>
    <n v="558"/>
    <n v="0"/>
    <m/>
    <n v="558"/>
    <n v="13643100"/>
    <n v="558"/>
    <s v="JK"/>
    <s v="JK"/>
    <x v="6"/>
    <x v="4"/>
  </r>
  <r>
    <s v="00000086"/>
    <d v="2024-02-23T00:00:00"/>
    <n v="1745511"/>
    <s v="HYUNDAI MOTOR COMPANY"/>
    <m/>
    <s v="12 Heolleung-ro Seocho-gu Seoul 06797 KOREA"/>
    <s v="USD"/>
    <n v="24450"/>
    <n v="10"/>
    <s v="89270AR00021"/>
    <s v="89270AR00021 Thiết bị giữ nhiệt cho ghế ngồi xe hơi Rear seat cushion RH heater"/>
    <s v="Cái"/>
    <n v="200"/>
    <n v="5.58"/>
    <n v="1116"/>
    <n v="0"/>
    <m/>
    <n v="1116"/>
    <n v="27286200"/>
    <n v="1116"/>
    <s v="JK"/>
    <s v="JK"/>
    <x v="6"/>
    <x v="4"/>
  </r>
  <r>
    <s v="00000086"/>
    <d v="2024-02-23T00:00:00"/>
    <n v="1745511"/>
    <s v="HYUNDAI MOTOR COMPANY"/>
    <m/>
    <s v="12 Heolleung-ro Seocho-gu Seoul 06797 KOREA"/>
    <s v="USD"/>
    <n v="24450"/>
    <n v="11"/>
    <s v="89270AR05011"/>
    <s v="89270AR05011 Thiết bị giữ nhiệt cho ghế ngồi xe hơi JK1 HEATER CUSHION RH 2ND SEAT Quilting"/>
    <s v="Cái"/>
    <n v="100"/>
    <n v="5.58"/>
    <n v="558"/>
    <n v="0"/>
    <m/>
    <n v="558"/>
    <n v="13643100"/>
    <n v="558"/>
    <s v="JK"/>
    <s v="JK"/>
    <x v="6"/>
    <x v="4"/>
  </r>
  <r>
    <s v="00000086"/>
    <d v="2024-02-23T00:00:00"/>
    <n v="1745511"/>
    <s v="HYUNDAI MOTOR COMPANY"/>
    <m/>
    <s v="12 Heolleung-ro Seocho-gu Seoul 06797 KOREA"/>
    <s v="USD"/>
    <n v="24450"/>
    <n v="12"/>
    <s v="89270AR10007"/>
    <s v="89270AR10007 Thiết bị giữ nhiệt cho ghế ngồi xe hơi JK1 2nd Seat Cush RH HEATER ASSY"/>
    <s v="Cái"/>
    <n v="200"/>
    <n v="6.14"/>
    <n v="1228"/>
    <n v="0"/>
    <m/>
    <n v="1228"/>
    <n v="30024600"/>
    <n v="1228"/>
    <s v="JK"/>
    <s v="JK"/>
    <x v="6"/>
    <x v="4"/>
  </r>
  <r>
    <s v="00000086"/>
    <d v="2024-02-23T00:00:00"/>
    <n v="1745511"/>
    <s v="HYUNDAI MOTOR COMPANY"/>
    <m/>
    <s v="12 Heolleung-ro Seocho-gu Seoul 06797 KOREA"/>
    <s v="USD"/>
    <n v="24450"/>
    <n v="13"/>
    <s v="89270AR15007"/>
    <s v="89270AR15007 Thiết bị giữ nhiệt cho ghế ngồi xe hơi JK1 2nd Seat Cush RH HEATER ASSY quilting"/>
    <s v="Cái"/>
    <n v="200"/>
    <n v="6.14"/>
    <n v="1228"/>
    <n v="0"/>
    <m/>
    <n v="1228"/>
    <n v="30024600"/>
    <n v="1228"/>
    <s v="JK"/>
    <s v="JK"/>
    <x v="6"/>
    <x v="4"/>
  </r>
  <r>
    <s v="00000086"/>
    <d v="2024-02-23T00:00:00"/>
    <n v="1745511"/>
    <s v="HYUNDAI MOTOR COMPANY"/>
    <m/>
    <s v="12 Heolleung-ro Seocho-gu Seoul 06797 KOREA"/>
    <s v="USD"/>
    <n v="24450"/>
    <n v="14"/>
    <s v=""/>
    <s v="Theo hóa đơn thương mại số 1745511 ngày 22/02/2024, tờ khai hàng hóa xuất khẩu số 306220737560 ngày 23/02/2024"/>
    <s v="Note"/>
    <n v="0"/>
    <n v="0"/>
    <n v="0"/>
    <n v="0"/>
    <m/>
    <n v="0"/>
    <n v="0"/>
    <m/>
    <m/>
    <m/>
    <x v="1"/>
    <x v="1"/>
  </r>
  <r>
    <s v="00000087"/>
    <d v="2024-02-23T00:00:00"/>
    <n v="1745512"/>
    <s v="HYUNDAI MOTOR COMPANY"/>
    <m/>
    <s v="12 Heolleung-ro Seocho-gu Seoul 06797 KOREA"/>
    <s v="USD"/>
    <n v="24450"/>
    <n v="1"/>
    <s v="89370AR00018"/>
    <s v="89370AR00018 Thiết bị giữ nhiệt cho ghế ngồi xe hơi Rear seat back LH heater"/>
    <s v="Cái"/>
    <n v="500"/>
    <n v="4.54"/>
    <n v="2270"/>
    <n v="0"/>
    <m/>
    <n v="2270"/>
    <n v="55501500"/>
    <n v="2270"/>
    <s v="JK"/>
    <s v="JK"/>
    <x v="6"/>
    <x v="4"/>
  </r>
  <r>
    <s v="00000087"/>
    <d v="2024-02-23T00:00:00"/>
    <n v="1745512"/>
    <s v="HYUNDAI MOTOR COMPANY"/>
    <m/>
    <s v="12 Heolleung-ro Seocho-gu Seoul 06797 KOREA"/>
    <s v="USD"/>
    <n v="24450"/>
    <n v="2"/>
    <s v="89470AR00018"/>
    <s v="89470AR00018 Thiết bị giữ nhiệt cho ghế ngồi xe hơi Rear seat back RH heater"/>
    <s v="Cái"/>
    <n v="500"/>
    <n v="4.54"/>
    <n v="2270"/>
    <n v="0"/>
    <m/>
    <n v="2270"/>
    <n v="55501500"/>
    <n v="2270"/>
    <s v="JK"/>
    <s v="JK"/>
    <x v="6"/>
    <x v="4"/>
  </r>
  <r>
    <s v="00000087"/>
    <d v="2024-02-23T00:00:00"/>
    <n v="1745512"/>
    <s v="HYUNDAI MOTOR COMPANY"/>
    <m/>
    <s v="12 Heolleung-ro Seocho-gu Seoul 06797 KOREA"/>
    <s v="USD"/>
    <n v="24450"/>
    <n v="3"/>
    <s v=""/>
    <s v="Theo hóa đơn thương mại số 1745512 ngày 23/02/2024, tờ khai hàng hóa xuất khẩu số 306220911530 ngày 23/02/2024"/>
    <s v="Note"/>
    <n v="0"/>
    <n v="0"/>
    <n v="0"/>
    <n v="0"/>
    <m/>
    <n v="0"/>
    <n v="0"/>
    <m/>
    <m/>
    <m/>
    <x v="1"/>
    <x v="1"/>
  </r>
  <r>
    <s v="00000088"/>
    <d v="2024-02-23T00:00:00"/>
    <n v="1745513"/>
    <s v="HYUNDAI MOTOR COMPANY"/>
    <m/>
    <s v="12 Heolleung-ro Seocho-gu Seoul 06797 KOREA"/>
    <s v="USD"/>
    <n v="24450"/>
    <n v="1"/>
    <s v="88370AR00020"/>
    <s v="88370AR00020 Thiết bị giữ nhiệt cho ghế ngồi xe hơi Front seat back heater"/>
    <s v="Cái"/>
    <n v="1000"/>
    <n v="4.96"/>
    <n v="4960"/>
    <n v="0"/>
    <m/>
    <n v="4960"/>
    <n v="121272000"/>
    <n v="4960"/>
    <s v="JK"/>
    <s v="JK"/>
    <x v="6"/>
    <x v="4"/>
  </r>
  <r>
    <s v="00000088"/>
    <d v="2024-02-23T00:00:00"/>
    <n v="1745513"/>
    <s v="HYUNDAI MOTOR COMPANY"/>
    <m/>
    <s v="12 Heolleung-ro Seocho-gu Seoul 06797 KOREA"/>
    <s v="USD"/>
    <n v="24450"/>
    <n v="2"/>
    <s v="88370AR05009"/>
    <s v="88370AR05009 Thiết bị giữ nhiệt cho ghế ngồi xe hơi JK1 HEATER FR SEAT BACK Quilting"/>
    <s v="Cái"/>
    <n v="600"/>
    <n v="4.96"/>
    <n v="2976"/>
    <n v="0"/>
    <m/>
    <n v="2976"/>
    <n v="72763200"/>
    <n v="2976"/>
    <s v="JK"/>
    <s v="JK"/>
    <x v="6"/>
    <x v="4"/>
  </r>
  <r>
    <s v="00000088"/>
    <d v="2024-02-23T00:00:00"/>
    <n v="1745513"/>
    <s v="HYUNDAI MOTOR COMPANY"/>
    <m/>
    <s v="12 Heolleung-ro Seocho-gu Seoul 06797 KOREA"/>
    <s v="USD"/>
    <n v="24450"/>
    <n v="3"/>
    <s v="89370AR00018"/>
    <s v="89370AR00018 Thiết bị giữ nhiệt cho ghế ngồi xe hơi Rear seat back LH heater"/>
    <s v="Cái"/>
    <n v="100"/>
    <n v="4.54"/>
    <n v="454"/>
    <n v="0"/>
    <m/>
    <n v="454"/>
    <n v="11100300"/>
    <n v="454"/>
    <s v="JK"/>
    <s v="JK"/>
    <x v="6"/>
    <x v="4"/>
  </r>
  <r>
    <s v="00000088"/>
    <d v="2024-02-23T00:00:00"/>
    <n v="1745513"/>
    <s v="HYUNDAI MOTOR COMPANY"/>
    <m/>
    <s v="12 Heolleung-ro Seocho-gu Seoul 06797 KOREA"/>
    <s v="USD"/>
    <n v="24450"/>
    <n v="4"/>
    <s v="89370AR05009"/>
    <s v="89370AR05009 Thiết bị giữ nhiệt cho ghế ngồi xe hơi JK1 HEATER Back LH 2ND Seat Quilting"/>
    <s v="Cái"/>
    <n v="200"/>
    <n v="4.54"/>
    <n v="908"/>
    <n v="0"/>
    <m/>
    <n v="908"/>
    <n v="22200600"/>
    <n v="908"/>
    <s v="JK"/>
    <s v="JK"/>
    <x v="6"/>
    <x v="4"/>
  </r>
  <r>
    <s v="00000088"/>
    <d v="2024-02-23T00:00:00"/>
    <n v="1745513"/>
    <s v="HYUNDAI MOTOR COMPANY"/>
    <m/>
    <s v="12 Heolleung-ro Seocho-gu Seoul 06797 KOREA"/>
    <s v="USD"/>
    <n v="24450"/>
    <n v="5"/>
    <s v="89370AR10007"/>
    <s v="89370AR10007 Thiết bị giữ nhiệt cho ghế ngồi xe hơi JK1 2nd Seat Back LH HEATER ASSY"/>
    <s v="Cái"/>
    <n v="100"/>
    <n v="5.51"/>
    <n v="551"/>
    <n v="0"/>
    <m/>
    <n v="551"/>
    <n v="13471950"/>
    <n v="551"/>
    <s v="JK"/>
    <s v="JK"/>
    <x v="6"/>
    <x v="4"/>
  </r>
  <r>
    <s v="00000088"/>
    <d v="2024-02-23T00:00:00"/>
    <n v="1745513"/>
    <s v="HYUNDAI MOTOR COMPANY"/>
    <m/>
    <s v="12 Heolleung-ro Seocho-gu Seoul 06797 KOREA"/>
    <s v="USD"/>
    <n v="24450"/>
    <n v="6"/>
    <s v="89370AR15007"/>
    <s v="89370AR15007 Thiết bị giữ nhiệt cho ghế ngồi xe hơi JK1 2nd Seat Back LH HEATER ASSY quilting"/>
    <s v="Cái"/>
    <n v="100"/>
    <n v="5.51"/>
    <n v="551"/>
    <n v="0"/>
    <m/>
    <n v="551"/>
    <n v="13471950"/>
    <n v="551"/>
    <s v="JK"/>
    <s v="JK"/>
    <x v="6"/>
    <x v="4"/>
  </r>
  <r>
    <s v="00000088"/>
    <d v="2024-02-23T00:00:00"/>
    <n v="1745513"/>
    <s v="HYUNDAI MOTOR COMPANY"/>
    <m/>
    <s v="12 Heolleung-ro Seocho-gu Seoul 06797 KOREA"/>
    <s v="USD"/>
    <n v="24450"/>
    <n v="7"/>
    <s v="89470AR00018"/>
    <s v="89470AR00018 Thiết bị giữ nhiệt cho ghế ngồi xe hơi Rear seat back RH heater"/>
    <s v="Cái"/>
    <n v="300"/>
    <n v="4.54"/>
    <n v="1362"/>
    <n v="0"/>
    <m/>
    <n v="1362"/>
    <n v="33300900"/>
    <n v="1362"/>
    <s v="JK"/>
    <s v="JK"/>
    <x v="6"/>
    <x v="4"/>
  </r>
  <r>
    <s v="00000088"/>
    <d v="2024-02-23T00:00:00"/>
    <n v="1745513"/>
    <s v="HYUNDAI MOTOR COMPANY"/>
    <m/>
    <s v="12 Heolleung-ro Seocho-gu Seoul 06797 KOREA"/>
    <s v="USD"/>
    <n v="24450"/>
    <n v="8"/>
    <s v="89470AR05009"/>
    <s v="89470AR05009 Thiết bị giữ nhiệt cho ghế ngồi xe hơi JK1 HEATER Back RH 2ND Seat quilting"/>
    <s v="Cái"/>
    <n v="200"/>
    <n v="4.54"/>
    <n v="908"/>
    <n v="0"/>
    <m/>
    <n v="908"/>
    <n v="22200600"/>
    <n v="908"/>
    <s v="JK"/>
    <s v="JK"/>
    <x v="6"/>
    <x v="4"/>
  </r>
  <r>
    <s v="00000088"/>
    <d v="2024-02-23T00:00:00"/>
    <n v="1745513"/>
    <s v="HYUNDAI MOTOR COMPANY"/>
    <m/>
    <s v="12 Heolleung-ro Seocho-gu Seoul 06797 KOREA"/>
    <s v="USD"/>
    <n v="24450"/>
    <n v="9"/>
    <s v="89470AR10007"/>
    <s v="89470AR10007 Thiết bị giữ nhiệt cho ghế ngồi xe hơi JK1 2nd Seat Back RH HEATER ASSY"/>
    <s v="Cái"/>
    <n v="100"/>
    <n v="5.51"/>
    <n v="551"/>
    <n v="0"/>
    <m/>
    <n v="551"/>
    <n v="13471950"/>
    <n v="551"/>
    <s v="JK"/>
    <s v="JK"/>
    <x v="6"/>
    <x v="4"/>
  </r>
  <r>
    <s v="00000088"/>
    <d v="2024-02-23T00:00:00"/>
    <n v="1745513"/>
    <s v="HYUNDAI MOTOR COMPANY"/>
    <m/>
    <s v="12 Heolleung-ro Seocho-gu Seoul 06797 KOREA"/>
    <s v="USD"/>
    <n v="24450"/>
    <n v="10"/>
    <s v="89470AR15007"/>
    <s v="89470AR15007 Thiết bị giữ nhiệt cho ghế ngồi xe hơi JK1 2nd Seat Back RH HEATER ASSY quilting"/>
    <s v="Cái"/>
    <n v="100"/>
    <n v="5.51"/>
    <n v="551"/>
    <n v="0"/>
    <m/>
    <n v="551"/>
    <n v="13471950"/>
    <n v="551"/>
    <s v="JK"/>
    <s v="JK"/>
    <x v="6"/>
    <x v="4"/>
  </r>
  <r>
    <s v="00000088"/>
    <d v="2024-02-23T00:00:00"/>
    <n v="1745513"/>
    <s v="HYUNDAI MOTOR COMPANY"/>
    <m/>
    <s v="12 Heolleung-ro Seocho-gu Seoul 06797 KOREA"/>
    <s v="USD"/>
    <n v="24450"/>
    <n v="11"/>
    <s v=""/>
    <s v="Theo hóa đơn thương mại số 1745513 ngày 23/02/2024, tờ khai hàng hóa xuất khẩu số 306220977330 ngày 23/02/2024"/>
    <s v="Note"/>
    <n v="0"/>
    <n v="0"/>
    <n v="0"/>
    <n v="0"/>
    <m/>
    <n v="0"/>
    <n v="0"/>
    <m/>
    <m/>
    <m/>
    <x v="1"/>
    <x v="1"/>
  </r>
  <r>
    <s v="00000089"/>
    <d v="2024-02-23T00:00:00"/>
    <n v="1745515"/>
    <s v="KINRYO KOGYO CO.,LTD"/>
    <m/>
    <s v="3 Kokubu, Miyako-machi Miyako-gun Fukuoka Japan 824-0123"/>
    <s v="USD"/>
    <n v="24450"/>
    <n v="1"/>
    <s v="588048606"/>
    <s v="588048606 Thiết bị giữ nhiệt cho ghế ngồi xe hơi P61Q 2nd HVS Back Heater"/>
    <s v="Cái"/>
    <n v="2"/>
    <n v="3.11"/>
    <n v="6.22"/>
    <n v="0"/>
    <m/>
    <n v="6.22"/>
    <n v="152079"/>
    <n v="6.22"/>
    <s v="P61Q_Backrest"/>
    <s v="P61QR"/>
    <x v="7"/>
    <x v="5"/>
  </r>
  <r>
    <s v="00000089"/>
    <d v="2024-02-23T00:00:00"/>
    <n v="1745515"/>
    <s v="KINRYO KOGYO CO.,LTD"/>
    <m/>
    <s v="3 Kokubu, Miyako-machi Miyako-gun Fukuoka Japan 824-0123"/>
    <s v="USD"/>
    <n v="24450"/>
    <n v="2"/>
    <s v=""/>
    <s v="Theo hóa đơn thương mại số 1745515 ngày 23/02/2024, tờ khai hàng hóa xuất khẩu số 306220383730 ngày 23/02/2024"/>
    <s v="Note"/>
    <n v="0"/>
    <n v="0"/>
    <n v="0"/>
    <n v="0"/>
    <m/>
    <n v="0"/>
    <n v="0"/>
    <m/>
    <m/>
    <m/>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77EC0E-1388-4294-B6A6-1D4762AEF863}" name="PivotTable3" cacheId="58"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C21" firstHeaderRow="1" firstDataRow="1" firstDataCol="3"/>
  <pivotFields count="8">
    <pivotField axis="axisRow"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pivotField compact="0" outline="0" showAll="0"/>
    <pivotField compact="0" outline="0" showAll="0"/>
    <pivotField compact="0" outline="0" showAll="0"/>
    <pivotField axis="axisRow" compact="0" outline="0" showAll="0" defaultSubtotal="0">
      <items count="3">
        <item x="1"/>
        <item x="0"/>
        <item x="2"/>
      </items>
    </pivotField>
    <pivotField axis="axisRow" compact="0" outline="0" showAll="0">
      <items count="18">
        <item x="14"/>
        <item x="5"/>
        <item x="6"/>
        <item x="7"/>
        <item x="0"/>
        <item x="9"/>
        <item x="1"/>
        <item x="11"/>
        <item x="2"/>
        <item x="4"/>
        <item x="15"/>
        <item x="3"/>
        <item x="8"/>
        <item x="10"/>
        <item x="12"/>
        <item x="13"/>
        <item x="16"/>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3">
    <field x="0"/>
    <field x="5"/>
    <field x="6"/>
  </rowFields>
  <rowItems count="18">
    <i>
      <x v="4"/>
      <x v="1"/>
      <x v="4"/>
    </i>
    <i>
      <x v="11"/>
      <x v="1"/>
      <x v="6"/>
    </i>
    <i>
      <x v="18"/>
      <x v="1"/>
      <x v="8"/>
    </i>
    <i>
      <x v="25"/>
      <x v="1"/>
      <x v="11"/>
    </i>
    <i>
      <x v="27"/>
      <x v="1"/>
      <x v="9"/>
    </i>
    <i>
      <x v="33"/>
      <x v="1"/>
      <x v="1"/>
    </i>
    <i>
      <x v="34"/>
      <x v="1"/>
      <x v="2"/>
    </i>
    <i>
      <x v="36"/>
      <x/>
      <x v="12"/>
    </i>
    <i r="1">
      <x v="1"/>
      <x v="3"/>
    </i>
    <i>
      <x v="38"/>
      <x v="1"/>
      <x v="5"/>
    </i>
    <i>
      <x v="47"/>
      <x/>
      <x v="13"/>
    </i>
    <i>
      <x v="50"/>
      <x/>
      <x v="14"/>
    </i>
    <i r="1">
      <x v="1"/>
      <x v="7"/>
    </i>
    <i>
      <x v="52"/>
      <x/>
      <x v="15"/>
    </i>
    <i>
      <x v="54"/>
      <x/>
      <x v="16"/>
    </i>
    <i r="1">
      <x v="1"/>
      <x v="10"/>
    </i>
    <i r="1">
      <x v="2"/>
      <x/>
    </i>
    <i t="grand">
      <x/>
    </i>
  </rowItems>
  <colItems count="1">
    <i/>
  </colItem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229EC2-9AA4-4DBB-ABD5-D24FADE7FB55}" name="PivotTable1" cacheId="59"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C23" firstHeaderRow="1" firstDataRow="1" firstDataCol="2"/>
  <pivotFields count="24">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numFmtId="43" outline="0" showAll="0">
      <extLst>
        <ext xmlns:x14="http://schemas.microsoft.com/office/spreadsheetml/2009/9/main" uri="{2946ED86-A175-432a-8AC1-64E0C546D7DE}">
          <x14:pivotField fillDownLabels="1"/>
        </ext>
      </extLst>
    </pivotField>
    <pivotField compact="0" numFmtId="43" outline="0" showAll="0">
      <extLst>
        <ext xmlns:x14="http://schemas.microsoft.com/office/spreadsheetml/2009/9/main" uri="{2946ED86-A175-432a-8AC1-64E0C546D7DE}">
          <x14:pivotField fillDownLabels="1"/>
        </ext>
      </extLst>
    </pivotField>
    <pivotField compact="0" numFmtId="43" outline="0" showAll="0">
      <extLst>
        <ext xmlns:x14="http://schemas.microsoft.com/office/spreadsheetml/2009/9/main" uri="{2946ED86-A175-432a-8AC1-64E0C546D7DE}">
          <x14:pivotField fillDownLabels="1"/>
        </ext>
      </extLst>
    </pivotField>
    <pivotField compact="0" numFmtId="43"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43"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20">
        <item x="0"/>
        <item x="15"/>
        <item x="14"/>
        <item x="6"/>
        <item x="5"/>
        <item x="17"/>
        <item x="3"/>
        <item x="2"/>
        <item m="1" x="18"/>
        <item x="7"/>
        <item x="16"/>
        <item x="4"/>
        <item x="8"/>
        <item x="9"/>
        <item x="11"/>
        <item x="10"/>
        <item x="12"/>
        <item x="13"/>
        <item x="1"/>
        <item t="default"/>
      </items>
      <extLst>
        <ext xmlns:x14="http://schemas.microsoft.com/office/spreadsheetml/2009/9/main" uri="{2946ED86-A175-432a-8AC1-64E0C546D7DE}">
          <x14:pivotField fillDownLabels="1"/>
        </ext>
      </extLst>
    </pivotField>
    <pivotField axis="axisRow" compact="0" outline="0" showAll="0" defaultSubtotal="0">
      <items count="10">
        <item x="8"/>
        <item x="3"/>
        <item x="4"/>
        <item x="6"/>
        <item x="7"/>
        <item x="5"/>
        <item x="2"/>
        <item x="9"/>
        <item x="0"/>
        <item x="1"/>
      </items>
      <extLst>
        <ext xmlns:x14="http://schemas.microsoft.com/office/spreadsheetml/2009/9/main" uri="{2946ED86-A175-432a-8AC1-64E0C546D7DE}">
          <x14:pivotField fillDownLabels="1"/>
        </ext>
      </extLst>
    </pivotField>
  </pivotFields>
  <rowFields count="2">
    <field x="23"/>
    <field x="22"/>
  </rowFields>
  <rowItems count="20">
    <i>
      <x/>
      <x v="10"/>
    </i>
    <i>
      <x v="1"/>
      <x v="11"/>
    </i>
    <i>
      <x v="2"/>
      <x v="3"/>
    </i>
    <i r="1">
      <x v="4"/>
    </i>
    <i>
      <x v="3"/>
      <x v="3"/>
    </i>
    <i>
      <x v="4"/>
      <x v="2"/>
    </i>
    <i r="1">
      <x v="12"/>
    </i>
    <i r="1">
      <x v="13"/>
    </i>
    <i r="1">
      <x v="14"/>
    </i>
    <i r="1">
      <x v="15"/>
    </i>
    <i r="1">
      <x v="16"/>
    </i>
    <i r="1">
      <x v="17"/>
    </i>
    <i>
      <x v="5"/>
      <x v="9"/>
    </i>
    <i>
      <x v="6"/>
      <x v="6"/>
    </i>
    <i r="1">
      <x v="7"/>
    </i>
    <i>
      <x v="7"/>
      <x v="5"/>
    </i>
    <i>
      <x v="8"/>
      <x/>
    </i>
    <i r="1">
      <x v="1"/>
    </i>
    <i>
      <x v="9"/>
      <x v="18"/>
    </i>
    <i t="grand">
      <x/>
    </i>
  </rowItems>
  <colItems count="1">
    <i/>
  </colItems>
  <dataFields count="1">
    <dataField name="Sum of Quantity" fld="1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366F0-3927-4C44-BF98-0A7F5D873B5E}">
  <dimension ref="A2:T390"/>
  <sheetViews>
    <sheetView topLeftCell="A202" zoomScale="85" zoomScaleNormal="85" workbookViewId="0">
      <selection activeCell="B210" sqref="B210"/>
    </sheetView>
  </sheetViews>
  <sheetFormatPr defaultRowHeight="14.4" x14ac:dyDescent="0.3"/>
  <cols>
    <col min="1" max="3" width="18.88671875" customWidth="1"/>
    <col min="4" max="4" width="47.6640625" bestFit="1" customWidth="1"/>
    <col min="5" max="5" width="18.88671875" customWidth="1"/>
    <col min="6" max="6" width="86.21875" bestFit="1" customWidth="1"/>
    <col min="7" max="9" width="18.88671875" customWidth="1"/>
    <col min="10" max="10" width="18.88671875" style="6" customWidth="1"/>
    <col min="11" max="11" width="41.109375" customWidth="1"/>
    <col min="12" max="18" width="18.88671875" customWidth="1"/>
    <col min="19" max="19" width="18.88671875" style="8" customWidth="1"/>
  </cols>
  <sheetData>
    <row r="2" spans="1:19" x14ac:dyDescent="0.3">
      <c r="S2" s="9"/>
    </row>
    <row r="3" spans="1:19" ht="28.8" x14ac:dyDescent="0.3">
      <c r="A3" s="19" t="s">
        <v>421</v>
      </c>
      <c r="B3" s="20" t="s">
        <v>24</v>
      </c>
      <c r="C3" s="20" t="s">
        <v>422</v>
      </c>
      <c r="D3" s="20" t="s">
        <v>423</v>
      </c>
      <c r="E3" s="19" t="s">
        <v>424</v>
      </c>
      <c r="F3" s="20" t="s">
        <v>425</v>
      </c>
      <c r="G3" s="20" t="s">
        <v>426</v>
      </c>
      <c r="H3" s="20" t="s">
        <v>427</v>
      </c>
      <c r="I3" s="20" t="s">
        <v>428</v>
      </c>
      <c r="J3" s="23" t="s">
        <v>429</v>
      </c>
      <c r="K3" s="20" t="s">
        <v>430</v>
      </c>
      <c r="L3" s="20" t="s">
        <v>431</v>
      </c>
      <c r="M3" s="21" t="s">
        <v>432</v>
      </c>
      <c r="N3" s="21" t="s">
        <v>433</v>
      </c>
      <c r="O3" s="21" t="s">
        <v>434</v>
      </c>
      <c r="P3" s="21" t="s">
        <v>11</v>
      </c>
      <c r="Q3" s="21" t="s">
        <v>435</v>
      </c>
      <c r="R3" s="31" t="s">
        <v>436</v>
      </c>
      <c r="S3" s="32" t="s">
        <v>401</v>
      </c>
    </row>
    <row r="4" spans="1:19" s="41" customFormat="1" x14ac:dyDescent="0.3">
      <c r="A4" s="36" t="s">
        <v>684</v>
      </c>
      <c r="B4" s="37" t="s">
        <v>685</v>
      </c>
      <c r="C4" s="37">
        <v>1744891</v>
      </c>
      <c r="D4" s="37" t="s">
        <v>125</v>
      </c>
      <c r="E4" s="36"/>
      <c r="F4" s="37" t="s">
        <v>126</v>
      </c>
      <c r="G4" s="37" t="s">
        <v>81</v>
      </c>
      <c r="H4" s="37">
        <v>23345</v>
      </c>
      <c r="I4" s="37">
        <v>1</v>
      </c>
      <c r="J4" s="37" t="s">
        <v>86</v>
      </c>
      <c r="K4" s="37" t="s">
        <v>87</v>
      </c>
      <c r="L4" s="37" t="s">
        <v>32</v>
      </c>
      <c r="M4" s="38">
        <v>1800</v>
      </c>
      <c r="N4" s="38">
        <v>5.1100000000000003</v>
      </c>
      <c r="O4" s="38">
        <v>9198</v>
      </c>
      <c r="P4" s="38">
        <v>0</v>
      </c>
      <c r="Q4" s="38">
        <v>0</v>
      </c>
      <c r="R4" s="39">
        <v>9198</v>
      </c>
      <c r="S4" s="40">
        <f t="shared" ref="S4:S11" si="0">ROUND(M4*N4*H4,0)</f>
        <v>214727310</v>
      </c>
    </row>
    <row r="5" spans="1:19" s="41" customFormat="1" x14ac:dyDescent="0.3">
      <c r="A5" s="36" t="s">
        <v>684</v>
      </c>
      <c r="B5" s="37" t="s">
        <v>685</v>
      </c>
      <c r="C5" s="37">
        <v>1744891</v>
      </c>
      <c r="D5" s="37" t="s">
        <v>125</v>
      </c>
      <c r="E5" s="36"/>
      <c r="F5" s="37" t="s">
        <v>126</v>
      </c>
      <c r="G5" s="37" t="s">
        <v>81</v>
      </c>
      <c r="H5" s="37">
        <v>23345</v>
      </c>
      <c r="I5" s="37">
        <v>2</v>
      </c>
      <c r="J5" s="37" t="s">
        <v>127</v>
      </c>
      <c r="K5" s="37" t="s">
        <v>128</v>
      </c>
      <c r="L5" s="37" t="s">
        <v>32</v>
      </c>
      <c r="M5" s="38">
        <v>1000</v>
      </c>
      <c r="N5" s="38">
        <v>5.1100000000000003</v>
      </c>
      <c r="O5" s="38">
        <v>5110</v>
      </c>
      <c r="P5" s="38">
        <v>0</v>
      </c>
      <c r="Q5" s="38">
        <v>0</v>
      </c>
      <c r="R5" s="39">
        <v>5110</v>
      </c>
      <c r="S5" s="40">
        <f t="shared" si="0"/>
        <v>119292950</v>
      </c>
    </row>
    <row r="6" spans="1:19" s="41" customFormat="1" x14ac:dyDescent="0.3">
      <c r="A6" s="36" t="s">
        <v>684</v>
      </c>
      <c r="B6" s="37" t="s">
        <v>685</v>
      </c>
      <c r="C6" s="37">
        <v>1744891</v>
      </c>
      <c r="D6" s="37" t="s">
        <v>125</v>
      </c>
      <c r="E6" s="36"/>
      <c r="F6" s="37" t="s">
        <v>126</v>
      </c>
      <c r="G6" s="37" t="s">
        <v>81</v>
      </c>
      <c r="H6" s="37">
        <v>23345</v>
      </c>
      <c r="I6" s="37">
        <v>3</v>
      </c>
      <c r="J6" s="37" t="s">
        <v>131</v>
      </c>
      <c r="K6" s="37" t="s">
        <v>132</v>
      </c>
      <c r="L6" s="37" t="s">
        <v>32</v>
      </c>
      <c r="M6" s="38">
        <v>400</v>
      </c>
      <c r="N6" s="38">
        <v>4.68</v>
      </c>
      <c r="O6" s="38">
        <v>1872</v>
      </c>
      <c r="P6" s="38">
        <v>0</v>
      </c>
      <c r="Q6" s="38">
        <v>0</v>
      </c>
      <c r="R6" s="39">
        <v>1872</v>
      </c>
      <c r="S6" s="40">
        <f t="shared" si="0"/>
        <v>43701840</v>
      </c>
    </row>
    <row r="7" spans="1:19" s="41" customFormat="1" x14ac:dyDescent="0.3">
      <c r="A7" s="36" t="s">
        <v>684</v>
      </c>
      <c r="B7" s="37" t="s">
        <v>685</v>
      </c>
      <c r="C7" s="37">
        <v>1744891</v>
      </c>
      <c r="D7" s="37" t="s">
        <v>125</v>
      </c>
      <c r="E7" s="36"/>
      <c r="F7" s="37" t="s">
        <v>126</v>
      </c>
      <c r="G7" s="37" t="s">
        <v>81</v>
      </c>
      <c r="H7" s="37">
        <v>23345</v>
      </c>
      <c r="I7" s="37">
        <v>4</v>
      </c>
      <c r="J7" s="37" t="s">
        <v>133</v>
      </c>
      <c r="K7" s="37" t="s">
        <v>134</v>
      </c>
      <c r="L7" s="37" t="s">
        <v>32</v>
      </c>
      <c r="M7" s="38">
        <v>100</v>
      </c>
      <c r="N7" s="38">
        <v>5.68</v>
      </c>
      <c r="O7" s="38">
        <v>568</v>
      </c>
      <c r="P7" s="38">
        <v>0</v>
      </c>
      <c r="Q7" s="38">
        <v>0</v>
      </c>
      <c r="R7" s="39">
        <v>568</v>
      </c>
      <c r="S7" s="40">
        <f t="shared" si="0"/>
        <v>13259960</v>
      </c>
    </row>
    <row r="8" spans="1:19" s="41" customFormat="1" x14ac:dyDescent="0.3">
      <c r="A8" s="36" t="s">
        <v>684</v>
      </c>
      <c r="B8" s="37" t="s">
        <v>685</v>
      </c>
      <c r="C8" s="37">
        <v>1744891</v>
      </c>
      <c r="D8" s="37" t="s">
        <v>125</v>
      </c>
      <c r="E8" s="36"/>
      <c r="F8" s="37" t="s">
        <v>126</v>
      </c>
      <c r="G8" s="37" t="s">
        <v>81</v>
      </c>
      <c r="H8" s="37">
        <v>23345</v>
      </c>
      <c r="I8" s="37">
        <v>5</v>
      </c>
      <c r="J8" s="37" t="s">
        <v>137</v>
      </c>
      <c r="K8" s="37" t="s">
        <v>138</v>
      </c>
      <c r="L8" s="37" t="s">
        <v>32</v>
      </c>
      <c r="M8" s="38">
        <v>100</v>
      </c>
      <c r="N8" s="38">
        <v>4.68</v>
      </c>
      <c r="O8" s="38">
        <v>468</v>
      </c>
      <c r="P8" s="38">
        <v>0</v>
      </c>
      <c r="Q8" s="38">
        <v>0</v>
      </c>
      <c r="R8" s="39">
        <v>468</v>
      </c>
      <c r="S8" s="40">
        <f t="shared" si="0"/>
        <v>10925460</v>
      </c>
    </row>
    <row r="9" spans="1:19" s="41" customFormat="1" x14ac:dyDescent="0.3">
      <c r="A9" s="36" t="s">
        <v>684</v>
      </c>
      <c r="B9" s="37" t="s">
        <v>685</v>
      </c>
      <c r="C9" s="37">
        <v>1744891</v>
      </c>
      <c r="D9" s="37" t="s">
        <v>125</v>
      </c>
      <c r="E9" s="36"/>
      <c r="F9" s="37" t="s">
        <v>126</v>
      </c>
      <c r="G9" s="37" t="s">
        <v>81</v>
      </c>
      <c r="H9" s="37">
        <v>23345</v>
      </c>
      <c r="I9" s="37">
        <v>6</v>
      </c>
      <c r="J9" s="37" t="s">
        <v>139</v>
      </c>
      <c r="K9" s="37" t="s">
        <v>140</v>
      </c>
      <c r="L9" s="37" t="s">
        <v>32</v>
      </c>
      <c r="M9" s="38">
        <v>200</v>
      </c>
      <c r="N9" s="38">
        <v>4.68</v>
      </c>
      <c r="O9" s="38">
        <v>936</v>
      </c>
      <c r="P9" s="38">
        <v>0</v>
      </c>
      <c r="Q9" s="38">
        <v>0</v>
      </c>
      <c r="R9" s="39">
        <v>936</v>
      </c>
      <c r="S9" s="40">
        <f t="shared" si="0"/>
        <v>21850920</v>
      </c>
    </row>
    <row r="10" spans="1:19" s="41" customFormat="1" x14ac:dyDescent="0.3">
      <c r="A10" s="36" t="s">
        <v>684</v>
      </c>
      <c r="B10" s="37" t="s">
        <v>685</v>
      </c>
      <c r="C10" s="37">
        <v>1744891</v>
      </c>
      <c r="D10" s="37" t="s">
        <v>125</v>
      </c>
      <c r="E10" s="36"/>
      <c r="F10" s="37" t="s">
        <v>126</v>
      </c>
      <c r="G10" s="37" t="s">
        <v>81</v>
      </c>
      <c r="H10" s="37">
        <v>23345</v>
      </c>
      <c r="I10" s="37">
        <v>7</v>
      </c>
      <c r="J10" s="37" t="s">
        <v>141</v>
      </c>
      <c r="K10" s="37" t="s">
        <v>142</v>
      </c>
      <c r="L10" s="37" t="s">
        <v>32</v>
      </c>
      <c r="M10" s="38">
        <v>100</v>
      </c>
      <c r="N10" s="38">
        <v>5.68</v>
      </c>
      <c r="O10" s="38">
        <v>568</v>
      </c>
      <c r="P10" s="38">
        <v>0</v>
      </c>
      <c r="Q10" s="38">
        <v>0</v>
      </c>
      <c r="R10" s="39">
        <v>568</v>
      </c>
      <c r="S10" s="40">
        <f t="shared" si="0"/>
        <v>13259960</v>
      </c>
    </row>
    <row r="11" spans="1:19" s="41" customFormat="1" x14ac:dyDescent="0.3">
      <c r="A11" s="36" t="s">
        <v>684</v>
      </c>
      <c r="B11" s="37" t="s">
        <v>685</v>
      </c>
      <c r="C11" s="37">
        <v>1744891</v>
      </c>
      <c r="D11" s="37" t="s">
        <v>125</v>
      </c>
      <c r="E11" s="36"/>
      <c r="F11" s="37" t="s">
        <v>126</v>
      </c>
      <c r="G11" s="37" t="s">
        <v>81</v>
      </c>
      <c r="H11" s="37">
        <v>23345</v>
      </c>
      <c r="I11" s="37">
        <v>8</v>
      </c>
      <c r="J11" s="37"/>
      <c r="K11" s="37" t="s">
        <v>686</v>
      </c>
      <c r="L11" s="37" t="s">
        <v>46</v>
      </c>
      <c r="M11" s="38">
        <v>0</v>
      </c>
      <c r="N11" s="38">
        <v>0</v>
      </c>
      <c r="O11" s="38">
        <v>0</v>
      </c>
      <c r="P11" s="38">
        <v>0</v>
      </c>
      <c r="Q11" s="38">
        <v>0</v>
      </c>
      <c r="R11" s="39">
        <v>0</v>
      </c>
      <c r="S11" s="40">
        <f t="shared" si="0"/>
        <v>0</v>
      </c>
    </row>
    <row r="12" spans="1:19" s="41" customFormat="1" x14ac:dyDescent="0.3">
      <c r="A12" s="36" t="s">
        <v>687</v>
      </c>
      <c r="B12" s="37" t="s">
        <v>688</v>
      </c>
      <c r="C12" s="37">
        <v>1744948</v>
      </c>
      <c r="D12" s="37" t="s">
        <v>208</v>
      </c>
      <c r="E12" s="36"/>
      <c r="F12" s="37" t="s">
        <v>209</v>
      </c>
      <c r="G12" s="37" t="s">
        <v>81</v>
      </c>
      <c r="H12" s="37">
        <v>23302</v>
      </c>
      <c r="I12" s="37">
        <v>1</v>
      </c>
      <c r="J12" s="37" t="s">
        <v>210</v>
      </c>
      <c r="K12" s="37" t="s">
        <v>455</v>
      </c>
      <c r="L12" s="37" t="s">
        <v>32</v>
      </c>
      <c r="M12" s="38">
        <v>1200</v>
      </c>
      <c r="N12" s="38">
        <v>4.9969999999999999</v>
      </c>
      <c r="O12" s="38">
        <v>5996.4</v>
      </c>
      <c r="P12" s="38">
        <v>0</v>
      </c>
      <c r="Q12" s="38">
        <v>0</v>
      </c>
      <c r="R12" s="39">
        <v>5996.4</v>
      </c>
      <c r="S12" s="40">
        <f t="shared" ref="S12:S67" si="1">ROUND(M12*N12*H12,0)</f>
        <v>139728113</v>
      </c>
    </row>
    <row r="13" spans="1:19" s="41" customFormat="1" x14ac:dyDescent="0.3">
      <c r="A13" s="36" t="s">
        <v>687</v>
      </c>
      <c r="B13" s="37" t="s">
        <v>688</v>
      </c>
      <c r="C13" s="37">
        <v>1744948</v>
      </c>
      <c r="D13" s="37" t="s">
        <v>208</v>
      </c>
      <c r="E13" s="36"/>
      <c r="F13" s="37" t="s">
        <v>209</v>
      </c>
      <c r="G13" s="37" t="s">
        <v>81</v>
      </c>
      <c r="H13" s="37">
        <v>23302</v>
      </c>
      <c r="I13" s="37">
        <v>2</v>
      </c>
      <c r="J13" s="37" t="s">
        <v>216</v>
      </c>
      <c r="K13" s="37" t="s">
        <v>457</v>
      </c>
      <c r="L13" s="37" t="s">
        <v>32</v>
      </c>
      <c r="M13" s="38">
        <v>800</v>
      </c>
      <c r="N13" s="38">
        <v>4.9969999999999999</v>
      </c>
      <c r="O13" s="38">
        <v>3997.6</v>
      </c>
      <c r="P13" s="38">
        <v>0</v>
      </c>
      <c r="Q13" s="38">
        <v>0</v>
      </c>
      <c r="R13" s="39">
        <v>3997.6</v>
      </c>
      <c r="S13" s="40">
        <f t="shared" si="1"/>
        <v>93152075</v>
      </c>
    </row>
    <row r="14" spans="1:19" s="41" customFormat="1" x14ac:dyDescent="0.3">
      <c r="A14" s="36" t="s">
        <v>687</v>
      </c>
      <c r="B14" s="37" t="s">
        <v>688</v>
      </c>
      <c r="C14" s="37">
        <v>1744948</v>
      </c>
      <c r="D14" s="37" t="s">
        <v>208</v>
      </c>
      <c r="E14" s="36"/>
      <c r="F14" s="37" t="s">
        <v>209</v>
      </c>
      <c r="G14" s="37" t="s">
        <v>81</v>
      </c>
      <c r="H14" s="37">
        <v>23302</v>
      </c>
      <c r="I14" s="37">
        <v>3</v>
      </c>
      <c r="J14" s="37" t="s">
        <v>74</v>
      </c>
      <c r="K14" s="37" t="s">
        <v>458</v>
      </c>
      <c r="L14" s="37" t="s">
        <v>32</v>
      </c>
      <c r="M14" s="38">
        <v>6400</v>
      </c>
      <c r="N14" s="38">
        <v>1.2230000000000001</v>
      </c>
      <c r="O14" s="38">
        <v>7827.2</v>
      </c>
      <c r="P14" s="38">
        <v>0</v>
      </c>
      <c r="Q14" s="38">
        <v>0</v>
      </c>
      <c r="R14" s="39">
        <v>7827.2</v>
      </c>
      <c r="S14" s="40">
        <f t="shared" si="1"/>
        <v>182389414</v>
      </c>
    </row>
    <row r="15" spans="1:19" s="41" customFormat="1" x14ac:dyDescent="0.3">
      <c r="A15" s="36" t="s">
        <v>687</v>
      </c>
      <c r="B15" s="37" t="s">
        <v>688</v>
      </c>
      <c r="C15" s="37">
        <v>1744948</v>
      </c>
      <c r="D15" s="37" t="s">
        <v>208</v>
      </c>
      <c r="E15" s="36"/>
      <c r="F15" s="37" t="s">
        <v>209</v>
      </c>
      <c r="G15" s="37" t="s">
        <v>81</v>
      </c>
      <c r="H15" s="37">
        <v>23302</v>
      </c>
      <c r="I15" s="37">
        <v>4</v>
      </c>
      <c r="J15" s="37" t="s">
        <v>224</v>
      </c>
      <c r="K15" s="37" t="s">
        <v>461</v>
      </c>
      <c r="L15" s="37" t="s">
        <v>32</v>
      </c>
      <c r="M15" s="38">
        <v>600</v>
      </c>
      <c r="N15" s="38">
        <v>4.9870000000000001</v>
      </c>
      <c r="O15" s="38">
        <v>2992.2</v>
      </c>
      <c r="P15" s="38">
        <v>0</v>
      </c>
      <c r="Q15" s="38">
        <v>0</v>
      </c>
      <c r="R15" s="39">
        <v>2992.2</v>
      </c>
      <c r="S15" s="40">
        <f t="shared" si="1"/>
        <v>69724244</v>
      </c>
    </row>
    <row r="16" spans="1:19" s="41" customFormat="1" x14ac:dyDescent="0.3">
      <c r="A16" s="36" t="s">
        <v>687</v>
      </c>
      <c r="B16" s="37" t="s">
        <v>688</v>
      </c>
      <c r="C16" s="37">
        <v>1744948</v>
      </c>
      <c r="D16" s="37" t="s">
        <v>208</v>
      </c>
      <c r="E16" s="36"/>
      <c r="F16" s="37" t="s">
        <v>209</v>
      </c>
      <c r="G16" s="37" t="s">
        <v>81</v>
      </c>
      <c r="H16" s="37">
        <v>23302</v>
      </c>
      <c r="I16" s="37">
        <v>5</v>
      </c>
      <c r="J16" s="37" t="s">
        <v>226</v>
      </c>
      <c r="K16" s="37" t="s">
        <v>462</v>
      </c>
      <c r="L16" s="37" t="s">
        <v>32</v>
      </c>
      <c r="M16" s="38">
        <v>1000</v>
      </c>
      <c r="N16" s="38">
        <v>4.8609999999999998</v>
      </c>
      <c r="O16" s="38">
        <v>4861</v>
      </c>
      <c r="P16" s="38">
        <v>0</v>
      </c>
      <c r="Q16" s="38">
        <v>0</v>
      </c>
      <c r="R16" s="39">
        <v>4861</v>
      </c>
      <c r="S16" s="40">
        <f t="shared" si="1"/>
        <v>113271022</v>
      </c>
    </row>
    <row r="17" spans="1:19" s="41" customFormat="1" x14ac:dyDescent="0.3">
      <c r="A17" s="36" t="s">
        <v>687</v>
      </c>
      <c r="B17" s="37" t="s">
        <v>688</v>
      </c>
      <c r="C17" s="37">
        <v>1744948</v>
      </c>
      <c r="D17" s="37" t="s">
        <v>208</v>
      </c>
      <c r="E17" s="36"/>
      <c r="F17" s="37" t="s">
        <v>209</v>
      </c>
      <c r="G17" s="37" t="s">
        <v>81</v>
      </c>
      <c r="H17" s="37">
        <v>23302</v>
      </c>
      <c r="I17" s="37">
        <v>6</v>
      </c>
      <c r="J17" s="37" t="s">
        <v>232</v>
      </c>
      <c r="K17" s="37" t="s">
        <v>233</v>
      </c>
      <c r="L17" s="37" t="s">
        <v>32</v>
      </c>
      <c r="M17" s="38">
        <v>600</v>
      </c>
      <c r="N17" s="38">
        <v>4.9870000000000001</v>
      </c>
      <c r="O17" s="38">
        <v>2992.2</v>
      </c>
      <c r="P17" s="38">
        <v>0</v>
      </c>
      <c r="Q17" s="38">
        <v>0</v>
      </c>
      <c r="R17" s="39">
        <v>2992.2</v>
      </c>
      <c r="S17" s="40">
        <f t="shared" si="1"/>
        <v>69724244</v>
      </c>
    </row>
    <row r="18" spans="1:19" s="41" customFormat="1" x14ac:dyDescent="0.3">
      <c r="A18" s="36" t="s">
        <v>687</v>
      </c>
      <c r="B18" s="37" t="s">
        <v>688</v>
      </c>
      <c r="C18" s="37">
        <v>1744948</v>
      </c>
      <c r="D18" s="37" t="s">
        <v>208</v>
      </c>
      <c r="E18" s="36"/>
      <c r="F18" s="37" t="s">
        <v>209</v>
      </c>
      <c r="G18" s="37" t="s">
        <v>81</v>
      </c>
      <c r="H18" s="37">
        <v>23302</v>
      </c>
      <c r="I18" s="37">
        <v>7</v>
      </c>
      <c r="J18" s="37" t="s">
        <v>234</v>
      </c>
      <c r="K18" s="37" t="s">
        <v>467</v>
      </c>
      <c r="L18" s="37" t="s">
        <v>32</v>
      </c>
      <c r="M18" s="38">
        <v>1000</v>
      </c>
      <c r="N18" s="38">
        <v>5.1440000000000001</v>
      </c>
      <c r="O18" s="38">
        <v>5144</v>
      </c>
      <c r="P18" s="38">
        <v>0</v>
      </c>
      <c r="Q18" s="38">
        <v>0</v>
      </c>
      <c r="R18" s="39">
        <v>5144</v>
      </c>
      <c r="S18" s="40">
        <f t="shared" si="1"/>
        <v>119865488</v>
      </c>
    </row>
    <row r="19" spans="1:19" s="41" customFormat="1" x14ac:dyDescent="0.3">
      <c r="A19" s="36" t="s">
        <v>687</v>
      </c>
      <c r="B19" s="37" t="s">
        <v>688</v>
      </c>
      <c r="C19" s="37">
        <v>1744948</v>
      </c>
      <c r="D19" s="37" t="s">
        <v>208</v>
      </c>
      <c r="E19" s="36"/>
      <c r="F19" s="37" t="s">
        <v>209</v>
      </c>
      <c r="G19" s="37" t="s">
        <v>81</v>
      </c>
      <c r="H19" s="37">
        <v>23302</v>
      </c>
      <c r="I19" s="37">
        <v>8</v>
      </c>
      <c r="J19" s="37" t="s">
        <v>242</v>
      </c>
      <c r="K19" s="37" t="s">
        <v>243</v>
      </c>
      <c r="L19" s="37" t="s">
        <v>32</v>
      </c>
      <c r="M19" s="38">
        <v>7600</v>
      </c>
      <c r="N19" s="38">
        <v>1.4870000000000001</v>
      </c>
      <c r="O19" s="38">
        <v>11301.2</v>
      </c>
      <c r="P19" s="38">
        <v>0</v>
      </c>
      <c r="Q19" s="38">
        <v>0</v>
      </c>
      <c r="R19" s="39">
        <v>11301.2</v>
      </c>
      <c r="S19" s="40">
        <f t="shared" si="1"/>
        <v>263340562</v>
      </c>
    </row>
    <row r="20" spans="1:19" s="41" customFormat="1" x14ac:dyDescent="0.3">
      <c r="A20" s="36" t="s">
        <v>687</v>
      </c>
      <c r="B20" s="37" t="s">
        <v>688</v>
      </c>
      <c r="C20" s="37">
        <v>1744948</v>
      </c>
      <c r="D20" s="37" t="s">
        <v>208</v>
      </c>
      <c r="E20" s="36"/>
      <c r="F20" s="37" t="s">
        <v>209</v>
      </c>
      <c r="G20" s="37" t="s">
        <v>81</v>
      </c>
      <c r="H20" s="37">
        <v>23302</v>
      </c>
      <c r="I20" s="37">
        <v>9</v>
      </c>
      <c r="J20" s="37"/>
      <c r="K20" s="37" t="s">
        <v>689</v>
      </c>
      <c r="L20" s="37" t="s">
        <v>46</v>
      </c>
      <c r="M20" s="38">
        <v>0</v>
      </c>
      <c r="N20" s="38">
        <v>0</v>
      </c>
      <c r="O20" s="38">
        <v>0</v>
      </c>
      <c r="P20" s="38">
        <v>0</v>
      </c>
      <c r="Q20" s="38">
        <v>0</v>
      </c>
      <c r="R20" s="39">
        <v>0</v>
      </c>
      <c r="S20" s="40">
        <f t="shared" si="1"/>
        <v>0</v>
      </c>
    </row>
    <row r="21" spans="1:19" s="41" customFormat="1" x14ac:dyDescent="0.3">
      <c r="A21" s="36" t="s">
        <v>690</v>
      </c>
      <c r="B21" s="37" t="s">
        <v>688</v>
      </c>
      <c r="C21" s="37">
        <v>1744947</v>
      </c>
      <c r="D21" s="37" t="s">
        <v>208</v>
      </c>
      <c r="E21" s="36"/>
      <c r="F21" s="37" t="s">
        <v>209</v>
      </c>
      <c r="G21" s="37" t="s">
        <v>81</v>
      </c>
      <c r="H21" s="37">
        <v>23302</v>
      </c>
      <c r="I21" s="37">
        <v>1</v>
      </c>
      <c r="J21" s="37" t="s">
        <v>212</v>
      </c>
      <c r="K21" s="37" t="s">
        <v>617</v>
      </c>
      <c r="L21" s="37" t="s">
        <v>32</v>
      </c>
      <c r="M21" s="38">
        <v>2800</v>
      </c>
      <c r="N21" s="38">
        <v>4.8339999999999996</v>
      </c>
      <c r="O21" s="38">
        <v>13535.2</v>
      </c>
      <c r="P21" s="38">
        <v>0</v>
      </c>
      <c r="Q21" s="38">
        <v>0</v>
      </c>
      <c r="R21" s="39">
        <v>13535.2</v>
      </c>
      <c r="S21" s="40">
        <f t="shared" si="1"/>
        <v>315397230</v>
      </c>
    </row>
    <row r="22" spans="1:19" s="41" customFormat="1" x14ac:dyDescent="0.3">
      <c r="A22" s="36" t="s">
        <v>690</v>
      </c>
      <c r="B22" s="37" t="s">
        <v>688</v>
      </c>
      <c r="C22" s="37">
        <v>1744947</v>
      </c>
      <c r="D22" s="37" t="s">
        <v>208</v>
      </c>
      <c r="E22" s="36"/>
      <c r="F22" s="37" t="s">
        <v>209</v>
      </c>
      <c r="G22" s="37" t="s">
        <v>81</v>
      </c>
      <c r="H22" s="37">
        <v>23302</v>
      </c>
      <c r="I22" s="37">
        <v>2</v>
      </c>
      <c r="J22" s="37" t="s">
        <v>214</v>
      </c>
      <c r="K22" s="37" t="s">
        <v>456</v>
      </c>
      <c r="L22" s="37" t="s">
        <v>32</v>
      </c>
      <c r="M22" s="38">
        <v>2900</v>
      </c>
      <c r="N22" s="38">
        <v>4.8630000000000004</v>
      </c>
      <c r="O22" s="38">
        <v>14102.7</v>
      </c>
      <c r="P22" s="38">
        <v>0</v>
      </c>
      <c r="Q22" s="38">
        <v>0</v>
      </c>
      <c r="R22" s="39">
        <v>14102.7</v>
      </c>
      <c r="S22" s="40">
        <f t="shared" si="1"/>
        <v>328621115</v>
      </c>
    </row>
    <row r="23" spans="1:19" s="41" customFormat="1" x14ac:dyDescent="0.3">
      <c r="A23" s="36" t="s">
        <v>690</v>
      </c>
      <c r="B23" s="37" t="s">
        <v>688</v>
      </c>
      <c r="C23" s="37">
        <v>1744947</v>
      </c>
      <c r="D23" s="37" t="s">
        <v>208</v>
      </c>
      <c r="E23" s="36"/>
      <c r="F23" s="37" t="s">
        <v>209</v>
      </c>
      <c r="G23" s="37" t="s">
        <v>81</v>
      </c>
      <c r="H23" s="37">
        <v>23302</v>
      </c>
      <c r="I23" s="37">
        <v>3</v>
      </c>
      <c r="J23" s="37" t="s">
        <v>218</v>
      </c>
      <c r="K23" s="37" t="s">
        <v>438</v>
      </c>
      <c r="L23" s="37" t="s">
        <v>32</v>
      </c>
      <c r="M23" s="38">
        <v>2700</v>
      </c>
      <c r="N23" s="38">
        <v>4.8339999999999996</v>
      </c>
      <c r="O23" s="38">
        <v>13051.8</v>
      </c>
      <c r="P23" s="38">
        <v>0</v>
      </c>
      <c r="Q23" s="38">
        <v>0</v>
      </c>
      <c r="R23" s="39">
        <v>13051.8</v>
      </c>
      <c r="S23" s="40">
        <f t="shared" si="1"/>
        <v>304133044</v>
      </c>
    </row>
    <row r="24" spans="1:19" s="41" customFormat="1" x14ac:dyDescent="0.3">
      <c r="A24" s="36" t="s">
        <v>690</v>
      </c>
      <c r="B24" s="37" t="s">
        <v>688</v>
      </c>
      <c r="C24" s="37">
        <v>1744947</v>
      </c>
      <c r="D24" s="37" t="s">
        <v>208</v>
      </c>
      <c r="E24" s="36"/>
      <c r="F24" s="37" t="s">
        <v>209</v>
      </c>
      <c r="G24" s="37" t="s">
        <v>81</v>
      </c>
      <c r="H24" s="37">
        <v>23302</v>
      </c>
      <c r="I24" s="37">
        <v>4</v>
      </c>
      <c r="J24" s="37" t="s">
        <v>220</v>
      </c>
      <c r="K24" s="37" t="s">
        <v>439</v>
      </c>
      <c r="L24" s="37" t="s">
        <v>32</v>
      </c>
      <c r="M24" s="38">
        <v>2600</v>
      </c>
      <c r="N24" s="38">
        <v>4.6970000000000001</v>
      </c>
      <c r="O24" s="38">
        <v>12212.2</v>
      </c>
      <c r="P24" s="38">
        <v>0</v>
      </c>
      <c r="Q24" s="38">
        <v>0</v>
      </c>
      <c r="R24" s="39">
        <v>12212.2</v>
      </c>
      <c r="S24" s="40">
        <f t="shared" si="1"/>
        <v>284568684</v>
      </c>
    </row>
    <row r="25" spans="1:19" s="41" customFormat="1" x14ac:dyDescent="0.3">
      <c r="A25" s="36" t="s">
        <v>690</v>
      </c>
      <c r="B25" s="37" t="s">
        <v>688</v>
      </c>
      <c r="C25" s="37">
        <v>1744947</v>
      </c>
      <c r="D25" s="37" t="s">
        <v>208</v>
      </c>
      <c r="E25" s="36"/>
      <c r="F25" s="37" t="s">
        <v>209</v>
      </c>
      <c r="G25" s="37" t="s">
        <v>81</v>
      </c>
      <c r="H25" s="37">
        <v>23302</v>
      </c>
      <c r="I25" s="37">
        <v>5</v>
      </c>
      <c r="J25" s="37" t="s">
        <v>74</v>
      </c>
      <c r="K25" s="37" t="s">
        <v>458</v>
      </c>
      <c r="L25" s="37" t="s">
        <v>32</v>
      </c>
      <c r="M25" s="38">
        <v>11400</v>
      </c>
      <c r="N25" s="38">
        <v>1.2230000000000001</v>
      </c>
      <c r="O25" s="38">
        <v>13942.2</v>
      </c>
      <c r="P25" s="38">
        <v>0</v>
      </c>
      <c r="Q25" s="38">
        <v>0</v>
      </c>
      <c r="R25" s="39">
        <v>13942.2</v>
      </c>
      <c r="S25" s="40">
        <f t="shared" si="1"/>
        <v>324881144</v>
      </c>
    </row>
    <row r="26" spans="1:19" s="41" customFormat="1" x14ac:dyDescent="0.3">
      <c r="A26" s="36" t="s">
        <v>690</v>
      </c>
      <c r="B26" s="37" t="s">
        <v>688</v>
      </c>
      <c r="C26" s="37">
        <v>1744947</v>
      </c>
      <c r="D26" s="37" t="s">
        <v>208</v>
      </c>
      <c r="E26" s="36"/>
      <c r="F26" s="37" t="s">
        <v>209</v>
      </c>
      <c r="G26" s="37" t="s">
        <v>81</v>
      </c>
      <c r="H26" s="37">
        <v>23302</v>
      </c>
      <c r="I26" s="37">
        <v>6</v>
      </c>
      <c r="J26" s="37" t="s">
        <v>228</v>
      </c>
      <c r="K26" s="37" t="s">
        <v>463</v>
      </c>
      <c r="L26" s="37" t="s">
        <v>32</v>
      </c>
      <c r="M26" s="38">
        <v>1100</v>
      </c>
      <c r="N26" s="38">
        <v>5.3170000000000002</v>
      </c>
      <c r="O26" s="38">
        <v>5848.7</v>
      </c>
      <c r="P26" s="38">
        <v>0</v>
      </c>
      <c r="Q26" s="38">
        <v>0</v>
      </c>
      <c r="R26" s="39">
        <v>5848.7</v>
      </c>
      <c r="S26" s="40">
        <f t="shared" si="1"/>
        <v>136286407</v>
      </c>
    </row>
    <row r="27" spans="1:19" s="41" customFormat="1" x14ac:dyDescent="0.3">
      <c r="A27" s="36" t="s">
        <v>690</v>
      </c>
      <c r="B27" s="37" t="s">
        <v>688</v>
      </c>
      <c r="C27" s="37">
        <v>1744947</v>
      </c>
      <c r="D27" s="37" t="s">
        <v>208</v>
      </c>
      <c r="E27" s="36"/>
      <c r="F27" s="37" t="s">
        <v>209</v>
      </c>
      <c r="G27" s="37" t="s">
        <v>81</v>
      </c>
      <c r="H27" s="37">
        <v>23302</v>
      </c>
      <c r="I27" s="37">
        <v>7</v>
      </c>
      <c r="J27" s="37" t="s">
        <v>230</v>
      </c>
      <c r="K27" s="37" t="s">
        <v>464</v>
      </c>
      <c r="L27" s="37" t="s">
        <v>32</v>
      </c>
      <c r="M27" s="38">
        <v>900</v>
      </c>
      <c r="N27" s="38">
        <v>5.3170000000000002</v>
      </c>
      <c r="O27" s="38">
        <v>4785.3</v>
      </c>
      <c r="P27" s="38">
        <v>0</v>
      </c>
      <c r="Q27" s="38">
        <v>0</v>
      </c>
      <c r="R27" s="39">
        <v>4785.3</v>
      </c>
      <c r="S27" s="40">
        <f t="shared" si="1"/>
        <v>111507061</v>
      </c>
    </row>
    <row r="28" spans="1:19" s="41" customFormat="1" x14ac:dyDescent="0.3">
      <c r="A28" s="36" t="s">
        <v>690</v>
      </c>
      <c r="B28" s="37" t="s">
        <v>688</v>
      </c>
      <c r="C28" s="37">
        <v>1744947</v>
      </c>
      <c r="D28" s="37" t="s">
        <v>208</v>
      </c>
      <c r="E28" s="36"/>
      <c r="F28" s="37" t="s">
        <v>209</v>
      </c>
      <c r="G28" s="37" t="s">
        <v>81</v>
      </c>
      <c r="H28" s="37">
        <v>23302</v>
      </c>
      <c r="I28" s="37">
        <v>8</v>
      </c>
      <c r="J28" s="37" t="s">
        <v>236</v>
      </c>
      <c r="K28" s="37" t="s">
        <v>468</v>
      </c>
      <c r="L28" s="37" t="s">
        <v>32</v>
      </c>
      <c r="M28" s="38">
        <v>1100</v>
      </c>
      <c r="N28" s="38">
        <v>5.3170000000000002</v>
      </c>
      <c r="O28" s="38">
        <v>5848.7</v>
      </c>
      <c r="P28" s="38">
        <v>0</v>
      </c>
      <c r="Q28" s="38">
        <v>0</v>
      </c>
      <c r="R28" s="39">
        <v>5848.7</v>
      </c>
      <c r="S28" s="40">
        <f t="shared" si="1"/>
        <v>136286407</v>
      </c>
    </row>
    <row r="29" spans="1:19" s="41" customFormat="1" x14ac:dyDescent="0.3">
      <c r="A29" s="36" t="s">
        <v>690</v>
      </c>
      <c r="B29" s="37" t="s">
        <v>688</v>
      </c>
      <c r="C29" s="37">
        <v>1744947</v>
      </c>
      <c r="D29" s="37" t="s">
        <v>208</v>
      </c>
      <c r="E29" s="36"/>
      <c r="F29" s="37" t="s">
        <v>209</v>
      </c>
      <c r="G29" s="37" t="s">
        <v>81</v>
      </c>
      <c r="H29" s="37">
        <v>23302</v>
      </c>
      <c r="I29" s="37">
        <v>9</v>
      </c>
      <c r="J29" s="37" t="s">
        <v>238</v>
      </c>
      <c r="K29" s="37" t="s">
        <v>469</v>
      </c>
      <c r="L29" s="37" t="s">
        <v>32</v>
      </c>
      <c r="M29" s="38">
        <v>900</v>
      </c>
      <c r="N29" s="38">
        <v>5.3170000000000002</v>
      </c>
      <c r="O29" s="38">
        <v>4785.3</v>
      </c>
      <c r="P29" s="38">
        <v>0</v>
      </c>
      <c r="Q29" s="38">
        <v>0</v>
      </c>
      <c r="R29" s="39">
        <v>4785.3</v>
      </c>
      <c r="S29" s="40">
        <f t="shared" si="1"/>
        <v>111507061</v>
      </c>
    </row>
    <row r="30" spans="1:19" s="41" customFormat="1" x14ac:dyDescent="0.3">
      <c r="A30" s="36" t="s">
        <v>690</v>
      </c>
      <c r="B30" s="37" t="s">
        <v>688</v>
      </c>
      <c r="C30" s="37">
        <v>1744947</v>
      </c>
      <c r="D30" s="37" t="s">
        <v>208</v>
      </c>
      <c r="E30" s="36"/>
      <c r="F30" s="37" t="s">
        <v>209</v>
      </c>
      <c r="G30" s="37" t="s">
        <v>81</v>
      </c>
      <c r="H30" s="37">
        <v>23302</v>
      </c>
      <c r="I30" s="37">
        <v>10</v>
      </c>
      <c r="J30" s="37" t="s">
        <v>242</v>
      </c>
      <c r="K30" s="37" t="s">
        <v>243</v>
      </c>
      <c r="L30" s="37" t="s">
        <v>32</v>
      </c>
      <c r="M30" s="38">
        <v>4300</v>
      </c>
      <c r="N30" s="38">
        <v>1.548</v>
      </c>
      <c r="O30" s="38">
        <v>6656.4</v>
      </c>
      <c r="P30" s="38">
        <v>0</v>
      </c>
      <c r="Q30" s="38">
        <v>0</v>
      </c>
      <c r="R30" s="39">
        <v>6656.4</v>
      </c>
      <c r="S30" s="40">
        <f t="shared" si="1"/>
        <v>155107433</v>
      </c>
    </row>
    <row r="31" spans="1:19" s="41" customFormat="1" x14ac:dyDescent="0.3">
      <c r="A31" s="36" t="s">
        <v>690</v>
      </c>
      <c r="B31" s="37" t="s">
        <v>688</v>
      </c>
      <c r="C31" s="37">
        <v>1744947</v>
      </c>
      <c r="D31" s="37" t="s">
        <v>208</v>
      </c>
      <c r="E31" s="36"/>
      <c r="F31" s="37" t="s">
        <v>209</v>
      </c>
      <c r="G31" s="37" t="s">
        <v>81</v>
      </c>
      <c r="H31" s="37">
        <v>23302</v>
      </c>
      <c r="I31" s="37">
        <v>11</v>
      </c>
      <c r="J31" s="37"/>
      <c r="K31" s="37" t="s">
        <v>691</v>
      </c>
      <c r="L31" s="37" t="s">
        <v>46</v>
      </c>
      <c r="M31" s="38">
        <v>0</v>
      </c>
      <c r="N31" s="38">
        <v>0</v>
      </c>
      <c r="O31" s="38">
        <v>0</v>
      </c>
      <c r="P31" s="38">
        <v>0</v>
      </c>
      <c r="Q31" s="38">
        <v>0</v>
      </c>
      <c r="R31" s="39">
        <v>0</v>
      </c>
      <c r="S31" s="40">
        <f t="shared" si="1"/>
        <v>0</v>
      </c>
    </row>
    <row r="32" spans="1:19" s="41" customFormat="1" x14ac:dyDescent="0.3">
      <c r="A32" s="36" t="s">
        <v>692</v>
      </c>
      <c r="B32" s="37" t="s">
        <v>688</v>
      </c>
      <c r="C32" s="37">
        <v>1744946</v>
      </c>
      <c r="D32" s="37" t="s">
        <v>98</v>
      </c>
      <c r="E32" s="36"/>
      <c r="F32" s="37" t="s">
        <v>99</v>
      </c>
      <c r="G32" s="37" t="s">
        <v>81</v>
      </c>
      <c r="H32" s="37">
        <v>23302</v>
      </c>
      <c r="I32" s="37">
        <v>1</v>
      </c>
      <c r="J32" s="37" t="s">
        <v>100</v>
      </c>
      <c r="K32" s="37" t="s">
        <v>519</v>
      </c>
      <c r="L32" s="37" t="s">
        <v>32</v>
      </c>
      <c r="M32" s="38">
        <v>1000</v>
      </c>
      <c r="N32" s="38">
        <v>7.89</v>
      </c>
      <c r="O32" s="38">
        <v>7890</v>
      </c>
      <c r="P32" s="38">
        <v>0</v>
      </c>
      <c r="Q32" s="38">
        <v>0</v>
      </c>
      <c r="R32" s="38">
        <v>7890</v>
      </c>
      <c r="S32" s="40">
        <f t="shared" si="1"/>
        <v>183852780</v>
      </c>
    </row>
    <row r="33" spans="1:19" s="41" customFormat="1" x14ac:dyDescent="0.3">
      <c r="A33" s="36" t="s">
        <v>692</v>
      </c>
      <c r="B33" s="37" t="s">
        <v>688</v>
      </c>
      <c r="C33" s="37">
        <v>1744946</v>
      </c>
      <c r="D33" s="37" t="s">
        <v>98</v>
      </c>
      <c r="E33" s="36"/>
      <c r="F33" s="37" t="s">
        <v>99</v>
      </c>
      <c r="G33" s="37" t="s">
        <v>81</v>
      </c>
      <c r="H33" s="37">
        <v>23302</v>
      </c>
      <c r="I33" s="37">
        <v>2</v>
      </c>
      <c r="J33" s="37" t="s">
        <v>102</v>
      </c>
      <c r="K33" s="37" t="s">
        <v>520</v>
      </c>
      <c r="L33" s="37" t="s">
        <v>32</v>
      </c>
      <c r="M33" s="38">
        <v>1500</v>
      </c>
      <c r="N33" s="38">
        <v>7.89</v>
      </c>
      <c r="O33" s="38">
        <v>11835</v>
      </c>
      <c r="P33" s="38">
        <v>0</v>
      </c>
      <c r="Q33" s="38">
        <v>0</v>
      </c>
      <c r="R33" s="38">
        <v>11835</v>
      </c>
      <c r="S33" s="40">
        <f t="shared" si="1"/>
        <v>275779170</v>
      </c>
    </row>
    <row r="34" spans="1:19" s="41" customFormat="1" x14ac:dyDescent="0.3">
      <c r="A34" s="36" t="s">
        <v>692</v>
      </c>
      <c r="B34" s="37" t="s">
        <v>688</v>
      </c>
      <c r="C34" s="37">
        <v>1744946</v>
      </c>
      <c r="D34" s="37" t="s">
        <v>98</v>
      </c>
      <c r="E34" s="36"/>
      <c r="F34" s="37" t="s">
        <v>99</v>
      </c>
      <c r="G34" s="37" t="s">
        <v>81</v>
      </c>
      <c r="H34" s="37">
        <v>23302</v>
      </c>
      <c r="I34" s="37">
        <v>3</v>
      </c>
      <c r="J34" s="37" t="s">
        <v>104</v>
      </c>
      <c r="K34" s="37" t="s">
        <v>445</v>
      </c>
      <c r="L34" s="37" t="s">
        <v>32</v>
      </c>
      <c r="M34" s="38">
        <v>8000</v>
      </c>
      <c r="N34" s="38">
        <v>2.4900000000000002</v>
      </c>
      <c r="O34" s="38">
        <v>19920</v>
      </c>
      <c r="P34" s="38">
        <v>0</v>
      </c>
      <c r="Q34" s="38">
        <v>0</v>
      </c>
      <c r="R34" s="38">
        <v>19920</v>
      </c>
      <c r="S34" s="40">
        <f t="shared" si="1"/>
        <v>464175840</v>
      </c>
    </row>
    <row r="35" spans="1:19" s="41" customFormat="1" x14ac:dyDescent="0.3">
      <c r="A35" s="36" t="s">
        <v>692</v>
      </c>
      <c r="B35" s="37" t="s">
        <v>688</v>
      </c>
      <c r="C35" s="37">
        <v>1744946</v>
      </c>
      <c r="D35" s="37" t="s">
        <v>98</v>
      </c>
      <c r="E35" s="36"/>
      <c r="F35" s="37" t="s">
        <v>99</v>
      </c>
      <c r="G35" s="37" t="s">
        <v>81</v>
      </c>
      <c r="H35" s="37">
        <v>23302</v>
      </c>
      <c r="I35" s="37">
        <v>4</v>
      </c>
      <c r="J35" s="37" t="s">
        <v>106</v>
      </c>
      <c r="K35" s="37" t="s">
        <v>107</v>
      </c>
      <c r="L35" s="37" t="s">
        <v>32</v>
      </c>
      <c r="M35" s="38">
        <v>1500</v>
      </c>
      <c r="N35" s="38">
        <v>7.9</v>
      </c>
      <c r="O35" s="38">
        <v>11850</v>
      </c>
      <c r="P35" s="38">
        <v>0</v>
      </c>
      <c r="Q35" s="38">
        <v>0</v>
      </c>
      <c r="R35" s="38">
        <v>11850</v>
      </c>
      <c r="S35" s="40">
        <f t="shared" si="1"/>
        <v>276128700</v>
      </c>
    </row>
    <row r="36" spans="1:19" s="41" customFormat="1" x14ac:dyDescent="0.3">
      <c r="A36" s="36" t="s">
        <v>692</v>
      </c>
      <c r="B36" s="37" t="s">
        <v>688</v>
      </c>
      <c r="C36" s="37">
        <v>1744946</v>
      </c>
      <c r="D36" s="37" t="s">
        <v>98</v>
      </c>
      <c r="E36" s="36"/>
      <c r="F36" s="37" t="s">
        <v>99</v>
      </c>
      <c r="G36" s="37" t="s">
        <v>81</v>
      </c>
      <c r="H36" s="37">
        <v>23302</v>
      </c>
      <c r="I36" s="37">
        <v>5</v>
      </c>
      <c r="J36" s="37" t="s">
        <v>108</v>
      </c>
      <c r="K36" s="37" t="s">
        <v>109</v>
      </c>
      <c r="L36" s="37" t="s">
        <v>32</v>
      </c>
      <c r="M36" s="38">
        <v>3500</v>
      </c>
      <c r="N36" s="38">
        <v>2.77</v>
      </c>
      <c r="O36" s="38">
        <v>9695</v>
      </c>
      <c r="P36" s="38">
        <v>0</v>
      </c>
      <c r="Q36" s="38">
        <v>0</v>
      </c>
      <c r="R36" s="38">
        <v>9695</v>
      </c>
      <c r="S36" s="40">
        <f t="shared" si="1"/>
        <v>225912890</v>
      </c>
    </row>
    <row r="37" spans="1:19" s="41" customFormat="1" x14ac:dyDescent="0.3">
      <c r="A37" s="36" t="s">
        <v>692</v>
      </c>
      <c r="B37" s="37" t="s">
        <v>688</v>
      </c>
      <c r="C37" s="37">
        <v>1744946</v>
      </c>
      <c r="D37" s="37" t="s">
        <v>98</v>
      </c>
      <c r="E37" s="36"/>
      <c r="F37" s="37" t="s">
        <v>99</v>
      </c>
      <c r="G37" s="37" t="s">
        <v>81</v>
      </c>
      <c r="H37" s="37">
        <v>23302</v>
      </c>
      <c r="I37" s="37">
        <v>6</v>
      </c>
      <c r="J37" s="37" t="s">
        <v>312</v>
      </c>
      <c r="K37" s="37" t="s">
        <v>313</v>
      </c>
      <c r="L37" s="37" t="s">
        <v>32</v>
      </c>
      <c r="M37" s="38">
        <v>1500</v>
      </c>
      <c r="N37" s="38">
        <v>7.9</v>
      </c>
      <c r="O37" s="38">
        <v>11850</v>
      </c>
      <c r="P37" s="38">
        <v>0</v>
      </c>
      <c r="Q37" s="38">
        <v>0</v>
      </c>
      <c r="R37" s="38">
        <v>11850</v>
      </c>
      <c r="S37" s="40">
        <f t="shared" si="1"/>
        <v>276128700</v>
      </c>
    </row>
    <row r="38" spans="1:19" s="41" customFormat="1" x14ac:dyDescent="0.3">
      <c r="A38" s="36" t="s">
        <v>692</v>
      </c>
      <c r="B38" s="37" t="s">
        <v>688</v>
      </c>
      <c r="C38" s="37">
        <v>1744946</v>
      </c>
      <c r="D38" s="37" t="s">
        <v>98</v>
      </c>
      <c r="E38" s="36"/>
      <c r="F38" s="37" t="s">
        <v>99</v>
      </c>
      <c r="G38" s="37" t="s">
        <v>81</v>
      </c>
      <c r="H38" s="37">
        <v>23302</v>
      </c>
      <c r="I38" s="37">
        <v>7</v>
      </c>
      <c r="J38" s="37"/>
      <c r="K38" s="37" t="s">
        <v>693</v>
      </c>
      <c r="L38" s="37" t="s">
        <v>46</v>
      </c>
      <c r="M38" s="38">
        <v>0</v>
      </c>
      <c r="N38" s="38">
        <v>0</v>
      </c>
      <c r="O38" s="38">
        <v>0</v>
      </c>
      <c r="P38" s="38">
        <v>0</v>
      </c>
      <c r="Q38" s="38">
        <v>0</v>
      </c>
      <c r="R38" s="38">
        <v>0</v>
      </c>
      <c r="S38" s="40">
        <f t="shared" si="1"/>
        <v>0</v>
      </c>
    </row>
    <row r="39" spans="1:19" s="41" customFormat="1" x14ac:dyDescent="0.3">
      <c r="A39" s="36" t="s">
        <v>675</v>
      </c>
      <c r="B39" s="37" t="s">
        <v>676</v>
      </c>
      <c r="C39" s="37">
        <v>194</v>
      </c>
      <c r="D39" s="37" t="s">
        <v>361</v>
      </c>
      <c r="E39" s="36">
        <v>3702798811</v>
      </c>
      <c r="F39" s="37" t="s">
        <v>362</v>
      </c>
      <c r="G39" s="37" t="s">
        <v>363</v>
      </c>
      <c r="H39" s="37">
        <v>1</v>
      </c>
      <c r="I39" s="37">
        <v>1</v>
      </c>
      <c r="J39" s="42">
        <v>39159000</v>
      </c>
      <c r="K39" s="37" t="s">
        <v>642</v>
      </c>
      <c r="L39" s="37" t="s">
        <v>365</v>
      </c>
      <c r="M39" s="38">
        <v>1058</v>
      </c>
      <c r="N39" s="38">
        <v>5000</v>
      </c>
      <c r="O39" s="38">
        <v>5290000</v>
      </c>
      <c r="P39" s="38">
        <v>0</v>
      </c>
      <c r="Q39" s="38">
        <v>0</v>
      </c>
      <c r="R39" s="39">
        <v>5290000</v>
      </c>
      <c r="S39" s="40">
        <f t="shared" si="1"/>
        <v>5290000</v>
      </c>
    </row>
    <row r="40" spans="1:19" s="41" customFormat="1" x14ac:dyDescent="0.3">
      <c r="A40" s="36" t="s">
        <v>675</v>
      </c>
      <c r="B40" s="37" t="s">
        <v>676</v>
      </c>
      <c r="C40" s="37">
        <v>194</v>
      </c>
      <c r="D40" s="37" t="s">
        <v>361</v>
      </c>
      <c r="E40" s="36">
        <v>3702798811</v>
      </c>
      <c r="F40" s="37" t="s">
        <v>362</v>
      </c>
      <c r="G40" s="37" t="s">
        <v>363</v>
      </c>
      <c r="H40" s="37">
        <v>1</v>
      </c>
      <c r="I40" s="37">
        <v>2</v>
      </c>
      <c r="J40" s="42">
        <v>7404000090</v>
      </c>
      <c r="K40" s="37" t="s">
        <v>643</v>
      </c>
      <c r="L40" s="37" t="s">
        <v>365</v>
      </c>
      <c r="M40" s="38">
        <v>181</v>
      </c>
      <c r="N40" s="38">
        <v>24000</v>
      </c>
      <c r="O40" s="38">
        <v>4344000</v>
      </c>
      <c r="P40" s="38">
        <v>0</v>
      </c>
      <c r="Q40" s="38">
        <v>0</v>
      </c>
      <c r="R40" s="39">
        <v>4344000</v>
      </c>
      <c r="S40" s="40">
        <f t="shared" si="1"/>
        <v>4344000</v>
      </c>
    </row>
    <row r="41" spans="1:19" s="41" customFormat="1" x14ac:dyDescent="0.3">
      <c r="A41" s="36" t="s">
        <v>675</v>
      </c>
      <c r="B41" s="37" t="s">
        <v>676</v>
      </c>
      <c r="C41" s="37">
        <v>194</v>
      </c>
      <c r="D41" s="37" t="s">
        <v>361</v>
      </c>
      <c r="E41" s="36">
        <v>3702798811</v>
      </c>
      <c r="F41" s="37" t="s">
        <v>362</v>
      </c>
      <c r="G41" s="37" t="s">
        <v>363</v>
      </c>
      <c r="H41" s="37">
        <v>1</v>
      </c>
      <c r="I41" s="37">
        <v>3</v>
      </c>
      <c r="J41" s="42">
        <v>47079000</v>
      </c>
      <c r="K41" s="37" t="s">
        <v>644</v>
      </c>
      <c r="L41" s="37" t="s">
        <v>365</v>
      </c>
      <c r="M41" s="38">
        <v>948</v>
      </c>
      <c r="N41" s="38">
        <v>1750</v>
      </c>
      <c r="O41" s="38">
        <v>1659000</v>
      </c>
      <c r="P41" s="38">
        <v>0</v>
      </c>
      <c r="Q41" s="38">
        <v>0</v>
      </c>
      <c r="R41" s="39">
        <v>1659000</v>
      </c>
      <c r="S41" s="40">
        <f t="shared" si="1"/>
        <v>1659000</v>
      </c>
    </row>
    <row r="42" spans="1:19" s="41" customFormat="1" x14ac:dyDescent="0.3">
      <c r="A42" s="36" t="s">
        <v>675</v>
      </c>
      <c r="B42" s="37" t="s">
        <v>676</v>
      </c>
      <c r="C42" s="37">
        <v>194</v>
      </c>
      <c r="D42" s="37" t="s">
        <v>361</v>
      </c>
      <c r="E42" s="36">
        <v>3702798811</v>
      </c>
      <c r="F42" s="37" t="s">
        <v>362</v>
      </c>
      <c r="G42" s="37" t="s">
        <v>363</v>
      </c>
      <c r="H42" s="37">
        <v>1</v>
      </c>
      <c r="I42" s="37">
        <v>4</v>
      </c>
      <c r="J42" s="42">
        <v>47079000</v>
      </c>
      <c r="K42" s="37" t="s">
        <v>645</v>
      </c>
      <c r="L42" s="37" t="s">
        <v>365</v>
      </c>
      <c r="M42" s="38">
        <v>1551</v>
      </c>
      <c r="N42" s="38">
        <v>3000</v>
      </c>
      <c r="O42" s="38">
        <v>4653000</v>
      </c>
      <c r="P42" s="38">
        <v>0</v>
      </c>
      <c r="Q42" s="38">
        <v>0</v>
      </c>
      <c r="R42" s="39">
        <v>4653000</v>
      </c>
      <c r="S42" s="40">
        <f t="shared" si="1"/>
        <v>4653000</v>
      </c>
    </row>
    <row r="43" spans="1:19" s="41" customFormat="1" x14ac:dyDescent="0.3">
      <c r="A43" s="36" t="s">
        <v>675</v>
      </c>
      <c r="B43" s="37" t="s">
        <v>676</v>
      </c>
      <c r="C43" s="37">
        <v>194</v>
      </c>
      <c r="D43" s="37" t="s">
        <v>361</v>
      </c>
      <c r="E43" s="36">
        <v>3702798811</v>
      </c>
      <c r="F43" s="37" t="s">
        <v>362</v>
      </c>
      <c r="G43" s="37" t="s">
        <v>363</v>
      </c>
      <c r="H43" s="37">
        <v>1</v>
      </c>
      <c r="I43" s="37">
        <v>5</v>
      </c>
      <c r="J43" s="42">
        <v>44013900</v>
      </c>
      <c r="K43" s="37" t="s">
        <v>646</v>
      </c>
      <c r="L43" s="37" t="s">
        <v>365</v>
      </c>
      <c r="M43" s="38">
        <v>3345</v>
      </c>
      <c r="N43" s="38">
        <v>500</v>
      </c>
      <c r="O43" s="38">
        <v>1672500</v>
      </c>
      <c r="P43" s="38">
        <v>0</v>
      </c>
      <c r="Q43" s="38">
        <v>0</v>
      </c>
      <c r="R43" s="39">
        <v>1672500</v>
      </c>
      <c r="S43" s="40">
        <f t="shared" si="1"/>
        <v>1672500</v>
      </c>
    </row>
    <row r="44" spans="1:19" s="41" customFormat="1" x14ac:dyDescent="0.3">
      <c r="A44" s="36" t="s">
        <v>675</v>
      </c>
      <c r="B44" s="37" t="s">
        <v>676</v>
      </c>
      <c r="C44" s="37">
        <v>194</v>
      </c>
      <c r="D44" s="37" t="s">
        <v>361</v>
      </c>
      <c r="E44" s="36">
        <v>3702798811</v>
      </c>
      <c r="F44" s="37" t="s">
        <v>362</v>
      </c>
      <c r="G44" s="37" t="s">
        <v>363</v>
      </c>
      <c r="H44" s="37">
        <v>1</v>
      </c>
      <c r="I44" s="37">
        <v>6</v>
      </c>
      <c r="J44" s="42">
        <v>56039300</v>
      </c>
      <c r="K44" s="37" t="s">
        <v>677</v>
      </c>
      <c r="L44" s="37" t="s">
        <v>365</v>
      </c>
      <c r="M44" s="38">
        <v>12570</v>
      </c>
      <c r="N44" s="38">
        <v>100</v>
      </c>
      <c r="O44" s="38">
        <v>1257000</v>
      </c>
      <c r="P44" s="38">
        <v>0</v>
      </c>
      <c r="Q44" s="38">
        <v>0</v>
      </c>
      <c r="R44" s="39">
        <v>1257000</v>
      </c>
      <c r="S44" s="40">
        <f t="shared" si="1"/>
        <v>1257000</v>
      </c>
    </row>
    <row r="45" spans="1:19" s="41" customFormat="1" x14ac:dyDescent="0.3">
      <c r="A45" s="36" t="s">
        <v>678</v>
      </c>
      <c r="B45" s="37" t="s">
        <v>676</v>
      </c>
      <c r="C45" s="37">
        <v>1744949</v>
      </c>
      <c r="D45" s="37" t="s">
        <v>27</v>
      </c>
      <c r="E45" s="36"/>
      <c r="F45" s="37" t="s">
        <v>28</v>
      </c>
      <c r="G45" s="37" t="s">
        <v>29</v>
      </c>
      <c r="H45" s="37">
        <v>25515</v>
      </c>
      <c r="I45" s="37">
        <v>1</v>
      </c>
      <c r="J45" s="37" t="s">
        <v>30</v>
      </c>
      <c r="K45" s="37" t="s">
        <v>31</v>
      </c>
      <c r="L45" s="37" t="s">
        <v>32</v>
      </c>
      <c r="M45" s="38">
        <v>1200</v>
      </c>
      <c r="N45" s="38">
        <v>2.88</v>
      </c>
      <c r="O45" s="38">
        <v>3456</v>
      </c>
      <c r="P45" s="38">
        <v>0</v>
      </c>
      <c r="Q45" s="38">
        <v>0</v>
      </c>
      <c r="R45" s="38">
        <v>3456</v>
      </c>
      <c r="S45" s="40">
        <f t="shared" si="1"/>
        <v>88179840</v>
      </c>
    </row>
    <row r="46" spans="1:19" s="41" customFormat="1" x14ac:dyDescent="0.3">
      <c r="A46" s="36" t="s">
        <v>678</v>
      </c>
      <c r="B46" s="37" t="s">
        <v>676</v>
      </c>
      <c r="C46" s="37">
        <v>1744949</v>
      </c>
      <c r="D46" s="37" t="s">
        <v>27</v>
      </c>
      <c r="E46" s="36"/>
      <c r="F46" s="37" t="s">
        <v>28</v>
      </c>
      <c r="G46" s="37" t="s">
        <v>29</v>
      </c>
      <c r="H46" s="37">
        <v>25515</v>
      </c>
      <c r="I46" s="37">
        <v>2</v>
      </c>
      <c r="J46" s="37" t="s">
        <v>33</v>
      </c>
      <c r="K46" s="37" t="s">
        <v>34</v>
      </c>
      <c r="L46" s="37" t="s">
        <v>32</v>
      </c>
      <c r="M46" s="38">
        <v>400</v>
      </c>
      <c r="N46" s="38">
        <v>3.71</v>
      </c>
      <c r="O46" s="38">
        <v>1484</v>
      </c>
      <c r="P46" s="38">
        <v>0</v>
      </c>
      <c r="Q46" s="38">
        <v>0</v>
      </c>
      <c r="R46" s="38">
        <v>1484</v>
      </c>
      <c r="S46" s="40">
        <f t="shared" si="1"/>
        <v>37864260</v>
      </c>
    </row>
    <row r="47" spans="1:19" s="41" customFormat="1" x14ac:dyDescent="0.3">
      <c r="A47" s="36" t="s">
        <v>678</v>
      </c>
      <c r="B47" s="37" t="s">
        <v>676</v>
      </c>
      <c r="C47" s="37">
        <v>1744949</v>
      </c>
      <c r="D47" s="37" t="s">
        <v>27</v>
      </c>
      <c r="E47" s="36"/>
      <c r="F47" s="37" t="s">
        <v>28</v>
      </c>
      <c r="G47" s="37" t="s">
        <v>29</v>
      </c>
      <c r="H47" s="37">
        <v>25515</v>
      </c>
      <c r="I47" s="37">
        <v>3</v>
      </c>
      <c r="J47" s="37" t="s">
        <v>39</v>
      </c>
      <c r="K47" s="37" t="s">
        <v>40</v>
      </c>
      <c r="L47" s="37" t="s">
        <v>32</v>
      </c>
      <c r="M47" s="38">
        <v>200</v>
      </c>
      <c r="N47" s="38">
        <v>3.7</v>
      </c>
      <c r="O47" s="38">
        <v>740</v>
      </c>
      <c r="P47" s="38">
        <v>0</v>
      </c>
      <c r="Q47" s="38">
        <v>0</v>
      </c>
      <c r="R47" s="38">
        <v>740</v>
      </c>
      <c r="S47" s="40">
        <f t="shared" si="1"/>
        <v>18881100</v>
      </c>
    </row>
    <row r="48" spans="1:19" s="41" customFormat="1" x14ac:dyDescent="0.3">
      <c r="A48" s="36" t="s">
        <v>678</v>
      </c>
      <c r="B48" s="37" t="s">
        <v>676</v>
      </c>
      <c r="C48" s="37">
        <v>1744949</v>
      </c>
      <c r="D48" s="37" t="s">
        <v>27</v>
      </c>
      <c r="E48" s="36"/>
      <c r="F48" s="37" t="s">
        <v>28</v>
      </c>
      <c r="G48" s="37" t="s">
        <v>29</v>
      </c>
      <c r="H48" s="37">
        <v>25515</v>
      </c>
      <c r="I48" s="37">
        <v>4</v>
      </c>
      <c r="J48" s="37" t="s">
        <v>554</v>
      </c>
      <c r="K48" s="37" t="s">
        <v>555</v>
      </c>
      <c r="L48" s="37" t="s">
        <v>32</v>
      </c>
      <c r="M48" s="38">
        <v>100</v>
      </c>
      <c r="N48" s="38">
        <v>4.38</v>
      </c>
      <c r="O48" s="38">
        <v>438</v>
      </c>
      <c r="P48" s="38">
        <v>0</v>
      </c>
      <c r="Q48" s="38">
        <v>0</v>
      </c>
      <c r="R48" s="38">
        <v>438</v>
      </c>
      <c r="S48" s="40">
        <f t="shared" si="1"/>
        <v>11175570</v>
      </c>
    </row>
    <row r="49" spans="1:19" s="41" customFormat="1" x14ac:dyDescent="0.3">
      <c r="A49" s="36" t="s">
        <v>678</v>
      </c>
      <c r="B49" s="37" t="s">
        <v>676</v>
      </c>
      <c r="C49" s="37">
        <v>1744949</v>
      </c>
      <c r="D49" s="37" t="s">
        <v>27</v>
      </c>
      <c r="E49" s="36"/>
      <c r="F49" s="37" t="s">
        <v>28</v>
      </c>
      <c r="G49" s="37" t="s">
        <v>29</v>
      </c>
      <c r="H49" s="37">
        <v>25515</v>
      </c>
      <c r="I49" s="37">
        <v>5</v>
      </c>
      <c r="J49" s="37" t="s">
        <v>43</v>
      </c>
      <c r="K49" s="37" t="s">
        <v>44</v>
      </c>
      <c r="L49" s="37" t="s">
        <v>32</v>
      </c>
      <c r="M49" s="38">
        <v>600</v>
      </c>
      <c r="N49" s="38">
        <v>8.16</v>
      </c>
      <c r="O49" s="38">
        <v>4896</v>
      </c>
      <c r="P49" s="38">
        <v>0</v>
      </c>
      <c r="Q49" s="38">
        <v>0</v>
      </c>
      <c r="R49" s="38">
        <v>4896</v>
      </c>
      <c r="S49" s="40">
        <f t="shared" si="1"/>
        <v>124921440</v>
      </c>
    </row>
    <row r="50" spans="1:19" s="41" customFormat="1" x14ac:dyDescent="0.3">
      <c r="A50" s="36" t="s">
        <v>678</v>
      </c>
      <c r="B50" s="37" t="s">
        <v>676</v>
      </c>
      <c r="C50" s="37">
        <v>1744949</v>
      </c>
      <c r="D50" s="37" t="s">
        <v>27</v>
      </c>
      <c r="E50" s="36"/>
      <c r="F50" s="37" t="s">
        <v>28</v>
      </c>
      <c r="G50" s="37" t="s">
        <v>29</v>
      </c>
      <c r="H50" s="37">
        <v>25515</v>
      </c>
      <c r="I50" s="37">
        <v>6</v>
      </c>
      <c r="J50" s="37"/>
      <c r="K50" s="37" t="s">
        <v>679</v>
      </c>
      <c r="L50" s="37" t="s">
        <v>46</v>
      </c>
      <c r="M50" s="38">
        <v>0</v>
      </c>
      <c r="N50" s="38">
        <v>0</v>
      </c>
      <c r="O50" s="38">
        <v>0</v>
      </c>
      <c r="P50" s="38">
        <v>0</v>
      </c>
      <c r="Q50" s="38">
        <v>0</v>
      </c>
      <c r="R50" s="38">
        <v>0</v>
      </c>
      <c r="S50" s="40">
        <f t="shared" si="1"/>
        <v>0</v>
      </c>
    </row>
    <row r="51" spans="1:19" s="41" customFormat="1" x14ac:dyDescent="0.3">
      <c r="A51" s="36" t="s">
        <v>680</v>
      </c>
      <c r="B51" s="37" t="s">
        <v>676</v>
      </c>
      <c r="C51" s="37">
        <v>1744950</v>
      </c>
      <c r="D51" s="37" t="s">
        <v>27</v>
      </c>
      <c r="E51" s="36"/>
      <c r="F51" s="37" t="s">
        <v>28</v>
      </c>
      <c r="G51" s="37" t="s">
        <v>29</v>
      </c>
      <c r="H51" s="37">
        <v>25515</v>
      </c>
      <c r="I51" s="37">
        <v>1</v>
      </c>
      <c r="J51" s="37" t="s">
        <v>253</v>
      </c>
      <c r="K51" s="37" t="s">
        <v>254</v>
      </c>
      <c r="L51" s="37" t="s">
        <v>32</v>
      </c>
      <c r="M51" s="38">
        <v>1400</v>
      </c>
      <c r="N51" s="38">
        <v>2.88002</v>
      </c>
      <c r="O51" s="38">
        <v>4032.0279999999998</v>
      </c>
      <c r="P51" s="38">
        <v>0</v>
      </c>
      <c r="Q51" s="38">
        <v>0</v>
      </c>
      <c r="R51" s="38">
        <v>4032.0279999999998</v>
      </c>
      <c r="S51" s="40">
        <f t="shared" si="1"/>
        <v>102877194</v>
      </c>
    </row>
    <row r="52" spans="1:19" s="41" customFormat="1" x14ac:dyDescent="0.3">
      <c r="A52" s="36" t="s">
        <v>680</v>
      </c>
      <c r="B52" s="37" t="s">
        <v>676</v>
      </c>
      <c r="C52" s="37">
        <v>1744950</v>
      </c>
      <c r="D52" s="37" t="s">
        <v>27</v>
      </c>
      <c r="E52" s="36"/>
      <c r="F52" s="37" t="s">
        <v>28</v>
      </c>
      <c r="G52" s="37" t="s">
        <v>29</v>
      </c>
      <c r="H52" s="37">
        <v>25515</v>
      </c>
      <c r="I52" s="37">
        <v>2</v>
      </c>
      <c r="J52" s="37" t="s">
        <v>255</v>
      </c>
      <c r="K52" s="37" t="s">
        <v>256</v>
      </c>
      <c r="L52" s="37" t="s">
        <v>32</v>
      </c>
      <c r="M52" s="38">
        <v>1200</v>
      </c>
      <c r="N52" s="38">
        <v>3.57</v>
      </c>
      <c r="O52" s="38">
        <v>4284</v>
      </c>
      <c r="P52" s="38">
        <v>0</v>
      </c>
      <c r="Q52" s="38">
        <v>0</v>
      </c>
      <c r="R52" s="38">
        <v>4284</v>
      </c>
      <c r="S52" s="40">
        <f t="shared" si="1"/>
        <v>109306260</v>
      </c>
    </row>
    <row r="53" spans="1:19" s="41" customFormat="1" x14ac:dyDescent="0.3">
      <c r="A53" s="36" t="s">
        <v>680</v>
      </c>
      <c r="B53" s="37" t="s">
        <v>676</v>
      </c>
      <c r="C53" s="37">
        <v>1744950</v>
      </c>
      <c r="D53" s="37" t="s">
        <v>27</v>
      </c>
      <c r="E53" s="36"/>
      <c r="F53" s="37" t="s">
        <v>28</v>
      </c>
      <c r="G53" s="37" t="s">
        <v>29</v>
      </c>
      <c r="H53" s="37">
        <v>25515</v>
      </c>
      <c r="I53" s="37">
        <v>3</v>
      </c>
      <c r="J53" s="37"/>
      <c r="K53" s="37" t="s">
        <v>681</v>
      </c>
      <c r="L53" s="37" t="s">
        <v>46</v>
      </c>
      <c r="M53" s="38">
        <v>0</v>
      </c>
      <c r="N53" s="38">
        <v>0</v>
      </c>
      <c r="O53" s="38">
        <v>0</v>
      </c>
      <c r="P53" s="38">
        <v>0</v>
      </c>
      <c r="Q53" s="38">
        <v>0</v>
      </c>
      <c r="R53" s="38">
        <v>0</v>
      </c>
      <c r="S53" s="40">
        <f t="shared" si="1"/>
        <v>0</v>
      </c>
    </row>
    <row r="54" spans="1:19" s="41" customFormat="1" x14ac:dyDescent="0.3">
      <c r="A54" s="36" t="s">
        <v>682</v>
      </c>
      <c r="B54" s="37" t="s">
        <v>676</v>
      </c>
      <c r="C54" s="37">
        <v>1744951</v>
      </c>
      <c r="D54" s="37" t="s">
        <v>27</v>
      </c>
      <c r="E54" s="36"/>
      <c r="F54" s="37" t="s">
        <v>28</v>
      </c>
      <c r="G54" s="37" t="s">
        <v>29</v>
      </c>
      <c r="H54" s="37">
        <v>25515</v>
      </c>
      <c r="I54" s="37">
        <v>1</v>
      </c>
      <c r="J54" s="37" t="s">
        <v>62</v>
      </c>
      <c r="K54" s="37" t="s">
        <v>63</v>
      </c>
      <c r="L54" s="37" t="s">
        <v>32</v>
      </c>
      <c r="M54" s="38">
        <v>600</v>
      </c>
      <c r="N54" s="38">
        <v>3.43</v>
      </c>
      <c r="O54" s="38">
        <v>2058</v>
      </c>
      <c r="P54" s="38">
        <v>0</v>
      </c>
      <c r="Q54" s="38">
        <v>0</v>
      </c>
      <c r="R54" s="38">
        <v>2058</v>
      </c>
      <c r="S54" s="40">
        <f t="shared" si="1"/>
        <v>52509870</v>
      </c>
    </row>
    <row r="55" spans="1:19" s="41" customFormat="1" x14ac:dyDescent="0.3">
      <c r="A55" s="36" t="s">
        <v>682</v>
      </c>
      <c r="B55" s="37" t="s">
        <v>676</v>
      </c>
      <c r="C55" s="37">
        <v>1744951</v>
      </c>
      <c r="D55" s="37" t="s">
        <v>27</v>
      </c>
      <c r="E55" s="36"/>
      <c r="F55" s="37" t="s">
        <v>28</v>
      </c>
      <c r="G55" s="37" t="s">
        <v>29</v>
      </c>
      <c r="H55" s="37">
        <v>25515</v>
      </c>
      <c r="I55" s="37">
        <v>2</v>
      </c>
      <c r="J55" s="37" t="s">
        <v>288</v>
      </c>
      <c r="K55" s="37" t="s">
        <v>289</v>
      </c>
      <c r="L55" s="37" t="s">
        <v>32</v>
      </c>
      <c r="M55" s="38">
        <v>600</v>
      </c>
      <c r="N55" s="38">
        <v>3.48</v>
      </c>
      <c r="O55" s="38">
        <v>2088</v>
      </c>
      <c r="P55" s="38">
        <v>0</v>
      </c>
      <c r="Q55" s="38">
        <v>0</v>
      </c>
      <c r="R55" s="38">
        <v>2088</v>
      </c>
      <c r="S55" s="40">
        <f t="shared" si="1"/>
        <v>53275320</v>
      </c>
    </row>
    <row r="56" spans="1:19" s="41" customFormat="1" x14ac:dyDescent="0.3">
      <c r="A56" s="36" t="s">
        <v>682</v>
      </c>
      <c r="B56" s="37" t="s">
        <v>676</v>
      </c>
      <c r="C56" s="37">
        <v>1744951</v>
      </c>
      <c r="D56" s="37" t="s">
        <v>27</v>
      </c>
      <c r="E56" s="36"/>
      <c r="F56" s="37" t="s">
        <v>28</v>
      </c>
      <c r="G56" s="37" t="s">
        <v>29</v>
      </c>
      <c r="H56" s="37">
        <v>25515</v>
      </c>
      <c r="I56" s="37">
        <v>3</v>
      </c>
      <c r="J56" s="37" t="s">
        <v>64</v>
      </c>
      <c r="K56" s="37" t="s">
        <v>65</v>
      </c>
      <c r="L56" s="37" t="s">
        <v>32</v>
      </c>
      <c r="M56" s="38">
        <v>600</v>
      </c>
      <c r="N56" s="38">
        <v>2.5099999999999998</v>
      </c>
      <c r="O56" s="38">
        <v>1506</v>
      </c>
      <c r="P56" s="38">
        <v>0</v>
      </c>
      <c r="Q56" s="38">
        <v>0</v>
      </c>
      <c r="R56" s="38">
        <v>1506</v>
      </c>
      <c r="S56" s="40">
        <f t="shared" si="1"/>
        <v>38425590</v>
      </c>
    </row>
    <row r="57" spans="1:19" s="41" customFormat="1" x14ac:dyDescent="0.3">
      <c r="A57" s="36" t="s">
        <v>682</v>
      </c>
      <c r="B57" s="37" t="s">
        <v>676</v>
      </c>
      <c r="C57" s="37">
        <v>1744951</v>
      </c>
      <c r="D57" s="37" t="s">
        <v>27</v>
      </c>
      <c r="E57" s="36"/>
      <c r="F57" s="37" t="s">
        <v>28</v>
      </c>
      <c r="G57" s="37" t="s">
        <v>29</v>
      </c>
      <c r="H57" s="37">
        <v>25515</v>
      </c>
      <c r="I57" s="37">
        <v>4</v>
      </c>
      <c r="J57" s="37" t="s">
        <v>66</v>
      </c>
      <c r="K57" s="37" t="s">
        <v>67</v>
      </c>
      <c r="L57" s="37" t="s">
        <v>32</v>
      </c>
      <c r="M57" s="38">
        <v>400</v>
      </c>
      <c r="N57" s="38">
        <v>2.48</v>
      </c>
      <c r="O57" s="38">
        <v>992</v>
      </c>
      <c r="P57" s="38">
        <v>0</v>
      </c>
      <c r="Q57" s="38">
        <v>0</v>
      </c>
      <c r="R57" s="38">
        <v>992</v>
      </c>
      <c r="S57" s="40">
        <f t="shared" si="1"/>
        <v>25310880</v>
      </c>
    </row>
    <row r="58" spans="1:19" s="41" customFormat="1" x14ac:dyDescent="0.3">
      <c r="A58" s="36" t="s">
        <v>682</v>
      </c>
      <c r="B58" s="37" t="s">
        <v>676</v>
      </c>
      <c r="C58" s="37">
        <v>1744951</v>
      </c>
      <c r="D58" s="37" t="s">
        <v>27</v>
      </c>
      <c r="E58" s="36"/>
      <c r="F58" s="37" t="s">
        <v>28</v>
      </c>
      <c r="G58" s="37" t="s">
        <v>29</v>
      </c>
      <c r="H58" s="37">
        <v>25515</v>
      </c>
      <c r="I58" s="37">
        <v>5</v>
      </c>
      <c r="J58" s="37" t="s">
        <v>68</v>
      </c>
      <c r="K58" s="37" t="s">
        <v>69</v>
      </c>
      <c r="L58" s="37" t="s">
        <v>32</v>
      </c>
      <c r="M58" s="38">
        <v>400</v>
      </c>
      <c r="N58" s="38">
        <v>3.47</v>
      </c>
      <c r="O58" s="38">
        <v>1388</v>
      </c>
      <c r="P58" s="38">
        <v>0</v>
      </c>
      <c r="Q58" s="38">
        <v>0</v>
      </c>
      <c r="R58" s="38">
        <v>1388</v>
      </c>
      <c r="S58" s="40">
        <f t="shared" si="1"/>
        <v>35414820</v>
      </c>
    </row>
    <row r="59" spans="1:19" s="41" customFormat="1" x14ac:dyDescent="0.3">
      <c r="A59" s="36" t="s">
        <v>682</v>
      </c>
      <c r="B59" s="37" t="s">
        <v>676</v>
      </c>
      <c r="C59" s="37">
        <v>1744951</v>
      </c>
      <c r="D59" s="37" t="s">
        <v>27</v>
      </c>
      <c r="E59" s="36"/>
      <c r="F59" s="37" t="s">
        <v>28</v>
      </c>
      <c r="G59" s="37" t="s">
        <v>29</v>
      </c>
      <c r="H59" s="37">
        <v>25515</v>
      </c>
      <c r="I59" s="37">
        <v>6</v>
      </c>
      <c r="J59" s="37" t="s">
        <v>70</v>
      </c>
      <c r="K59" s="37" t="s">
        <v>71</v>
      </c>
      <c r="L59" s="37" t="s">
        <v>32</v>
      </c>
      <c r="M59" s="38">
        <v>200</v>
      </c>
      <c r="N59" s="38">
        <v>2.57</v>
      </c>
      <c r="O59" s="38">
        <v>514</v>
      </c>
      <c r="P59" s="38">
        <v>0</v>
      </c>
      <c r="Q59" s="38">
        <v>0</v>
      </c>
      <c r="R59" s="38">
        <v>514</v>
      </c>
      <c r="S59" s="40">
        <f t="shared" si="1"/>
        <v>13114710</v>
      </c>
    </row>
    <row r="60" spans="1:19" s="41" customFormat="1" x14ac:dyDescent="0.3">
      <c r="A60" s="36" t="s">
        <v>682</v>
      </c>
      <c r="B60" s="37" t="s">
        <v>676</v>
      </c>
      <c r="C60" s="37">
        <v>1744951</v>
      </c>
      <c r="D60" s="37" t="s">
        <v>27</v>
      </c>
      <c r="E60" s="36"/>
      <c r="F60" s="37" t="s">
        <v>28</v>
      </c>
      <c r="G60" s="37" t="s">
        <v>29</v>
      </c>
      <c r="H60" s="37">
        <v>25515</v>
      </c>
      <c r="I60" s="37">
        <v>7</v>
      </c>
      <c r="J60" s="37" t="s">
        <v>261</v>
      </c>
      <c r="K60" s="37" t="s">
        <v>262</v>
      </c>
      <c r="L60" s="37" t="s">
        <v>32</v>
      </c>
      <c r="M60" s="38">
        <v>200</v>
      </c>
      <c r="N60" s="38">
        <v>3.51</v>
      </c>
      <c r="O60" s="38">
        <v>702</v>
      </c>
      <c r="P60" s="38">
        <v>0</v>
      </c>
      <c r="Q60" s="38">
        <v>0</v>
      </c>
      <c r="R60" s="38">
        <v>702</v>
      </c>
      <c r="S60" s="40">
        <f t="shared" si="1"/>
        <v>17911530</v>
      </c>
    </row>
    <row r="61" spans="1:19" s="41" customFormat="1" x14ac:dyDescent="0.3">
      <c r="A61" s="36" t="s">
        <v>682</v>
      </c>
      <c r="B61" s="37" t="s">
        <v>676</v>
      </c>
      <c r="C61" s="37">
        <v>1744951</v>
      </c>
      <c r="D61" s="37" t="s">
        <v>27</v>
      </c>
      <c r="E61" s="36"/>
      <c r="F61" s="37" t="s">
        <v>28</v>
      </c>
      <c r="G61" s="37" t="s">
        <v>29</v>
      </c>
      <c r="H61" s="37">
        <v>25515</v>
      </c>
      <c r="I61" s="37">
        <v>8</v>
      </c>
      <c r="J61" s="37"/>
      <c r="K61" s="37" t="s">
        <v>683</v>
      </c>
      <c r="L61" s="37" t="s">
        <v>46</v>
      </c>
      <c r="M61" s="38">
        <v>0</v>
      </c>
      <c r="N61" s="38">
        <v>0</v>
      </c>
      <c r="O61" s="38">
        <v>0</v>
      </c>
      <c r="P61" s="38">
        <v>0</v>
      </c>
      <c r="Q61" s="38">
        <v>0</v>
      </c>
      <c r="R61" s="38">
        <v>0</v>
      </c>
      <c r="S61" s="40">
        <f t="shared" si="1"/>
        <v>0</v>
      </c>
    </row>
    <row r="62" spans="1:19" s="41" customFormat="1" x14ac:dyDescent="0.3">
      <c r="A62" s="36" t="s">
        <v>443</v>
      </c>
      <c r="B62" s="37" t="s">
        <v>437</v>
      </c>
      <c r="C62" s="37">
        <v>1744955</v>
      </c>
      <c r="D62" s="37" t="s">
        <v>98</v>
      </c>
      <c r="E62" s="36"/>
      <c r="F62" s="37" t="s">
        <v>444</v>
      </c>
      <c r="G62" s="37" t="s">
        <v>81</v>
      </c>
      <c r="H62" s="37">
        <v>23288</v>
      </c>
      <c r="I62" s="37">
        <v>1</v>
      </c>
      <c r="J62" s="42" t="s">
        <v>104</v>
      </c>
      <c r="K62" s="37" t="s">
        <v>445</v>
      </c>
      <c r="L62" s="37" t="s">
        <v>32</v>
      </c>
      <c r="M62" s="38">
        <v>8000</v>
      </c>
      <c r="N62" s="38">
        <v>2.4900000000000002</v>
      </c>
      <c r="O62" s="38">
        <v>19920</v>
      </c>
      <c r="P62" s="38">
        <v>0</v>
      </c>
      <c r="Q62" s="38">
        <v>0</v>
      </c>
      <c r="R62" s="39">
        <v>19920</v>
      </c>
      <c r="S62" s="40">
        <f t="shared" si="1"/>
        <v>463896960</v>
      </c>
    </row>
    <row r="63" spans="1:19" s="41" customFormat="1" x14ac:dyDescent="0.3">
      <c r="A63" s="36" t="s">
        <v>443</v>
      </c>
      <c r="B63" s="37" t="s">
        <v>437</v>
      </c>
      <c r="C63" s="37">
        <v>1744955</v>
      </c>
      <c r="D63" s="37" t="s">
        <v>98</v>
      </c>
      <c r="E63" s="36"/>
      <c r="F63" s="37" t="s">
        <v>444</v>
      </c>
      <c r="G63" s="37" t="s">
        <v>81</v>
      </c>
      <c r="H63" s="37">
        <v>23288</v>
      </c>
      <c r="I63" s="37">
        <v>2</v>
      </c>
      <c r="J63" s="42" t="s">
        <v>108</v>
      </c>
      <c r="K63" s="37" t="s">
        <v>109</v>
      </c>
      <c r="L63" s="37" t="s">
        <v>32</v>
      </c>
      <c r="M63" s="38">
        <v>3500</v>
      </c>
      <c r="N63" s="38">
        <v>2.77</v>
      </c>
      <c r="O63" s="38">
        <v>9695</v>
      </c>
      <c r="P63" s="38">
        <v>0</v>
      </c>
      <c r="Q63" s="38">
        <v>0</v>
      </c>
      <c r="R63" s="39">
        <v>9695</v>
      </c>
      <c r="S63" s="40">
        <f t="shared" si="1"/>
        <v>225777160</v>
      </c>
    </row>
    <row r="64" spans="1:19" s="41" customFormat="1" x14ac:dyDescent="0.3">
      <c r="A64" s="36" t="s">
        <v>443</v>
      </c>
      <c r="B64" s="37" t="s">
        <v>437</v>
      </c>
      <c r="C64" s="37">
        <v>1744955</v>
      </c>
      <c r="D64" s="37" t="s">
        <v>98</v>
      </c>
      <c r="E64" s="36"/>
      <c r="F64" s="37" t="s">
        <v>444</v>
      </c>
      <c r="G64" s="37" t="s">
        <v>81</v>
      </c>
      <c r="H64" s="37">
        <v>23288</v>
      </c>
      <c r="I64" s="37">
        <v>3</v>
      </c>
      <c r="J64" s="42"/>
      <c r="K64" s="37" t="s">
        <v>446</v>
      </c>
      <c r="L64" s="37" t="s">
        <v>46</v>
      </c>
      <c r="M64" s="38">
        <v>0</v>
      </c>
      <c r="N64" s="38">
        <v>0</v>
      </c>
      <c r="O64" s="38">
        <v>0</v>
      </c>
      <c r="P64" s="38">
        <v>0</v>
      </c>
      <c r="Q64" s="38">
        <v>0</v>
      </c>
      <c r="R64" s="39">
        <v>0</v>
      </c>
      <c r="S64" s="40">
        <f t="shared" si="1"/>
        <v>0</v>
      </c>
    </row>
    <row r="65" spans="1:19" s="41" customFormat="1" x14ac:dyDescent="0.3">
      <c r="A65" s="36" t="s">
        <v>447</v>
      </c>
      <c r="B65" s="37" t="s">
        <v>437</v>
      </c>
      <c r="C65" s="37">
        <v>1744954</v>
      </c>
      <c r="D65" s="37" t="s">
        <v>448</v>
      </c>
      <c r="E65" s="36"/>
      <c r="F65" s="37" t="s">
        <v>449</v>
      </c>
      <c r="G65" s="37" t="s">
        <v>29</v>
      </c>
      <c r="H65" s="37">
        <v>25673</v>
      </c>
      <c r="I65" s="37">
        <v>1</v>
      </c>
      <c r="J65" s="42">
        <v>398525007</v>
      </c>
      <c r="K65" s="37" t="s">
        <v>450</v>
      </c>
      <c r="L65" s="37" t="s">
        <v>32</v>
      </c>
      <c r="M65" s="38">
        <v>5000</v>
      </c>
      <c r="N65" s="38">
        <v>7.4</v>
      </c>
      <c r="O65" s="38">
        <v>37000</v>
      </c>
      <c r="P65" s="38">
        <v>0</v>
      </c>
      <c r="Q65" s="38">
        <v>0</v>
      </c>
      <c r="R65" s="39">
        <v>37000</v>
      </c>
      <c r="S65" s="40">
        <f t="shared" si="1"/>
        <v>949901000</v>
      </c>
    </row>
    <row r="66" spans="1:19" s="41" customFormat="1" x14ac:dyDescent="0.3">
      <c r="A66" s="36" t="s">
        <v>447</v>
      </c>
      <c r="B66" s="37" t="s">
        <v>437</v>
      </c>
      <c r="C66" s="37">
        <v>1744954</v>
      </c>
      <c r="D66" s="37" t="s">
        <v>448</v>
      </c>
      <c r="E66" s="36"/>
      <c r="F66" s="37" t="s">
        <v>449</v>
      </c>
      <c r="G66" s="37" t="s">
        <v>29</v>
      </c>
      <c r="H66" s="37">
        <v>25673</v>
      </c>
      <c r="I66" s="37">
        <v>2</v>
      </c>
      <c r="J66" s="42">
        <v>398578607</v>
      </c>
      <c r="K66" s="37" t="s">
        <v>451</v>
      </c>
      <c r="L66" s="37" t="s">
        <v>32</v>
      </c>
      <c r="M66" s="38">
        <v>5000</v>
      </c>
      <c r="N66" s="38">
        <v>2.2999999999999998</v>
      </c>
      <c r="O66" s="38">
        <v>11500</v>
      </c>
      <c r="P66" s="38">
        <v>0</v>
      </c>
      <c r="Q66" s="38">
        <v>0</v>
      </c>
      <c r="R66" s="39">
        <v>11500</v>
      </c>
      <c r="S66" s="40">
        <f t="shared" si="1"/>
        <v>295239500</v>
      </c>
    </row>
    <row r="67" spans="1:19" s="41" customFormat="1" x14ac:dyDescent="0.3">
      <c r="A67" s="36" t="s">
        <v>447</v>
      </c>
      <c r="B67" s="37" t="s">
        <v>437</v>
      </c>
      <c r="C67" s="37">
        <v>1744954</v>
      </c>
      <c r="D67" s="37" t="s">
        <v>448</v>
      </c>
      <c r="E67" s="36"/>
      <c r="F67" s="37" t="s">
        <v>449</v>
      </c>
      <c r="G67" s="37" t="s">
        <v>29</v>
      </c>
      <c r="H67" s="37">
        <v>25673</v>
      </c>
      <c r="I67" s="37">
        <v>3</v>
      </c>
      <c r="J67" s="42"/>
      <c r="K67" s="37" t="s">
        <v>452</v>
      </c>
      <c r="L67" s="37" t="s">
        <v>46</v>
      </c>
      <c r="M67" s="38">
        <v>0</v>
      </c>
      <c r="N67" s="38">
        <v>0</v>
      </c>
      <c r="O67" s="38">
        <v>0</v>
      </c>
      <c r="P67" s="38">
        <v>0</v>
      </c>
      <c r="Q67" s="38">
        <v>0</v>
      </c>
      <c r="R67" s="39">
        <v>0</v>
      </c>
      <c r="S67" s="40">
        <f t="shared" si="1"/>
        <v>0</v>
      </c>
    </row>
    <row r="68" spans="1:19" s="41" customFormat="1" x14ac:dyDescent="0.3">
      <c r="A68" s="36" t="s">
        <v>453</v>
      </c>
      <c r="B68" s="37" t="s">
        <v>454</v>
      </c>
      <c r="C68" s="37">
        <v>1744958</v>
      </c>
      <c r="D68" s="37" t="s">
        <v>208</v>
      </c>
      <c r="E68" s="36"/>
      <c r="F68" s="37" t="s">
        <v>209</v>
      </c>
      <c r="G68" s="37" t="s">
        <v>81</v>
      </c>
      <c r="H68" s="37">
        <v>23289</v>
      </c>
      <c r="I68" s="37">
        <v>1</v>
      </c>
      <c r="J68" s="42" t="s">
        <v>210</v>
      </c>
      <c r="K68" s="37" t="s">
        <v>455</v>
      </c>
      <c r="L68" s="37" t="s">
        <v>32</v>
      </c>
      <c r="M68" s="38">
        <v>400</v>
      </c>
      <c r="N68" s="38">
        <v>4.9969999999999999</v>
      </c>
      <c r="O68" s="38">
        <v>1998.8</v>
      </c>
      <c r="P68" s="38">
        <v>0</v>
      </c>
      <c r="Q68" s="38">
        <v>0</v>
      </c>
      <c r="R68" s="39">
        <v>1998.8</v>
      </c>
      <c r="S68" s="40">
        <f t="shared" ref="S68:S131" si="2">ROUND(M68*N68*H68,0)</f>
        <v>46550053</v>
      </c>
    </row>
    <row r="69" spans="1:19" s="41" customFormat="1" x14ac:dyDescent="0.3">
      <c r="A69" s="36" t="s">
        <v>453</v>
      </c>
      <c r="B69" s="37" t="s">
        <v>454</v>
      </c>
      <c r="C69" s="37">
        <v>1744958</v>
      </c>
      <c r="D69" s="37" t="s">
        <v>208</v>
      </c>
      <c r="E69" s="36"/>
      <c r="F69" s="37" t="s">
        <v>209</v>
      </c>
      <c r="G69" s="37" t="s">
        <v>81</v>
      </c>
      <c r="H69" s="37">
        <v>23289</v>
      </c>
      <c r="I69" s="37">
        <v>2</v>
      </c>
      <c r="J69" s="42" t="s">
        <v>214</v>
      </c>
      <c r="K69" s="37" t="s">
        <v>456</v>
      </c>
      <c r="L69" s="37" t="s">
        <v>32</v>
      </c>
      <c r="M69" s="38">
        <v>1600</v>
      </c>
      <c r="N69" s="38">
        <v>4.8630000000000004</v>
      </c>
      <c r="O69" s="38">
        <v>7780.8</v>
      </c>
      <c r="P69" s="38">
        <v>0</v>
      </c>
      <c r="Q69" s="38">
        <v>0</v>
      </c>
      <c r="R69" s="39">
        <v>7780.8</v>
      </c>
      <c r="S69" s="40">
        <f t="shared" si="2"/>
        <v>181207051</v>
      </c>
    </row>
    <row r="70" spans="1:19" s="41" customFormat="1" x14ac:dyDescent="0.3">
      <c r="A70" s="36" t="s">
        <v>453</v>
      </c>
      <c r="B70" s="37" t="s">
        <v>454</v>
      </c>
      <c r="C70" s="37">
        <v>1744958</v>
      </c>
      <c r="D70" s="37" t="s">
        <v>208</v>
      </c>
      <c r="E70" s="36"/>
      <c r="F70" s="37" t="s">
        <v>209</v>
      </c>
      <c r="G70" s="37" t="s">
        <v>81</v>
      </c>
      <c r="H70" s="37">
        <v>23289</v>
      </c>
      <c r="I70" s="37">
        <v>3</v>
      </c>
      <c r="J70" s="42" t="s">
        <v>216</v>
      </c>
      <c r="K70" s="37" t="s">
        <v>457</v>
      </c>
      <c r="L70" s="37" t="s">
        <v>32</v>
      </c>
      <c r="M70" s="38">
        <v>800</v>
      </c>
      <c r="N70" s="38">
        <v>4.9969999999999999</v>
      </c>
      <c r="O70" s="38">
        <v>3997.6</v>
      </c>
      <c r="P70" s="38">
        <v>0</v>
      </c>
      <c r="Q70" s="38">
        <v>0</v>
      </c>
      <c r="R70" s="39">
        <v>3997.6</v>
      </c>
      <c r="S70" s="40">
        <f t="shared" si="2"/>
        <v>93100106</v>
      </c>
    </row>
    <row r="71" spans="1:19" s="41" customFormat="1" x14ac:dyDescent="0.3">
      <c r="A71" s="36" t="s">
        <v>453</v>
      </c>
      <c r="B71" s="37" t="s">
        <v>454</v>
      </c>
      <c r="C71" s="37">
        <v>1744958</v>
      </c>
      <c r="D71" s="37" t="s">
        <v>208</v>
      </c>
      <c r="E71" s="36"/>
      <c r="F71" s="37" t="s">
        <v>209</v>
      </c>
      <c r="G71" s="37" t="s">
        <v>81</v>
      </c>
      <c r="H71" s="37">
        <v>23289</v>
      </c>
      <c r="I71" s="37">
        <v>4</v>
      </c>
      <c r="J71" s="42" t="s">
        <v>220</v>
      </c>
      <c r="K71" s="37" t="s">
        <v>439</v>
      </c>
      <c r="L71" s="37" t="s">
        <v>32</v>
      </c>
      <c r="M71" s="38">
        <v>1630</v>
      </c>
      <c r="N71" s="38">
        <v>4.8630000000000004</v>
      </c>
      <c r="O71" s="38">
        <v>7926.69</v>
      </c>
      <c r="P71" s="38">
        <v>0</v>
      </c>
      <c r="Q71" s="38">
        <v>0</v>
      </c>
      <c r="R71" s="39">
        <v>7926.69</v>
      </c>
      <c r="S71" s="40">
        <f t="shared" si="2"/>
        <v>184604683</v>
      </c>
    </row>
    <row r="72" spans="1:19" s="41" customFormat="1" x14ac:dyDescent="0.3">
      <c r="A72" s="36" t="s">
        <v>453</v>
      </c>
      <c r="B72" s="37" t="s">
        <v>454</v>
      </c>
      <c r="C72" s="37">
        <v>1744958</v>
      </c>
      <c r="D72" s="37" t="s">
        <v>208</v>
      </c>
      <c r="E72" s="36"/>
      <c r="F72" s="37" t="s">
        <v>209</v>
      </c>
      <c r="G72" s="37" t="s">
        <v>81</v>
      </c>
      <c r="H72" s="37">
        <v>23289</v>
      </c>
      <c r="I72" s="37">
        <v>5</v>
      </c>
      <c r="J72" s="42" t="s">
        <v>74</v>
      </c>
      <c r="K72" s="37" t="s">
        <v>458</v>
      </c>
      <c r="L72" s="37" t="s">
        <v>32</v>
      </c>
      <c r="M72" s="38">
        <v>3200</v>
      </c>
      <c r="N72" s="38">
        <v>1.2230000000000001</v>
      </c>
      <c r="O72" s="38">
        <v>3913.6</v>
      </c>
      <c r="P72" s="38">
        <v>0</v>
      </c>
      <c r="Q72" s="38">
        <v>0</v>
      </c>
      <c r="R72" s="39">
        <v>3913.6</v>
      </c>
      <c r="S72" s="40">
        <f t="shared" si="2"/>
        <v>91143830</v>
      </c>
    </row>
    <row r="73" spans="1:19" s="41" customFormat="1" x14ac:dyDescent="0.3">
      <c r="A73" s="36" t="s">
        <v>453</v>
      </c>
      <c r="B73" s="37" t="s">
        <v>454</v>
      </c>
      <c r="C73" s="37">
        <v>1744958</v>
      </c>
      <c r="D73" s="37" t="s">
        <v>208</v>
      </c>
      <c r="E73" s="36"/>
      <c r="F73" s="37" t="s">
        <v>209</v>
      </c>
      <c r="G73" s="37" t="s">
        <v>81</v>
      </c>
      <c r="H73" s="37">
        <v>23289</v>
      </c>
      <c r="I73" s="37">
        <v>6</v>
      </c>
      <c r="J73" s="42" t="s">
        <v>459</v>
      </c>
      <c r="K73" s="37" t="s">
        <v>460</v>
      </c>
      <c r="L73" s="37" t="s">
        <v>32</v>
      </c>
      <c r="M73" s="38">
        <v>100</v>
      </c>
      <c r="N73" s="38">
        <v>4.9870000000000001</v>
      </c>
      <c r="O73" s="38">
        <v>498.7</v>
      </c>
      <c r="P73" s="38">
        <v>0</v>
      </c>
      <c r="Q73" s="38">
        <v>0</v>
      </c>
      <c r="R73" s="39">
        <v>498.7</v>
      </c>
      <c r="S73" s="40">
        <f t="shared" si="2"/>
        <v>11614224</v>
      </c>
    </row>
    <row r="74" spans="1:19" s="41" customFormat="1" x14ac:dyDescent="0.3">
      <c r="A74" s="36" t="s">
        <v>453</v>
      </c>
      <c r="B74" s="37" t="s">
        <v>454</v>
      </c>
      <c r="C74" s="37">
        <v>1744958</v>
      </c>
      <c r="D74" s="37" t="s">
        <v>208</v>
      </c>
      <c r="E74" s="36"/>
      <c r="F74" s="37" t="s">
        <v>209</v>
      </c>
      <c r="G74" s="37" t="s">
        <v>81</v>
      </c>
      <c r="H74" s="37">
        <v>23289</v>
      </c>
      <c r="I74" s="37">
        <v>7</v>
      </c>
      <c r="J74" s="42" t="s">
        <v>224</v>
      </c>
      <c r="K74" s="37" t="s">
        <v>461</v>
      </c>
      <c r="L74" s="37" t="s">
        <v>32</v>
      </c>
      <c r="M74" s="38">
        <v>300</v>
      </c>
      <c r="N74" s="38">
        <v>4.9870000000000001</v>
      </c>
      <c r="O74" s="38">
        <v>1496.1</v>
      </c>
      <c r="P74" s="38">
        <v>0</v>
      </c>
      <c r="Q74" s="38">
        <v>0</v>
      </c>
      <c r="R74" s="39">
        <v>1496.1</v>
      </c>
      <c r="S74" s="40">
        <f t="shared" si="2"/>
        <v>34842673</v>
      </c>
    </row>
    <row r="75" spans="1:19" s="41" customFormat="1" x14ac:dyDescent="0.3">
      <c r="A75" s="36" t="s">
        <v>453</v>
      </c>
      <c r="B75" s="37" t="s">
        <v>454</v>
      </c>
      <c r="C75" s="37">
        <v>1744958</v>
      </c>
      <c r="D75" s="37" t="s">
        <v>208</v>
      </c>
      <c r="E75" s="36"/>
      <c r="F75" s="37" t="s">
        <v>209</v>
      </c>
      <c r="G75" s="37" t="s">
        <v>81</v>
      </c>
      <c r="H75" s="37">
        <v>23289</v>
      </c>
      <c r="I75" s="37">
        <v>8</v>
      </c>
      <c r="J75" s="42" t="s">
        <v>226</v>
      </c>
      <c r="K75" s="37" t="s">
        <v>462</v>
      </c>
      <c r="L75" s="37" t="s">
        <v>32</v>
      </c>
      <c r="M75" s="38">
        <v>400</v>
      </c>
      <c r="N75" s="38">
        <v>5.1440000000000001</v>
      </c>
      <c r="O75" s="38">
        <v>2057.6</v>
      </c>
      <c r="P75" s="38">
        <v>0</v>
      </c>
      <c r="Q75" s="38">
        <v>0</v>
      </c>
      <c r="R75" s="39">
        <v>2057.6</v>
      </c>
      <c r="S75" s="40">
        <f t="shared" si="2"/>
        <v>47919446</v>
      </c>
    </row>
    <row r="76" spans="1:19" s="41" customFormat="1" x14ac:dyDescent="0.3">
      <c r="A76" s="36" t="s">
        <v>453</v>
      </c>
      <c r="B76" s="37" t="s">
        <v>454</v>
      </c>
      <c r="C76" s="37">
        <v>1744958</v>
      </c>
      <c r="D76" s="37" t="s">
        <v>208</v>
      </c>
      <c r="E76" s="36"/>
      <c r="F76" s="37" t="s">
        <v>209</v>
      </c>
      <c r="G76" s="37" t="s">
        <v>81</v>
      </c>
      <c r="H76" s="37">
        <v>23289</v>
      </c>
      <c r="I76" s="37">
        <v>9</v>
      </c>
      <c r="J76" s="42" t="s">
        <v>228</v>
      </c>
      <c r="K76" s="37" t="s">
        <v>463</v>
      </c>
      <c r="L76" s="37" t="s">
        <v>32</v>
      </c>
      <c r="M76" s="38">
        <v>400</v>
      </c>
      <c r="N76" s="38">
        <v>5.1440000000000001</v>
      </c>
      <c r="O76" s="38">
        <v>2057.6</v>
      </c>
      <c r="P76" s="38">
        <v>0</v>
      </c>
      <c r="Q76" s="38">
        <v>0</v>
      </c>
      <c r="R76" s="39">
        <v>2057.6</v>
      </c>
      <c r="S76" s="40">
        <f t="shared" si="2"/>
        <v>47919446</v>
      </c>
    </row>
    <row r="77" spans="1:19" s="41" customFormat="1" x14ac:dyDescent="0.3">
      <c r="A77" s="36" t="s">
        <v>453</v>
      </c>
      <c r="B77" s="37" t="s">
        <v>454</v>
      </c>
      <c r="C77" s="37">
        <v>1744958</v>
      </c>
      <c r="D77" s="37" t="s">
        <v>208</v>
      </c>
      <c r="E77" s="36"/>
      <c r="F77" s="37" t="s">
        <v>209</v>
      </c>
      <c r="G77" s="37" t="s">
        <v>81</v>
      </c>
      <c r="H77" s="37">
        <v>23289</v>
      </c>
      <c r="I77" s="37">
        <v>10</v>
      </c>
      <c r="J77" s="42" t="s">
        <v>230</v>
      </c>
      <c r="K77" s="37" t="s">
        <v>464</v>
      </c>
      <c r="L77" s="37" t="s">
        <v>32</v>
      </c>
      <c r="M77" s="38">
        <v>1000</v>
      </c>
      <c r="N77" s="38">
        <v>5.1440000000000001</v>
      </c>
      <c r="O77" s="38">
        <v>5144</v>
      </c>
      <c r="P77" s="38">
        <v>0</v>
      </c>
      <c r="Q77" s="38">
        <v>0</v>
      </c>
      <c r="R77" s="39">
        <v>5144</v>
      </c>
      <c r="S77" s="40">
        <f t="shared" si="2"/>
        <v>119798616</v>
      </c>
    </row>
    <row r="78" spans="1:19" s="41" customFormat="1" x14ac:dyDescent="0.3">
      <c r="A78" s="36" t="s">
        <v>453</v>
      </c>
      <c r="B78" s="37" t="s">
        <v>454</v>
      </c>
      <c r="C78" s="37">
        <v>1744958</v>
      </c>
      <c r="D78" s="37" t="s">
        <v>208</v>
      </c>
      <c r="E78" s="36"/>
      <c r="F78" s="37" t="s">
        <v>209</v>
      </c>
      <c r="G78" s="37" t="s">
        <v>81</v>
      </c>
      <c r="H78" s="37">
        <v>23289</v>
      </c>
      <c r="I78" s="37">
        <v>11</v>
      </c>
      <c r="J78" s="42" t="s">
        <v>465</v>
      </c>
      <c r="K78" s="37" t="s">
        <v>466</v>
      </c>
      <c r="L78" s="37" t="s">
        <v>32</v>
      </c>
      <c r="M78" s="38">
        <v>100</v>
      </c>
      <c r="N78" s="38">
        <v>4.9870000000000001</v>
      </c>
      <c r="O78" s="38">
        <v>498.7</v>
      </c>
      <c r="P78" s="38">
        <v>0</v>
      </c>
      <c r="Q78" s="38">
        <v>0</v>
      </c>
      <c r="R78" s="39">
        <v>498.7</v>
      </c>
      <c r="S78" s="40">
        <f t="shared" si="2"/>
        <v>11614224</v>
      </c>
    </row>
    <row r="79" spans="1:19" s="41" customFormat="1" x14ac:dyDescent="0.3">
      <c r="A79" s="36" t="s">
        <v>453</v>
      </c>
      <c r="B79" s="37" t="s">
        <v>454</v>
      </c>
      <c r="C79" s="37">
        <v>1744958</v>
      </c>
      <c r="D79" s="37" t="s">
        <v>208</v>
      </c>
      <c r="E79" s="36"/>
      <c r="F79" s="37" t="s">
        <v>209</v>
      </c>
      <c r="G79" s="37" t="s">
        <v>81</v>
      </c>
      <c r="H79" s="37">
        <v>23289</v>
      </c>
      <c r="I79" s="37">
        <v>12</v>
      </c>
      <c r="J79" s="42" t="s">
        <v>232</v>
      </c>
      <c r="K79" s="37" t="s">
        <v>233</v>
      </c>
      <c r="L79" s="37" t="s">
        <v>32</v>
      </c>
      <c r="M79" s="38">
        <v>300</v>
      </c>
      <c r="N79" s="38">
        <v>4.9870000000000001</v>
      </c>
      <c r="O79" s="38">
        <v>1496.1</v>
      </c>
      <c r="P79" s="38">
        <v>0</v>
      </c>
      <c r="Q79" s="38">
        <v>0</v>
      </c>
      <c r="R79" s="39">
        <v>1496.1</v>
      </c>
      <c r="S79" s="40">
        <f t="shared" si="2"/>
        <v>34842673</v>
      </c>
    </row>
    <row r="80" spans="1:19" s="41" customFormat="1" x14ac:dyDescent="0.3">
      <c r="A80" s="36" t="s">
        <v>453</v>
      </c>
      <c r="B80" s="37" t="s">
        <v>454</v>
      </c>
      <c r="C80" s="37">
        <v>1744958</v>
      </c>
      <c r="D80" s="37" t="s">
        <v>208</v>
      </c>
      <c r="E80" s="36"/>
      <c r="F80" s="37" t="s">
        <v>209</v>
      </c>
      <c r="G80" s="37" t="s">
        <v>81</v>
      </c>
      <c r="H80" s="37">
        <v>23289</v>
      </c>
      <c r="I80" s="37">
        <v>13</v>
      </c>
      <c r="J80" s="42" t="s">
        <v>234</v>
      </c>
      <c r="K80" s="37" t="s">
        <v>467</v>
      </c>
      <c r="L80" s="37" t="s">
        <v>32</v>
      </c>
      <c r="M80" s="38">
        <v>400</v>
      </c>
      <c r="N80" s="38">
        <v>5.1440000000000001</v>
      </c>
      <c r="O80" s="38">
        <v>2057.6</v>
      </c>
      <c r="P80" s="38">
        <v>0</v>
      </c>
      <c r="Q80" s="38">
        <v>0</v>
      </c>
      <c r="R80" s="39">
        <v>2057.6</v>
      </c>
      <c r="S80" s="40">
        <f t="shared" si="2"/>
        <v>47919446</v>
      </c>
    </row>
    <row r="81" spans="1:19" s="41" customFormat="1" x14ac:dyDescent="0.3">
      <c r="A81" s="36" t="s">
        <v>453</v>
      </c>
      <c r="B81" s="37" t="s">
        <v>454</v>
      </c>
      <c r="C81" s="37">
        <v>1744958</v>
      </c>
      <c r="D81" s="37" t="s">
        <v>208</v>
      </c>
      <c r="E81" s="36"/>
      <c r="F81" s="37" t="s">
        <v>209</v>
      </c>
      <c r="G81" s="37" t="s">
        <v>81</v>
      </c>
      <c r="H81" s="37">
        <v>23289</v>
      </c>
      <c r="I81" s="37">
        <v>14</v>
      </c>
      <c r="J81" s="42" t="s">
        <v>236</v>
      </c>
      <c r="K81" s="37" t="s">
        <v>468</v>
      </c>
      <c r="L81" s="37" t="s">
        <v>32</v>
      </c>
      <c r="M81" s="38">
        <v>400</v>
      </c>
      <c r="N81" s="38">
        <v>5.1440000000000001</v>
      </c>
      <c r="O81" s="38">
        <v>2057.6</v>
      </c>
      <c r="P81" s="38">
        <v>0</v>
      </c>
      <c r="Q81" s="38">
        <v>0</v>
      </c>
      <c r="R81" s="39">
        <v>2057.6</v>
      </c>
      <c r="S81" s="40">
        <f t="shared" si="2"/>
        <v>47919446</v>
      </c>
    </row>
    <row r="82" spans="1:19" s="41" customFormat="1" x14ac:dyDescent="0.3">
      <c r="A82" s="36" t="s">
        <v>453</v>
      </c>
      <c r="B82" s="37" t="s">
        <v>454</v>
      </c>
      <c r="C82" s="37">
        <v>1744958</v>
      </c>
      <c r="D82" s="37" t="s">
        <v>208</v>
      </c>
      <c r="E82" s="36"/>
      <c r="F82" s="37" t="s">
        <v>209</v>
      </c>
      <c r="G82" s="37" t="s">
        <v>81</v>
      </c>
      <c r="H82" s="37">
        <v>23289</v>
      </c>
      <c r="I82" s="37">
        <v>15</v>
      </c>
      <c r="J82" s="42" t="s">
        <v>238</v>
      </c>
      <c r="K82" s="37" t="s">
        <v>469</v>
      </c>
      <c r="L82" s="37" t="s">
        <v>32</v>
      </c>
      <c r="M82" s="38">
        <v>1000</v>
      </c>
      <c r="N82" s="38">
        <v>5.1440000000000001</v>
      </c>
      <c r="O82" s="38">
        <v>5144</v>
      </c>
      <c r="P82" s="38">
        <v>0</v>
      </c>
      <c r="Q82" s="38">
        <v>0</v>
      </c>
      <c r="R82" s="39">
        <v>5144</v>
      </c>
      <c r="S82" s="40">
        <f t="shared" si="2"/>
        <v>119798616</v>
      </c>
    </row>
    <row r="83" spans="1:19" s="41" customFormat="1" x14ac:dyDescent="0.3">
      <c r="A83" s="36" t="s">
        <v>453</v>
      </c>
      <c r="B83" s="37" t="s">
        <v>454</v>
      </c>
      <c r="C83" s="37">
        <v>1744958</v>
      </c>
      <c r="D83" s="37" t="s">
        <v>208</v>
      </c>
      <c r="E83" s="36"/>
      <c r="F83" s="37" t="s">
        <v>209</v>
      </c>
      <c r="G83" s="37" t="s">
        <v>81</v>
      </c>
      <c r="H83" s="37">
        <v>23289</v>
      </c>
      <c r="I83" s="37">
        <v>16</v>
      </c>
      <c r="J83" s="42" t="s">
        <v>242</v>
      </c>
      <c r="K83" s="37" t="s">
        <v>243</v>
      </c>
      <c r="L83" s="37" t="s">
        <v>32</v>
      </c>
      <c r="M83" s="38">
        <v>3800</v>
      </c>
      <c r="N83" s="38">
        <v>1.4870000000000001</v>
      </c>
      <c r="O83" s="38">
        <v>5650.6</v>
      </c>
      <c r="P83" s="38">
        <v>0</v>
      </c>
      <c r="Q83" s="38">
        <v>0</v>
      </c>
      <c r="R83" s="39">
        <v>5650.6</v>
      </c>
      <c r="S83" s="40">
        <f t="shared" si="2"/>
        <v>131596823</v>
      </c>
    </row>
    <row r="84" spans="1:19" s="41" customFormat="1" x14ac:dyDescent="0.3">
      <c r="A84" s="36" t="s">
        <v>453</v>
      </c>
      <c r="B84" s="37" t="s">
        <v>454</v>
      </c>
      <c r="C84" s="37">
        <v>1744958</v>
      </c>
      <c r="D84" s="37" t="s">
        <v>208</v>
      </c>
      <c r="E84" s="36"/>
      <c r="F84" s="37" t="s">
        <v>209</v>
      </c>
      <c r="G84" s="37" t="s">
        <v>81</v>
      </c>
      <c r="H84" s="37">
        <v>23289</v>
      </c>
      <c r="I84" s="37">
        <v>17</v>
      </c>
      <c r="J84" s="42"/>
      <c r="K84" s="37" t="s">
        <v>470</v>
      </c>
      <c r="L84" s="37" t="s">
        <v>46</v>
      </c>
      <c r="M84" s="38">
        <v>0</v>
      </c>
      <c r="N84" s="38">
        <v>0</v>
      </c>
      <c r="O84" s="38">
        <v>0</v>
      </c>
      <c r="P84" s="38">
        <v>0</v>
      </c>
      <c r="Q84" s="38">
        <v>0</v>
      </c>
      <c r="R84" s="39">
        <v>0</v>
      </c>
      <c r="S84" s="40">
        <f t="shared" si="2"/>
        <v>0</v>
      </c>
    </row>
    <row r="85" spans="1:19" s="41" customFormat="1" x14ac:dyDescent="0.3">
      <c r="A85" s="36" t="s">
        <v>471</v>
      </c>
      <c r="B85" s="37" t="s">
        <v>454</v>
      </c>
      <c r="C85" s="37">
        <v>1744895</v>
      </c>
      <c r="D85" s="37" t="s">
        <v>303</v>
      </c>
      <c r="E85" s="36"/>
      <c r="F85" s="37" t="s">
        <v>304</v>
      </c>
      <c r="G85" s="37" t="s">
        <v>81</v>
      </c>
      <c r="H85" s="37">
        <v>23289</v>
      </c>
      <c r="I85" s="37">
        <v>1</v>
      </c>
      <c r="J85" s="42" t="s">
        <v>472</v>
      </c>
      <c r="K85" s="37" t="s">
        <v>473</v>
      </c>
      <c r="L85" s="37" t="s">
        <v>32</v>
      </c>
      <c r="M85" s="38">
        <v>14495</v>
      </c>
      <c r="N85" s="38">
        <v>0.65</v>
      </c>
      <c r="O85" s="38">
        <v>9421.75</v>
      </c>
      <c r="P85" s="38">
        <v>0</v>
      </c>
      <c r="Q85" s="38">
        <v>0</v>
      </c>
      <c r="R85" s="39">
        <v>9421.75</v>
      </c>
      <c r="S85" s="40">
        <f t="shared" si="2"/>
        <v>219423136</v>
      </c>
    </row>
    <row r="86" spans="1:19" s="41" customFormat="1" x14ac:dyDescent="0.3">
      <c r="A86" s="36" t="s">
        <v>471</v>
      </c>
      <c r="B86" s="37" t="s">
        <v>454</v>
      </c>
      <c r="C86" s="37">
        <v>1744895</v>
      </c>
      <c r="D86" s="37" t="s">
        <v>303</v>
      </c>
      <c r="E86" s="36"/>
      <c r="F86" s="37" t="s">
        <v>304</v>
      </c>
      <c r="G86" s="37" t="s">
        <v>81</v>
      </c>
      <c r="H86" s="37">
        <v>23289</v>
      </c>
      <c r="I86" s="37">
        <v>2</v>
      </c>
      <c r="J86" s="42" t="s">
        <v>305</v>
      </c>
      <c r="K86" s="37" t="s">
        <v>306</v>
      </c>
      <c r="L86" s="37" t="s">
        <v>32</v>
      </c>
      <c r="M86" s="38">
        <v>3600</v>
      </c>
      <c r="N86" s="38">
        <v>8.3879999999999999</v>
      </c>
      <c r="O86" s="38">
        <v>30196.799999999999</v>
      </c>
      <c r="P86" s="38">
        <v>0</v>
      </c>
      <c r="Q86" s="38">
        <v>0</v>
      </c>
      <c r="R86" s="39">
        <v>30196.799999999999</v>
      </c>
      <c r="S86" s="40">
        <f t="shared" si="2"/>
        <v>703253275</v>
      </c>
    </row>
    <row r="87" spans="1:19" s="41" customFormat="1" x14ac:dyDescent="0.3">
      <c r="A87" s="36" t="s">
        <v>471</v>
      </c>
      <c r="B87" s="37" t="s">
        <v>454</v>
      </c>
      <c r="C87" s="37">
        <v>1744895</v>
      </c>
      <c r="D87" s="37" t="s">
        <v>303</v>
      </c>
      <c r="E87" s="36"/>
      <c r="F87" s="37" t="s">
        <v>304</v>
      </c>
      <c r="G87" s="37" t="s">
        <v>81</v>
      </c>
      <c r="H87" s="37">
        <v>23289</v>
      </c>
      <c r="I87" s="37">
        <v>3</v>
      </c>
      <c r="J87" s="42" t="s">
        <v>474</v>
      </c>
      <c r="K87" s="37" t="s">
        <v>475</v>
      </c>
      <c r="L87" s="37" t="s">
        <v>32</v>
      </c>
      <c r="M87" s="38">
        <v>2800</v>
      </c>
      <c r="N87" s="38">
        <v>9.7880000000000003</v>
      </c>
      <c r="O87" s="38">
        <v>27406.400000000001</v>
      </c>
      <c r="P87" s="38">
        <v>0</v>
      </c>
      <c r="Q87" s="38">
        <v>0</v>
      </c>
      <c r="R87" s="39">
        <v>27406.400000000001</v>
      </c>
      <c r="S87" s="40">
        <f t="shared" si="2"/>
        <v>638267650</v>
      </c>
    </row>
    <row r="88" spans="1:19" s="41" customFormat="1" x14ac:dyDescent="0.3">
      <c r="A88" s="36" t="s">
        <v>471</v>
      </c>
      <c r="B88" s="37" t="s">
        <v>454</v>
      </c>
      <c r="C88" s="37">
        <v>1744895</v>
      </c>
      <c r="D88" s="37" t="s">
        <v>303</v>
      </c>
      <c r="E88" s="36"/>
      <c r="F88" s="37" t="s">
        <v>304</v>
      </c>
      <c r="G88" s="37" t="s">
        <v>81</v>
      </c>
      <c r="H88" s="37">
        <v>23289</v>
      </c>
      <c r="I88" s="37">
        <v>4</v>
      </c>
      <c r="J88" s="42"/>
      <c r="K88" s="37" t="s">
        <v>476</v>
      </c>
      <c r="L88" s="37" t="s">
        <v>46</v>
      </c>
      <c r="M88" s="38">
        <v>0</v>
      </c>
      <c r="N88" s="38">
        <v>0</v>
      </c>
      <c r="O88" s="38">
        <v>0</v>
      </c>
      <c r="P88" s="38">
        <v>0</v>
      </c>
      <c r="Q88" s="38">
        <v>0</v>
      </c>
      <c r="R88" s="39">
        <v>0</v>
      </c>
      <c r="S88" s="40">
        <f t="shared" si="2"/>
        <v>0</v>
      </c>
    </row>
    <row r="89" spans="1:19" s="41" customFormat="1" x14ac:dyDescent="0.3">
      <c r="A89" s="36" t="s">
        <v>477</v>
      </c>
      <c r="B89" s="37" t="s">
        <v>478</v>
      </c>
      <c r="C89" s="37">
        <v>1744931</v>
      </c>
      <c r="D89" s="37" t="s">
        <v>79</v>
      </c>
      <c r="E89" s="36"/>
      <c r="F89" s="37" t="s">
        <v>80</v>
      </c>
      <c r="G89" s="37" t="s">
        <v>29</v>
      </c>
      <c r="H89" s="37">
        <v>25530</v>
      </c>
      <c r="I89" s="37">
        <v>1</v>
      </c>
      <c r="J89" s="42" t="s">
        <v>86</v>
      </c>
      <c r="K89" s="37" t="s">
        <v>87</v>
      </c>
      <c r="L89" s="37" t="s">
        <v>32</v>
      </c>
      <c r="M89" s="38">
        <v>7</v>
      </c>
      <c r="N89" s="38">
        <v>5.43</v>
      </c>
      <c r="O89" s="38">
        <v>38.01</v>
      </c>
      <c r="P89" s="38">
        <v>0</v>
      </c>
      <c r="Q89" s="38">
        <v>0</v>
      </c>
      <c r="R89" s="39">
        <v>38.01</v>
      </c>
      <c r="S89" s="40">
        <f t="shared" si="2"/>
        <v>970395</v>
      </c>
    </row>
    <row r="90" spans="1:19" s="41" customFormat="1" x14ac:dyDescent="0.3">
      <c r="A90" s="36" t="s">
        <v>477</v>
      </c>
      <c r="B90" s="37" t="s">
        <v>478</v>
      </c>
      <c r="C90" s="37">
        <v>1744931</v>
      </c>
      <c r="D90" s="37" t="s">
        <v>79</v>
      </c>
      <c r="E90" s="36"/>
      <c r="F90" s="37" t="s">
        <v>80</v>
      </c>
      <c r="G90" s="37" t="s">
        <v>29</v>
      </c>
      <c r="H90" s="37">
        <v>25530</v>
      </c>
      <c r="I90" s="37">
        <v>2</v>
      </c>
      <c r="J90" s="42"/>
      <c r="K90" s="37" t="s">
        <v>479</v>
      </c>
      <c r="L90" s="37" t="s">
        <v>46</v>
      </c>
      <c r="M90" s="38">
        <v>0</v>
      </c>
      <c r="N90" s="38">
        <v>0</v>
      </c>
      <c r="O90" s="38">
        <v>0</v>
      </c>
      <c r="P90" s="38">
        <v>0</v>
      </c>
      <c r="Q90" s="38">
        <v>0</v>
      </c>
      <c r="R90" s="39">
        <v>0</v>
      </c>
      <c r="S90" s="40">
        <f t="shared" si="2"/>
        <v>0</v>
      </c>
    </row>
    <row r="91" spans="1:19" s="41" customFormat="1" x14ac:dyDescent="0.3">
      <c r="A91" s="36" t="s">
        <v>480</v>
      </c>
      <c r="B91" s="37" t="s">
        <v>481</v>
      </c>
      <c r="C91" s="37">
        <v>1744962</v>
      </c>
      <c r="D91" s="37" t="s">
        <v>27</v>
      </c>
      <c r="E91" s="36"/>
      <c r="F91" s="37" t="s">
        <v>28</v>
      </c>
      <c r="G91" s="37" t="s">
        <v>29</v>
      </c>
      <c r="H91" s="37">
        <v>25561</v>
      </c>
      <c r="I91" s="37">
        <v>1</v>
      </c>
      <c r="J91" s="42" t="s">
        <v>482</v>
      </c>
      <c r="K91" s="37" t="s">
        <v>483</v>
      </c>
      <c r="L91" s="37" t="s">
        <v>32</v>
      </c>
      <c r="M91" s="38">
        <v>700</v>
      </c>
      <c r="N91" s="38">
        <v>10.75</v>
      </c>
      <c r="O91" s="38">
        <v>7525</v>
      </c>
      <c r="P91" s="38">
        <v>0</v>
      </c>
      <c r="Q91" s="38">
        <v>0</v>
      </c>
      <c r="R91" s="39">
        <v>7525</v>
      </c>
      <c r="S91" s="40">
        <f t="shared" si="2"/>
        <v>192346525</v>
      </c>
    </row>
    <row r="92" spans="1:19" s="41" customFormat="1" x14ac:dyDescent="0.3">
      <c r="A92" s="36" t="s">
        <v>480</v>
      </c>
      <c r="B92" s="37" t="s">
        <v>481</v>
      </c>
      <c r="C92" s="37">
        <v>1744962</v>
      </c>
      <c r="D92" s="37" t="s">
        <v>27</v>
      </c>
      <c r="E92" s="36"/>
      <c r="F92" s="37" t="s">
        <v>28</v>
      </c>
      <c r="G92" s="37" t="s">
        <v>29</v>
      </c>
      <c r="H92" s="37">
        <v>25561</v>
      </c>
      <c r="I92" s="37">
        <v>2</v>
      </c>
      <c r="J92" s="42" t="s">
        <v>484</v>
      </c>
      <c r="K92" s="37" t="s">
        <v>485</v>
      </c>
      <c r="L92" s="37" t="s">
        <v>32</v>
      </c>
      <c r="M92" s="38">
        <v>700</v>
      </c>
      <c r="N92" s="38">
        <v>10.75</v>
      </c>
      <c r="O92" s="38">
        <v>7525</v>
      </c>
      <c r="P92" s="38">
        <v>0</v>
      </c>
      <c r="Q92" s="38">
        <v>0</v>
      </c>
      <c r="R92" s="39">
        <v>7525</v>
      </c>
      <c r="S92" s="40">
        <f t="shared" si="2"/>
        <v>192346525</v>
      </c>
    </row>
    <row r="93" spans="1:19" s="41" customFormat="1" x14ac:dyDescent="0.3">
      <c r="A93" s="36" t="s">
        <v>480</v>
      </c>
      <c r="B93" s="37" t="s">
        <v>481</v>
      </c>
      <c r="C93" s="37">
        <v>1744962</v>
      </c>
      <c r="D93" s="37" t="s">
        <v>27</v>
      </c>
      <c r="E93" s="36"/>
      <c r="F93" s="37" t="s">
        <v>28</v>
      </c>
      <c r="G93" s="37" t="s">
        <v>29</v>
      </c>
      <c r="H93" s="37">
        <v>25561</v>
      </c>
      <c r="I93" s="37">
        <v>3</v>
      </c>
      <c r="J93" s="42" t="s">
        <v>486</v>
      </c>
      <c r="K93" s="37" t="s">
        <v>487</v>
      </c>
      <c r="L93" s="37" t="s">
        <v>32</v>
      </c>
      <c r="M93" s="38">
        <v>1300</v>
      </c>
      <c r="N93" s="38">
        <v>2.4700000000000002</v>
      </c>
      <c r="O93" s="38">
        <v>3211</v>
      </c>
      <c r="P93" s="38">
        <v>0</v>
      </c>
      <c r="Q93" s="38">
        <v>0</v>
      </c>
      <c r="R93" s="39">
        <v>3211</v>
      </c>
      <c r="S93" s="40">
        <f t="shared" si="2"/>
        <v>82076371</v>
      </c>
    </row>
    <row r="94" spans="1:19" s="41" customFormat="1" x14ac:dyDescent="0.3">
      <c r="A94" s="36" t="s">
        <v>480</v>
      </c>
      <c r="B94" s="37" t="s">
        <v>481</v>
      </c>
      <c r="C94" s="37">
        <v>1744962</v>
      </c>
      <c r="D94" s="37" t="s">
        <v>27</v>
      </c>
      <c r="E94" s="36"/>
      <c r="F94" s="37" t="s">
        <v>28</v>
      </c>
      <c r="G94" s="37" t="s">
        <v>29</v>
      </c>
      <c r="H94" s="37">
        <v>25561</v>
      </c>
      <c r="I94" s="37">
        <v>4</v>
      </c>
      <c r="J94" s="42"/>
      <c r="K94" s="37" t="s">
        <v>488</v>
      </c>
      <c r="L94" s="37" t="s">
        <v>46</v>
      </c>
      <c r="M94" s="38">
        <v>0</v>
      </c>
      <c r="N94" s="38">
        <v>0</v>
      </c>
      <c r="O94" s="38">
        <v>0</v>
      </c>
      <c r="P94" s="38">
        <v>0</v>
      </c>
      <c r="Q94" s="38">
        <v>0</v>
      </c>
      <c r="R94" s="39">
        <v>0</v>
      </c>
      <c r="S94" s="40">
        <f t="shared" si="2"/>
        <v>0</v>
      </c>
    </row>
    <row r="95" spans="1:19" s="41" customFormat="1" x14ac:dyDescent="0.3">
      <c r="A95" s="36" t="s">
        <v>489</v>
      </c>
      <c r="B95" s="37" t="s">
        <v>481</v>
      </c>
      <c r="C95" s="37">
        <v>1744961</v>
      </c>
      <c r="D95" s="37" t="s">
        <v>125</v>
      </c>
      <c r="E95" s="36"/>
      <c r="F95" s="37" t="s">
        <v>126</v>
      </c>
      <c r="G95" s="37" t="s">
        <v>81</v>
      </c>
      <c r="H95" s="37">
        <v>23289</v>
      </c>
      <c r="I95" s="37">
        <v>1</v>
      </c>
      <c r="J95" s="42" t="s">
        <v>86</v>
      </c>
      <c r="K95" s="37" t="s">
        <v>87</v>
      </c>
      <c r="L95" s="37" t="s">
        <v>32</v>
      </c>
      <c r="M95" s="38">
        <v>2500</v>
      </c>
      <c r="N95" s="38">
        <v>5.1100000000000003</v>
      </c>
      <c r="O95" s="38">
        <v>12775</v>
      </c>
      <c r="P95" s="38">
        <v>0</v>
      </c>
      <c r="Q95" s="38">
        <v>0</v>
      </c>
      <c r="R95" s="39">
        <v>12775</v>
      </c>
      <c r="S95" s="40">
        <f t="shared" si="2"/>
        <v>297516975</v>
      </c>
    </row>
    <row r="96" spans="1:19" s="41" customFormat="1" x14ac:dyDescent="0.3">
      <c r="A96" s="36" t="s">
        <v>489</v>
      </c>
      <c r="B96" s="37" t="s">
        <v>481</v>
      </c>
      <c r="C96" s="37">
        <v>1744961</v>
      </c>
      <c r="D96" s="37" t="s">
        <v>125</v>
      </c>
      <c r="E96" s="36"/>
      <c r="F96" s="37" t="s">
        <v>126</v>
      </c>
      <c r="G96" s="37" t="s">
        <v>81</v>
      </c>
      <c r="H96" s="37">
        <v>23289</v>
      </c>
      <c r="I96" s="37">
        <v>2</v>
      </c>
      <c r="J96" s="42" t="s">
        <v>127</v>
      </c>
      <c r="K96" s="37" t="s">
        <v>128</v>
      </c>
      <c r="L96" s="37" t="s">
        <v>32</v>
      </c>
      <c r="M96" s="38">
        <v>700</v>
      </c>
      <c r="N96" s="38">
        <v>5.1100000000000003</v>
      </c>
      <c r="O96" s="38">
        <v>3577</v>
      </c>
      <c r="P96" s="38">
        <v>0</v>
      </c>
      <c r="Q96" s="38">
        <v>0</v>
      </c>
      <c r="R96" s="39">
        <v>3577</v>
      </c>
      <c r="S96" s="40">
        <f t="shared" si="2"/>
        <v>83304753</v>
      </c>
    </row>
    <row r="97" spans="1:19" s="41" customFormat="1" x14ac:dyDescent="0.3">
      <c r="A97" s="36" t="s">
        <v>489</v>
      </c>
      <c r="B97" s="37" t="s">
        <v>481</v>
      </c>
      <c r="C97" s="37">
        <v>1744961</v>
      </c>
      <c r="D97" s="37" t="s">
        <v>125</v>
      </c>
      <c r="E97" s="36"/>
      <c r="F97" s="37" t="s">
        <v>126</v>
      </c>
      <c r="G97" s="37" t="s">
        <v>81</v>
      </c>
      <c r="H97" s="37">
        <v>23289</v>
      </c>
      <c r="I97" s="37">
        <v>3</v>
      </c>
      <c r="J97" s="42" t="s">
        <v>129</v>
      </c>
      <c r="K97" s="37" t="s">
        <v>130</v>
      </c>
      <c r="L97" s="37" t="s">
        <v>32</v>
      </c>
      <c r="M97" s="38">
        <v>400</v>
      </c>
      <c r="N97" s="38">
        <v>4.68</v>
      </c>
      <c r="O97" s="38">
        <v>1872</v>
      </c>
      <c r="P97" s="38">
        <v>0</v>
      </c>
      <c r="Q97" s="38">
        <v>0</v>
      </c>
      <c r="R97" s="39">
        <v>1872</v>
      </c>
      <c r="S97" s="40">
        <f t="shared" si="2"/>
        <v>43597008</v>
      </c>
    </row>
    <row r="98" spans="1:19" s="41" customFormat="1" x14ac:dyDescent="0.3">
      <c r="A98" s="36" t="s">
        <v>489</v>
      </c>
      <c r="B98" s="37" t="s">
        <v>481</v>
      </c>
      <c r="C98" s="37">
        <v>1744961</v>
      </c>
      <c r="D98" s="37" t="s">
        <v>125</v>
      </c>
      <c r="E98" s="36"/>
      <c r="F98" s="37" t="s">
        <v>126</v>
      </c>
      <c r="G98" s="37" t="s">
        <v>81</v>
      </c>
      <c r="H98" s="37">
        <v>23289</v>
      </c>
      <c r="I98" s="37">
        <v>4</v>
      </c>
      <c r="J98" s="42" t="s">
        <v>131</v>
      </c>
      <c r="K98" s="37" t="s">
        <v>132</v>
      </c>
      <c r="L98" s="37" t="s">
        <v>32</v>
      </c>
      <c r="M98" s="38">
        <v>200</v>
      </c>
      <c r="N98" s="38">
        <v>4.68</v>
      </c>
      <c r="O98" s="38">
        <v>936</v>
      </c>
      <c r="P98" s="38">
        <v>0</v>
      </c>
      <c r="Q98" s="38">
        <v>0</v>
      </c>
      <c r="R98" s="39">
        <v>936</v>
      </c>
      <c r="S98" s="40">
        <f t="shared" si="2"/>
        <v>21798504</v>
      </c>
    </row>
    <row r="99" spans="1:19" s="41" customFormat="1" x14ac:dyDescent="0.3">
      <c r="A99" s="36" t="s">
        <v>489</v>
      </c>
      <c r="B99" s="37" t="s">
        <v>481</v>
      </c>
      <c r="C99" s="37">
        <v>1744961</v>
      </c>
      <c r="D99" s="37" t="s">
        <v>125</v>
      </c>
      <c r="E99" s="36"/>
      <c r="F99" s="37" t="s">
        <v>126</v>
      </c>
      <c r="G99" s="37" t="s">
        <v>81</v>
      </c>
      <c r="H99" s="37">
        <v>23289</v>
      </c>
      <c r="I99" s="37">
        <v>5</v>
      </c>
      <c r="J99" s="42" t="s">
        <v>133</v>
      </c>
      <c r="K99" s="37" t="s">
        <v>134</v>
      </c>
      <c r="L99" s="37" t="s">
        <v>32</v>
      </c>
      <c r="M99" s="38">
        <v>100</v>
      </c>
      <c r="N99" s="38">
        <v>5.68</v>
      </c>
      <c r="O99" s="38">
        <v>568</v>
      </c>
      <c r="P99" s="38">
        <v>0</v>
      </c>
      <c r="Q99" s="38">
        <v>0</v>
      </c>
      <c r="R99" s="39">
        <v>568</v>
      </c>
      <c r="S99" s="40">
        <f t="shared" si="2"/>
        <v>13228152</v>
      </c>
    </row>
    <row r="100" spans="1:19" s="41" customFormat="1" ht="13.2" customHeight="1" x14ac:dyDescent="0.3">
      <c r="A100" s="36" t="s">
        <v>489</v>
      </c>
      <c r="B100" s="37" t="s">
        <v>481</v>
      </c>
      <c r="C100" s="37">
        <v>1744961</v>
      </c>
      <c r="D100" s="37" t="s">
        <v>125</v>
      </c>
      <c r="E100" s="36"/>
      <c r="F100" s="37" t="s">
        <v>126</v>
      </c>
      <c r="G100" s="37" t="s">
        <v>81</v>
      </c>
      <c r="H100" s="37">
        <v>23289</v>
      </c>
      <c r="I100" s="37">
        <v>6</v>
      </c>
      <c r="J100" s="42" t="s">
        <v>135</v>
      </c>
      <c r="K100" s="37" t="s">
        <v>136</v>
      </c>
      <c r="L100" s="37" t="s">
        <v>32</v>
      </c>
      <c r="M100" s="38">
        <v>200</v>
      </c>
      <c r="N100" s="38">
        <v>5.68</v>
      </c>
      <c r="O100" s="38">
        <v>1136</v>
      </c>
      <c r="P100" s="38">
        <v>0</v>
      </c>
      <c r="Q100" s="38">
        <v>0</v>
      </c>
      <c r="R100" s="39">
        <v>1136</v>
      </c>
      <c r="S100" s="40">
        <f t="shared" si="2"/>
        <v>26456304</v>
      </c>
    </row>
    <row r="101" spans="1:19" s="41" customFormat="1" x14ac:dyDescent="0.3">
      <c r="A101" s="36" t="s">
        <v>489</v>
      </c>
      <c r="B101" s="37" t="s">
        <v>481</v>
      </c>
      <c r="C101" s="37">
        <v>1744961</v>
      </c>
      <c r="D101" s="37" t="s">
        <v>125</v>
      </c>
      <c r="E101" s="36"/>
      <c r="F101" s="37" t="s">
        <v>126</v>
      </c>
      <c r="G101" s="37" t="s">
        <v>81</v>
      </c>
      <c r="H101" s="37">
        <v>23289</v>
      </c>
      <c r="I101" s="37">
        <v>7</v>
      </c>
      <c r="J101" s="42" t="s">
        <v>137</v>
      </c>
      <c r="K101" s="37" t="s">
        <v>138</v>
      </c>
      <c r="L101" s="37" t="s">
        <v>32</v>
      </c>
      <c r="M101" s="38">
        <v>600</v>
      </c>
      <c r="N101" s="38">
        <v>4.68</v>
      </c>
      <c r="O101" s="38">
        <v>2808</v>
      </c>
      <c r="P101" s="38">
        <v>0</v>
      </c>
      <c r="Q101" s="38">
        <v>0</v>
      </c>
      <c r="R101" s="39">
        <v>2808</v>
      </c>
      <c r="S101" s="40">
        <f t="shared" si="2"/>
        <v>65395512</v>
      </c>
    </row>
    <row r="102" spans="1:19" s="41" customFormat="1" x14ac:dyDescent="0.3">
      <c r="A102" s="36" t="s">
        <v>489</v>
      </c>
      <c r="B102" s="37" t="s">
        <v>481</v>
      </c>
      <c r="C102" s="37">
        <v>1744961</v>
      </c>
      <c r="D102" s="37" t="s">
        <v>125</v>
      </c>
      <c r="E102" s="36"/>
      <c r="F102" s="37" t="s">
        <v>126</v>
      </c>
      <c r="G102" s="37" t="s">
        <v>81</v>
      </c>
      <c r="H102" s="37">
        <v>23289</v>
      </c>
      <c r="I102" s="37">
        <v>8</v>
      </c>
      <c r="J102" s="42" t="s">
        <v>139</v>
      </c>
      <c r="K102" s="37" t="s">
        <v>140</v>
      </c>
      <c r="L102" s="37" t="s">
        <v>32</v>
      </c>
      <c r="M102" s="38">
        <v>400</v>
      </c>
      <c r="N102" s="38">
        <v>4.68</v>
      </c>
      <c r="O102" s="38">
        <v>1872</v>
      </c>
      <c r="P102" s="38">
        <v>0</v>
      </c>
      <c r="Q102" s="38">
        <v>0</v>
      </c>
      <c r="R102" s="39">
        <v>1872</v>
      </c>
      <c r="S102" s="40">
        <f t="shared" si="2"/>
        <v>43597008</v>
      </c>
    </row>
    <row r="103" spans="1:19" s="41" customFormat="1" x14ac:dyDescent="0.3">
      <c r="A103" s="36" t="s">
        <v>489</v>
      </c>
      <c r="B103" s="37" t="s">
        <v>481</v>
      </c>
      <c r="C103" s="37">
        <v>1744961</v>
      </c>
      <c r="D103" s="37" t="s">
        <v>125</v>
      </c>
      <c r="E103" s="36"/>
      <c r="F103" s="37" t="s">
        <v>126</v>
      </c>
      <c r="G103" s="37" t="s">
        <v>81</v>
      </c>
      <c r="H103" s="37">
        <v>23289</v>
      </c>
      <c r="I103" s="37">
        <v>9</v>
      </c>
      <c r="J103" s="42" t="s">
        <v>141</v>
      </c>
      <c r="K103" s="37" t="s">
        <v>142</v>
      </c>
      <c r="L103" s="37" t="s">
        <v>32</v>
      </c>
      <c r="M103" s="38">
        <v>200</v>
      </c>
      <c r="N103" s="38">
        <v>5.68</v>
      </c>
      <c r="O103" s="38">
        <v>1136</v>
      </c>
      <c r="P103" s="38">
        <v>0</v>
      </c>
      <c r="Q103" s="38">
        <v>0</v>
      </c>
      <c r="R103" s="39">
        <v>1136</v>
      </c>
      <c r="S103" s="40">
        <f t="shared" si="2"/>
        <v>26456304</v>
      </c>
    </row>
    <row r="104" spans="1:19" s="41" customFormat="1" x14ac:dyDescent="0.3">
      <c r="A104" s="36" t="s">
        <v>489</v>
      </c>
      <c r="B104" s="37" t="s">
        <v>481</v>
      </c>
      <c r="C104" s="37">
        <v>1744961</v>
      </c>
      <c r="D104" s="37" t="s">
        <v>125</v>
      </c>
      <c r="E104" s="36"/>
      <c r="F104" s="37" t="s">
        <v>126</v>
      </c>
      <c r="G104" s="37" t="s">
        <v>81</v>
      </c>
      <c r="H104" s="37">
        <v>23289</v>
      </c>
      <c r="I104" s="37">
        <v>10</v>
      </c>
      <c r="J104" s="42" t="s">
        <v>143</v>
      </c>
      <c r="K104" s="37" t="s">
        <v>144</v>
      </c>
      <c r="L104" s="37" t="s">
        <v>32</v>
      </c>
      <c r="M104" s="38">
        <v>200</v>
      </c>
      <c r="N104" s="38">
        <v>5.68</v>
      </c>
      <c r="O104" s="38">
        <v>1136</v>
      </c>
      <c r="P104" s="38">
        <v>0</v>
      </c>
      <c r="Q104" s="38">
        <v>0</v>
      </c>
      <c r="R104" s="39">
        <v>1136</v>
      </c>
      <c r="S104" s="40">
        <f t="shared" si="2"/>
        <v>26456304</v>
      </c>
    </row>
    <row r="105" spans="1:19" s="41" customFormat="1" x14ac:dyDescent="0.3">
      <c r="A105" s="36" t="s">
        <v>489</v>
      </c>
      <c r="B105" s="37" t="s">
        <v>481</v>
      </c>
      <c r="C105" s="37">
        <v>1744961</v>
      </c>
      <c r="D105" s="37" t="s">
        <v>125</v>
      </c>
      <c r="E105" s="36"/>
      <c r="F105" s="37" t="s">
        <v>126</v>
      </c>
      <c r="G105" s="37" t="s">
        <v>81</v>
      </c>
      <c r="H105" s="37">
        <v>23289</v>
      </c>
      <c r="I105" s="37">
        <v>11</v>
      </c>
      <c r="J105" s="42"/>
      <c r="K105" s="37" t="s">
        <v>490</v>
      </c>
      <c r="L105" s="37" t="s">
        <v>46</v>
      </c>
      <c r="M105" s="38">
        <v>0</v>
      </c>
      <c r="N105" s="38">
        <v>0</v>
      </c>
      <c r="O105" s="38">
        <v>0</v>
      </c>
      <c r="P105" s="38">
        <v>0</v>
      </c>
      <c r="Q105" s="38">
        <v>0</v>
      </c>
      <c r="R105" s="39">
        <v>0</v>
      </c>
      <c r="S105" s="40">
        <f t="shared" si="2"/>
        <v>0</v>
      </c>
    </row>
    <row r="106" spans="1:19" s="41" customFormat="1" x14ac:dyDescent="0.3">
      <c r="A106" s="36" t="s">
        <v>491</v>
      </c>
      <c r="B106" s="37" t="s">
        <v>481</v>
      </c>
      <c r="C106" s="37">
        <v>1744960</v>
      </c>
      <c r="D106" s="37" t="s">
        <v>125</v>
      </c>
      <c r="E106" s="36"/>
      <c r="F106" s="37" t="s">
        <v>126</v>
      </c>
      <c r="G106" s="37" t="s">
        <v>81</v>
      </c>
      <c r="H106" s="37">
        <v>23289</v>
      </c>
      <c r="I106" s="37">
        <v>1</v>
      </c>
      <c r="J106" s="42" t="s">
        <v>147</v>
      </c>
      <c r="K106" s="37" t="s">
        <v>148</v>
      </c>
      <c r="L106" s="37" t="s">
        <v>32</v>
      </c>
      <c r="M106" s="38">
        <v>500</v>
      </c>
      <c r="N106" s="38">
        <v>5.85</v>
      </c>
      <c r="O106" s="38">
        <v>2925</v>
      </c>
      <c r="P106" s="38">
        <v>0</v>
      </c>
      <c r="Q106" s="38">
        <v>0</v>
      </c>
      <c r="R106" s="39">
        <v>2925</v>
      </c>
      <c r="S106" s="40">
        <f t="shared" si="2"/>
        <v>68120325</v>
      </c>
    </row>
    <row r="107" spans="1:19" s="41" customFormat="1" x14ac:dyDescent="0.3">
      <c r="A107" s="36" t="s">
        <v>491</v>
      </c>
      <c r="B107" s="37" t="s">
        <v>481</v>
      </c>
      <c r="C107" s="37">
        <v>1744960</v>
      </c>
      <c r="D107" s="37" t="s">
        <v>125</v>
      </c>
      <c r="E107" s="36"/>
      <c r="F107" s="37" t="s">
        <v>126</v>
      </c>
      <c r="G107" s="37" t="s">
        <v>81</v>
      </c>
      <c r="H107" s="37">
        <v>23289</v>
      </c>
      <c r="I107" s="37">
        <v>2</v>
      </c>
      <c r="J107" s="42" t="s">
        <v>149</v>
      </c>
      <c r="K107" s="37" t="s">
        <v>492</v>
      </c>
      <c r="L107" s="37" t="s">
        <v>32</v>
      </c>
      <c r="M107" s="38">
        <v>400</v>
      </c>
      <c r="N107" s="38">
        <v>5.85</v>
      </c>
      <c r="O107" s="38">
        <v>2340</v>
      </c>
      <c r="P107" s="38">
        <v>0</v>
      </c>
      <c r="Q107" s="38">
        <v>0</v>
      </c>
      <c r="R107" s="39">
        <v>2340</v>
      </c>
      <c r="S107" s="40">
        <f t="shared" si="2"/>
        <v>54496260</v>
      </c>
    </row>
    <row r="108" spans="1:19" s="41" customFormat="1" x14ac:dyDescent="0.3">
      <c r="A108" s="36" t="s">
        <v>491</v>
      </c>
      <c r="B108" s="37" t="s">
        <v>481</v>
      </c>
      <c r="C108" s="37">
        <v>1744960</v>
      </c>
      <c r="D108" s="37" t="s">
        <v>125</v>
      </c>
      <c r="E108" s="36"/>
      <c r="F108" s="37" t="s">
        <v>126</v>
      </c>
      <c r="G108" s="37" t="s">
        <v>81</v>
      </c>
      <c r="H108" s="37">
        <v>23289</v>
      </c>
      <c r="I108" s="37">
        <v>3</v>
      </c>
      <c r="J108" s="42" t="s">
        <v>82</v>
      </c>
      <c r="K108" s="37" t="s">
        <v>493</v>
      </c>
      <c r="L108" s="37" t="s">
        <v>32</v>
      </c>
      <c r="M108" s="38">
        <v>400</v>
      </c>
      <c r="N108" s="38">
        <v>5.85</v>
      </c>
      <c r="O108" s="38">
        <v>2340</v>
      </c>
      <c r="P108" s="38">
        <v>0</v>
      </c>
      <c r="Q108" s="38">
        <v>0</v>
      </c>
      <c r="R108" s="39">
        <v>2340</v>
      </c>
      <c r="S108" s="40">
        <f t="shared" si="2"/>
        <v>54496260</v>
      </c>
    </row>
    <row r="109" spans="1:19" s="41" customFormat="1" x14ac:dyDescent="0.3">
      <c r="A109" s="36" t="s">
        <v>491</v>
      </c>
      <c r="B109" s="37" t="s">
        <v>481</v>
      </c>
      <c r="C109" s="37">
        <v>1744960</v>
      </c>
      <c r="D109" s="37" t="s">
        <v>125</v>
      </c>
      <c r="E109" s="36"/>
      <c r="F109" s="37" t="s">
        <v>126</v>
      </c>
      <c r="G109" s="37" t="s">
        <v>81</v>
      </c>
      <c r="H109" s="37">
        <v>23289</v>
      </c>
      <c r="I109" s="37">
        <v>4</v>
      </c>
      <c r="J109" s="42" t="s">
        <v>84</v>
      </c>
      <c r="K109" s="37" t="s">
        <v>494</v>
      </c>
      <c r="L109" s="37" t="s">
        <v>32</v>
      </c>
      <c r="M109" s="38">
        <v>200</v>
      </c>
      <c r="N109" s="38">
        <v>5.85</v>
      </c>
      <c r="O109" s="38">
        <v>1170</v>
      </c>
      <c r="P109" s="38">
        <v>0</v>
      </c>
      <c r="Q109" s="38">
        <v>0</v>
      </c>
      <c r="R109" s="39">
        <v>1170</v>
      </c>
      <c r="S109" s="40">
        <f t="shared" si="2"/>
        <v>27248130</v>
      </c>
    </row>
    <row r="110" spans="1:19" s="41" customFormat="1" x14ac:dyDescent="0.3">
      <c r="A110" s="36" t="s">
        <v>491</v>
      </c>
      <c r="B110" s="37" t="s">
        <v>481</v>
      </c>
      <c r="C110" s="37">
        <v>1744960</v>
      </c>
      <c r="D110" s="37" t="s">
        <v>125</v>
      </c>
      <c r="E110" s="36"/>
      <c r="F110" s="37" t="s">
        <v>126</v>
      </c>
      <c r="G110" s="37" t="s">
        <v>81</v>
      </c>
      <c r="H110" s="37">
        <v>23289</v>
      </c>
      <c r="I110" s="37">
        <v>5</v>
      </c>
      <c r="J110" s="42" t="s">
        <v>495</v>
      </c>
      <c r="K110" s="37" t="s">
        <v>496</v>
      </c>
      <c r="L110" s="37" t="s">
        <v>32</v>
      </c>
      <c r="M110" s="38">
        <v>400</v>
      </c>
      <c r="N110" s="38">
        <v>5.75</v>
      </c>
      <c r="O110" s="38">
        <v>2300</v>
      </c>
      <c r="P110" s="38">
        <v>0</v>
      </c>
      <c r="Q110" s="38">
        <v>0</v>
      </c>
      <c r="R110" s="39">
        <v>2300</v>
      </c>
      <c r="S110" s="40">
        <f t="shared" si="2"/>
        <v>53564700</v>
      </c>
    </row>
    <row r="111" spans="1:19" s="41" customFormat="1" x14ac:dyDescent="0.3">
      <c r="A111" s="36" t="s">
        <v>491</v>
      </c>
      <c r="B111" s="37" t="s">
        <v>481</v>
      </c>
      <c r="C111" s="37">
        <v>1744960</v>
      </c>
      <c r="D111" s="37" t="s">
        <v>125</v>
      </c>
      <c r="E111" s="36"/>
      <c r="F111" s="37" t="s">
        <v>126</v>
      </c>
      <c r="G111" s="37" t="s">
        <v>81</v>
      </c>
      <c r="H111" s="37">
        <v>23289</v>
      </c>
      <c r="I111" s="37">
        <v>6</v>
      </c>
      <c r="J111" s="42" t="s">
        <v>497</v>
      </c>
      <c r="K111" s="37" t="s">
        <v>498</v>
      </c>
      <c r="L111" s="37" t="s">
        <v>32</v>
      </c>
      <c r="M111" s="38">
        <v>100</v>
      </c>
      <c r="N111" s="38">
        <v>5.75</v>
      </c>
      <c r="O111" s="38">
        <v>575</v>
      </c>
      <c r="P111" s="38">
        <v>0</v>
      </c>
      <c r="Q111" s="38">
        <v>0</v>
      </c>
      <c r="R111" s="39">
        <v>575</v>
      </c>
      <c r="S111" s="40">
        <f t="shared" si="2"/>
        <v>13391175</v>
      </c>
    </row>
    <row r="112" spans="1:19" s="41" customFormat="1" x14ac:dyDescent="0.3">
      <c r="A112" s="36" t="s">
        <v>491</v>
      </c>
      <c r="B112" s="37" t="s">
        <v>481</v>
      </c>
      <c r="C112" s="37">
        <v>1744960</v>
      </c>
      <c r="D112" s="37" t="s">
        <v>125</v>
      </c>
      <c r="E112" s="36"/>
      <c r="F112" s="37" t="s">
        <v>126</v>
      </c>
      <c r="G112" s="37" t="s">
        <v>81</v>
      </c>
      <c r="H112" s="37">
        <v>23289</v>
      </c>
      <c r="I112" s="37">
        <v>7</v>
      </c>
      <c r="J112" s="42" t="s">
        <v>155</v>
      </c>
      <c r="K112" s="37" t="s">
        <v>156</v>
      </c>
      <c r="L112" s="37" t="s">
        <v>32</v>
      </c>
      <c r="M112" s="38">
        <v>200</v>
      </c>
      <c r="N112" s="38">
        <v>6.33</v>
      </c>
      <c r="O112" s="38">
        <v>1266</v>
      </c>
      <c r="P112" s="38">
        <v>0</v>
      </c>
      <c r="Q112" s="38">
        <v>0</v>
      </c>
      <c r="R112" s="39">
        <v>1266</v>
      </c>
      <c r="S112" s="40">
        <f t="shared" si="2"/>
        <v>29483874</v>
      </c>
    </row>
    <row r="113" spans="1:19" s="41" customFormat="1" x14ac:dyDescent="0.3">
      <c r="A113" s="36" t="s">
        <v>491</v>
      </c>
      <c r="B113" s="37" t="s">
        <v>481</v>
      </c>
      <c r="C113" s="37">
        <v>1744960</v>
      </c>
      <c r="D113" s="37" t="s">
        <v>125</v>
      </c>
      <c r="E113" s="36"/>
      <c r="F113" s="37" t="s">
        <v>126</v>
      </c>
      <c r="G113" s="37" t="s">
        <v>81</v>
      </c>
      <c r="H113" s="37">
        <v>23289</v>
      </c>
      <c r="I113" s="37">
        <v>8</v>
      </c>
      <c r="J113" s="42" t="s">
        <v>157</v>
      </c>
      <c r="K113" s="37" t="s">
        <v>158</v>
      </c>
      <c r="L113" s="37" t="s">
        <v>32</v>
      </c>
      <c r="M113" s="38">
        <v>100</v>
      </c>
      <c r="N113" s="38">
        <v>6.33</v>
      </c>
      <c r="O113" s="38">
        <v>633</v>
      </c>
      <c r="P113" s="38">
        <v>0</v>
      </c>
      <c r="Q113" s="38">
        <v>0</v>
      </c>
      <c r="R113" s="39">
        <v>633</v>
      </c>
      <c r="S113" s="40">
        <f t="shared" si="2"/>
        <v>14741937</v>
      </c>
    </row>
    <row r="114" spans="1:19" s="41" customFormat="1" x14ac:dyDescent="0.3">
      <c r="A114" s="36" t="s">
        <v>491</v>
      </c>
      <c r="B114" s="37" t="s">
        <v>481</v>
      </c>
      <c r="C114" s="37">
        <v>1744960</v>
      </c>
      <c r="D114" s="37" t="s">
        <v>125</v>
      </c>
      <c r="E114" s="36"/>
      <c r="F114" s="37" t="s">
        <v>126</v>
      </c>
      <c r="G114" s="37" t="s">
        <v>81</v>
      </c>
      <c r="H114" s="37">
        <v>23289</v>
      </c>
      <c r="I114" s="37">
        <v>9</v>
      </c>
      <c r="J114" s="42" t="s">
        <v>159</v>
      </c>
      <c r="K114" s="37" t="s">
        <v>160</v>
      </c>
      <c r="L114" s="37" t="s">
        <v>32</v>
      </c>
      <c r="M114" s="38">
        <v>600</v>
      </c>
      <c r="N114" s="38">
        <v>2.88</v>
      </c>
      <c r="O114" s="38">
        <v>1728</v>
      </c>
      <c r="P114" s="38">
        <v>0</v>
      </c>
      <c r="Q114" s="38">
        <v>0</v>
      </c>
      <c r="R114" s="39">
        <v>1728</v>
      </c>
      <c r="S114" s="40">
        <f t="shared" si="2"/>
        <v>40243392</v>
      </c>
    </row>
    <row r="115" spans="1:19" s="41" customFormat="1" x14ac:dyDescent="0.3">
      <c r="A115" s="36" t="s">
        <v>491</v>
      </c>
      <c r="B115" s="37" t="s">
        <v>481</v>
      </c>
      <c r="C115" s="37">
        <v>1744960</v>
      </c>
      <c r="D115" s="37" t="s">
        <v>125</v>
      </c>
      <c r="E115" s="36"/>
      <c r="F115" s="37" t="s">
        <v>126</v>
      </c>
      <c r="G115" s="37" t="s">
        <v>81</v>
      </c>
      <c r="H115" s="37">
        <v>23289</v>
      </c>
      <c r="I115" s="37">
        <v>10</v>
      </c>
      <c r="J115" s="42" t="s">
        <v>499</v>
      </c>
      <c r="K115" s="37" t="s">
        <v>500</v>
      </c>
      <c r="L115" s="37" t="s">
        <v>32</v>
      </c>
      <c r="M115" s="38">
        <v>200</v>
      </c>
      <c r="N115" s="38">
        <v>5.75</v>
      </c>
      <c r="O115" s="38">
        <v>1150</v>
      </c>
      <c r="P115" s="38">
        <v>0</v>
      </c>
      <c r="Q115" s="38">
        <v>0</v>
      </c>
      <c r="R115" s="39">
        <v>1150</v>
      </c>
      <c r="S115" s="40">
        <f t="shared" si="2"/>
        <v>26782350</v>
      </c>
    </row>
    <row r="116" spans="1:19" s="41" customFormat="1" x14ac:dyDescent="0.3">
      <c r="A116" s="36" t="s">
        <v>491</v>
      </c>
      <c r="B116" s="37" t="s">
        <v>481</v>
      </c>
      <c r="C116" s="37">
        <v>1744960</v>
      </c>
      <c r="D116" s="37" t="s">
        <v>125</v>
      </c>
      <c r="E116" s="36"/>
      <c r="F116" s="37" t="s">
        <v>126</v>
      </c>
      <c r="G116" s="37" t="s">
        <v>81</v>
      </c>
      <c r="H116" s="37">
        <v>23289</v>
      </c>
      <c r="I116" s="37">
        <v>11</v>
      </c>
      <c r="J116" s="42" t="s">
        <v>165</v>
      </c>
      <c r="K116" s="37" t="s">
        <v>166</v>
      </c>
      <c r="L116" s="37" t="s">
        <v>32</v>
      </c>
      <c r="M116" s="38">
        <v>100</v>
      </c>
      <c r="N116" s="38">
        <v>6.33</v>
      </c>
      <c r="O116" s="38">
        <v>633</v>
      </c>
      <c r="P116" s="38">
        <v>0</v>
      </c>
      <c r="Q116" s="38">
        <v>0</v>
      </c>
      <c r="R116" s="39">
        <v>633</v>
      </c>
      <c r="S116" s="40">
        <f t="shared" si="2"/>
        <v>14741937</v>
      </c>
    </row>
    <row r="117" spans="1:19" s="41" customFormat="1" x14ac:dyDescent="0.3">
      <c r="A117" s="36" t="s">
        <v>491</v>
      </c>
      <c r="B117" s="37" t="s">
        <v>481</v>
      </c>
      <c r="C117" s="37">
        <v>1744960</v>
      </c>
      <c r="D117" s="37" t="s">
        <v>125</v>
      </c>
      <c r="E117" s="36"/>
      <c r="F117" s="37" t="s">
        <v>126</v>
      </c>
      <c r="G117" s="37" t="s">
        <v>81</v>
      </c>
      <c r="H117" s="37">
        <v>23289</v>
      </c>
      <c r="I117" s="37">
        <v>12</v>
      </c>
      <c r="J117" s="42" t="s">
        <v>167</v>
      </c>
      <c r="K117" s="37" t="s">
        <v>168</v>
      </c>
      <c r="L117" s="37" t="s">
        <v>32</v>
      </c>
      <c r="M117" s="38">
        <v>100</v>
      </c>
      <c r="N117" s="38">
        <v>6.33</v>
      </c>
      <c r="O117" s="38">
        <v>633</v>
      </c>
      <c r="P117" s="38">
        <v>0</v>
      </c>
      <c r="Q117" s="38">
        <v>0</v>
      </c>
      <c r="R117" s="39">
        <v>633</v>
      </c>
      <c r="S117" s="40">
        <f t="shared" si="2"/>
        <v>14741937</v>
      </c>
    </row>
    <row r="118" spans="1:19" s="41" customFormat="1" x14ac:dyDescent="0.3">
      <c r="A118" s="36" t="s">
        <v>491</v>
      </c>
      <c r="B118" s="37" t="s">
        <v>481</v>
      </c>
      <c r="C118" s="37">
        <v>1744960</v>
      </c>
      <c r="D118" s="37" t="s">
        <v>125</v>
      </c>
      <c r="E118" s="36"/>
      <c r="F118" s="37" t="s">
        <v>126</v>
      </c>
      <c r="G118" s="37" t="s">
        <v>81</v>
      </c>
      <c r="H118" s="37">
        <v>23289</v>
      </c>
      <c r="I118" s="37">
        <v>13</v>
      </c>
      <c r="J118" s="42"/>
      <c r="K118" s="37" t="s">
        <v>501</v>
      </c>
      <c r="L118" s="37" t="s">
        <v>46</v>
      </c>
      <c r="M118" s="38">
        <v>0</v>
      </c>
      <c r="N118" s="38">
        <v>0</v>
      </c>
      <c r="O118" s="38">
        <v>0</v>
      </c>
      <c r="P118" s="38">
        <v>0</v>
      </c>
      <c r="Q118" s="38">
        <v>0</v>
      </c>
      <c r="R118" s="39">
        <v>0</v>
      </c>
      <c r="S118" s="40">
        <f t="shared" si="2"/>
        <v>0</v>
      </c>
    </row>
    <row r="119" spans="1:19" s="41" customFormat="1" x14ac:dyDescent="0.3">
      <c r="A119" s="36" t="s">
        <v>502</v>
      </c>
      <c r="B119" s="37" t="s">
        <v>481</v>
      </c>
      <c r="C119" s="37">
        <v>1744959</v>
      </c>
      <c r="D119" s="37" t="s">
        <v>125</v>
      </c>
      <c r="E119" s="36"/>
      <c r="F119" s="37" t="s">
        <v>126</v>
      </c>
      <c r="G119" s="37" t="s">
        <v>81</v>
      </c>
      <c r="H119" s="37">
        <v>23289</v>
      </c>
      <c r="I119" s="37">
        <v>1</v>
      </c>
      <c r="J119" s="42" t="s">
        <v>171</v>
      </c>
      <c r="K119" s="37" t="s">
        <v>172</v>
      </c>
      <c r="L119" s="37" t="s">
        <v>32</v>
      </c>
      <c r="M119" s="38">
        <v>2500</v>
      </c>
      <c r="N119" s="38">
        <v>6.37</v>
      </c>
      <c r="O119" s="38">
        <v>15925</v>
      </c>
      <c r="P119" s="38">
        <v>0</v>
      </c>
      <c r="Q119" s="38">
        <v>0</v>
      </c>
      <c r="R119" s="39">
        <v>15925</v>
      </c>
      <c r="S119" s="40">
        <f t="shared" si="2"/>
        <v>370877325</v>
      </c>
    </row>
    <row r="120" spans="1:19" s="41" customFormat="1" x14ac:dyDescent="0.3">
      <c r="A120" s="36" t="s">
        <v>502</v>
      </c>
      <c r="B120" s="37" t="s">
        <v>481</v>
      </c>
      <c r="C120" s="37">
        <v>1744959</v>
      </c>
      <c r="D120" s="37" t="s">
        <v>125</v>
      </c>
      <c r="E120" s="36"/>
      <c r="F120" s="37" t="s">
        <v>126</v>
      </c>
      <c r="G120" s="37" t="s">
        <v>81</v>
      </c>
      <c r="H120" s="37">
        <v>23289</v>
      </c>
      <c r="I120" s="37">
        <v>2</v>
      </c>
      <c r="J120" s="42" t="s">
        <v>88</v>
      </c>
      <c r="K120" s="37" t="s">
        <v>89</v>
      </c>
      <c r="L120" s="37" t="s">
        <v>32</v>
      </c>
      <c r="M120" s="38">
        <v>2800</v>
      </c>
      <c r="N120" s="38">
        <v>5.67</v>
      </c>
      <c r="O120" s="38">
        <v>15876</v>
      </c>
      <c r="P120" s="38">
        <v>0</v>
      </c>
      <c r="Q120" s="38">
        <v>0</v>
      </c>
      <c r="R120" s="39">
        <v>15876</v>
      </c>
      <c r="S120" s="40">
        <f t="shared" si="2"/>
        <v>369736164</v>
      </c>
    </row>
    <row r="121" spans="1:19" s="41" customFormat="1" x14ac:dyDescent="0.3">
      <c r="A121" s="36" t="s">
        <v>502</v>
      </c>
      <c r="B121" s="37" t="s">
        <v>481</v>
      </c>
      <c r="C121" s="37">
        <v>1744959</v>
      </c>
      <c r="D121" s="37" t="s">
        <v>125</v>
      </c>
      <c r="E121" s="36"/>
      <c r="F121" s="37" t="s">
        <v>126</v>
      </c>
      <c r="G121" s="37" t="s">
        <v>81</v>
      </c>
      <c r="H121" s="37">
        <v>23289</v>
      </c>
      <c r="I121" s="37">
        <v>3</v>
      </c>
      <c r="J121" s="42" t="s">
        <v>90</v>
      </c>
      <c r="K121" s="37" t="s">
        <v>91</v>
      </c>
      <c r="L121" s="37" t="s">
        <v>32</v>
      </c>
      <c r="M121" s="38">
        <v>1600</v>
      </c>
      <c r="N121" s="38">
        <v>5.89</v>
      </c>
      <c r="O121" s="38">
        <v>9424</v>
      </c>
      <c r="P121" s="38">
        <v>0</v>
      </c>
      <c r="Q121" s="38">
        <v>0</v>
      </c>
      <c r="R121" s="39">
        <v>9424</v>
      </c>
      <c r="S121" s="40">
        <f t="shared" si="2"/>
        <v>219475536</v>
      </c>
    </row>
    <row r="122" spans="1:19" s="41" customFormat="1" x14ac:dyDescent="0.3">
      <c r="A122" s="36" t="s">
        <v>502</v>
      </c>
      <c r="B122" s="37" t="s">
        <v>481</v>
      </c>
      <c r="C122" s="37">
        <v>1744959</v>
      </c>
      <c r="D122" s="37" t="s">
        <v>125</v>
      </c>
      <c r="E122" s="36"/>
      <c r="F122" s="37" t="s">
        <v>126</v>
      </c>
      <c r="G122" s="37" t="s">
        <v>81</v>
      </c>
      <c r="H122" s="37">
        <v>23289</v>
      </c>
      <c r="I122" s="37">
        <v>4</v>
      </c>
      <c r="J122" s="42" t="s">
        <v>173</v>
      </c>
      <c r="K122" s="37" t="s">
        <v>174</v>
      </c>
      <c r="L122" s="37" t="s">
        <v>32</v>
      </c>
      <c r="M122" s="38">
        <v>1250</v>
      </c>
      <c r="N122" s="38">
        <v>4.0999999999999996</v>
      </c>
      <c r="O122" s="38">
        <v>5125</v>
      </c>
      <c r="P122" s="38">
        <v>0</v>
      </c>
      <c r="Q122" s="38">
        <v>0</v>
      </c>
      <c r="R122" s="39">
        <v>5125</v>
      </c>
      <c r="S122" s="40">
        <f t="shared" si="2"/>
        <v>119356125</v>
      </c>
    </row>
    <row r="123" spans="1:19" s="41" customFormat="1" x14ac:dyDescent="0.3">
      <c r="A123" s="36" t="s">
        <v>502</v>
      </c>
      <c r="B123" s="37" t="s">
        <v>481</v>
      </c>
      <c r="C123" s="37">
        <v>1744959</v>
      </c>
      <c r="D123" s="37" t="s">
        <v>125</v>
      </c>
      <c r="E123" s="36"/>
      <c r="F123" s="37" t="s">
        <v>126</v>
      </c>
      <c r="G123" s="37" t="s">
        <v>81</v>
      </c>
      <c r="H123" s="37">
        <v>23289</v>
      </c>
      <c r="I123" s="37">
        <v>5</v>
      </c>
      <c r="J123" s="42" t="s">
        <v>175</v>
      </c>
      <c r="K123" s="37" t="s">
        <v>176</v>
      </c>
      <c r="L123" s="37" t="s">
        <v>32</v>
      </c>
      <c r="M123" s="38">
        <v>1600</v>
      </c>
      <c r="N123" s="38">
        <v>5.89</v>
      </c>
      <c r="O123" s="38">
        <v>9424</v>
      </c>
      <c r="P123" s="38">
        <v>0</v>
      </c>
      <c r="Q123" s="38">
        <v>0</v>
      </c>
      <c r="R123" s="39">
        <v>9424</v>
      </c>
      <c r="S123" s="40">
        <f t="shared" si="2"/>
        <v>219475536</v>
      </c>
    </row>
    <row r="124" spans="1:19" s="41" customFormat="1" x14ac:dyDescent="0.3">
      <c r="A124" s="36" t="s">
        <v>502</v>
      </c>
      <c r="B124" s="37" t="s">
        <v>481</v>
      </c>
      <c r="C124" s="37">
        <v>1744959</v>
      </c>
      <c r="D124" s="37" t="s">
        <v>125</v>
      </c>
      <c r="E124" s="36"/>
      <c r="F124" s="37" t="s">
        <v>126</v>
      </c>
      <c r="G124" s="37" t="s">
        <v>81</v>
      </c>
      <c r="H124" s="37">
        <v>23289</v>
      </c>
      <c r="I124" s="37">
        <v>6</v>
      </c>
      <c r="J124" s="42" t="s">
        <v>503</v>
      </c>
      <c r="K124" s="37" t="s">
        <v>504</v>
      </c>
      <c r="L124" s="37" t="s">
        <v>32</v>
      </c>
      <c r="M124" s="38">
        <v>1800</v>
      </c>
      <c r="N124" s="38">
        <v>5.62</v>
      </c>
      <c r="O124" s="38">
        <v>10116</v>
      </c>
      <c r="P124" s="38">
        <v>0</v>
      </c>
      <c r="Q124" s="38">
        <v>0</v>
      </c>
      <c r="R124" s="39">
        <v>10116</v>
      </c>
      <c r="S124" s="40">
        <f t="shared" si="2"/>
        <v>235591524</v>
      </c>
    </row>
    <row r="125" spans="1:19" s="41" customFormat="1" x14ac:dyDescent="0.3">
      <c r="A125" s="36" t="s">
        <v>502</v>
      </c>
      <c r="B125" s="37" t="s">
        <v>481</v>
      </c>
      <c r="C125" s="37">
        <v>1744959</v>
      </c>
      <c r="D125" s="37" t="s">
        <v>125</v>
      </c>
      <c r="E125" s="36"/>
      <c r="F125" s="37" t="s">
        <v>126</v>
      </c>
      <c r="G125" s="37" t="s">
        <v>81</v>
      </c>
      <c r="H125" s="37">
        <v>23289</v>
      </c>
      <c r="I125" s="37">
        <v>7</v>
      </c>
      <c r="J125" s="42" t="s">
        <v>505</v>
      </c>
      <c r="K125" s="37" t="s">
        <v>506</v>
      </c>
      <c r="L125" s="37" t="s">
        <v>32</v>
      </c>
      <c r="M125" s="38">
        <v>1500</v>
      </c>
      <c r="N125" s="38">
        <v>5.62</v>
      </c>
      <c r="O125" s="38">
        <v>8430</v>
      </c>
      <c r="P125" s="38">
        <v>0</v>
      </c>
      <c r="Q125" s="38">
        <v>0</v>
      </c>
      <c r="R125" s="39">
        <v>8430</v>
      </c>
      <c r="S125" s="40">
        <f t="shared" si="2"/>
        <v>196326270</v>
      </c>
    </row>
    <row r="126" spans="1:19" s="41" customFormat="1" x14ac:dyDescent="0.3">
      <c r="A126" s="36" t="s">
        <v>502</v>
      </c>
      <c r="B126" s="37" t="s">
        <v>481</v>
      </c>
      <c r="C126" s="37">
        <v>1744959</v>
      </c>
      <c r="D126" s="37" t="s">
        <v>125</v>
      </c>
      <c r="E126" s="36"/>
      <c r="F126" s="37" t="s">
        <v>126</v>
      </c>
      <c r="G126" s="37" t="s">
        <v>81</v>
      </c>
      <c r="H126" s="37">
        <v>23289</v>
      </c>
      <c r="I126" s="37">
        <v>8</v>
      </c>
      <c r="J126" s="42"/>
      <c r="K126" s="37" t="s">
        <v>507</v>
      </c>
      <c r="L126" s="37" t="s">
        <v>46</v>
      </c>
      <c r="M126" s="38">
        <v>0</v>
      </c>
      <c r="N126" s="38">
        <v>0</v>
      </c>
      <c r="O126" s="38">
        <v>0</v>
      </c>
      <c r="P126" s="38">
        <v>0</v>
      </c>
      <c r="Q126" s="38">
        <v>0</v>
      </c>
      <c r="R126" s="39">
        <v>0</v>
      </c>
      <c r="S126" s="40">
        <f t="shared" si="2"/>
        <v>0</v>
      </c>
    </row>
    <row r="127" spans="1:19" s="41" customFormat="1" x14ac:dyDescent="0.3">
      <c r="A127" s="36" t="s">
        <v>508</v>
      </c>
      <c r="B127" s="37" t="s">
        <v>509</v>
      </c>
      <c r="C127" s="37">
        <v>1744965</v>
      </c>
      <c r="D127" s="37" t="s">
        <v>27</v>
      </c>
      <c r="E127" s="36"/>
      <c r="F127" s="37" t="s">
        <v>28</v>
      </c>
      <c r="G127" s="37" t="s">
        <v>29</v>
      </c>
      <c r="H127" s="37">
        <v>25461</v>
      </c>
      <c r="I127" s="37">
        <v>1</v>
      </c>
      <c r="J127" s="42" t="s">
        <v>62</v>
      </c>
      <c r="K127" s="37" t="s">
        <v>63</v>
      </c>
      <c r="L127" s="37" t="s">
        <v>32</v>
      </c>
      <c r="M127" s="38">
        <v>600</v>
      </c>
      <c r="N127" s="38">
        <v>3.43</v>
      </c>
      <c r="O127" s="38">
        <v>2058</v>
      </c>
      <c r="P127" s="38">
        <v>0</v>
      </c>
      <c r="Q127" s="38">
        <v>0</v>
      </c>
      <c r="R127" s="39">
        <v>2058</v>
      </c>
      <c r="S127" s="40">
        <f t="shared" si="2"/>
        <v>52398738</v>
      </c>
    </row>
    <row r="128" spans="1:19" s="41" customFormat="1" x14ac:dyDescent="0.3">
      <c r="A128" s="36" t="s">
        <v>508</v>
      </c>
      <c r="B128" s="37" t="s">
        <v>509</v>
      </c>
      <c r="C128" s="37">
        <v>1744965</v>
      </c>
      <c r="D128" s="37" t="s">
        <v>27</v>
      </c>
      <c r="E128" s="36"/>
      <c r="F128" s="37" t="s">
        <v>28</v>
      </c>
      <c r="G128" s="37" t="s">
        <v>29</v>
      </c>
      <c r="H128" s="37">
        <v>25461</v>
      </c>
      <c r="I128" s="37">
        <v>2</v>
      </c>
      <c r="J128" s="42" t="s">
        <v>288</v>
      </c>
      <c r="K128" s="37" t="s">
        <v>289</v>
      </c>
      <c r="L128" s="37" t="s">
        <v>32</v>
      </c>
      <c r="M128" s="38">
        <v>1000</v>
      </c>
      <c r="N128" s="38">
        <v>3.48</v>
      </c>
      <c r="O128" s="38">
        <v>3480</v>
      </c>
      <c r="P128" s="38">
        <v>0</v>
      </c>
      <c r="Q128" s="38">
        <v>0</v>
      </c>
      <c r="R128" s="39">
        <v>3480</v>
      </c>
      <c r="S128" s="40">
        <f t="shared" si="2"/>
        <v>88604280</v>
      </c>
    </row>
    <row r="129" spans="1:19" s="41" customFormat="1" x14ac:dyDescent="0.3">
      <c r="A129" s="36" t="s">
        <v>508</v>
      </c>
      <c r="B129" s="37" t="s">
        <v>509</v>
      </c>
      <c r="C129" s="37">
        <v>1744965</v>
      </c>
      <c r="D129" s="37" t="s">
        <v>27</v>
      </c>
      <c r="E129" s="36"/>
      <c r="F129" s="37" t="s">
        <v>28</v>
      </c>
      <c r="G129" s="37" t="s">
        <v>29</v>
      </c>
      <c r="H129" s="37">
        <v>25461</v>
      </c>
      <c r="I129" s="37">
        <v>3</v>
      </c>
      <c r="J129" s="42" t="s">
        <v>64</v>
      </c>
      <c r="K129" s="37" t="s">
        <v>65</v>
      </c>
      <c r="L129" s="37" t="s">
        <v>32</v>
      </c>
      <c r="M129" s="38">
        <v>1000</v>
      </c>
      <c r="N129" s="38">
        <v>2.5099999999999998</v>
      </c>
      <c r="O129" s="38">
        <v>2510</v>
      </c>
      <c r="P129" s="38">
        <v>0</v>
      </c>
      <c r="Q129" s="38">
        <v>0</v>
      </c>
      <c r="R129" s="39">
        <v>2510</v>
      </c>
      <c r="S129" s="40">
        <f t="shared" si="2"/>
        <v>63907110</v>
      </c>
    </row>
    <row r="130" spans="1:19" s="41" customFormat="1" x14ac:dyDescent="0.3">
      <c r="A130" s="36" t="s">
        <v>508</v>
      </c>
      <c r="B130" s="37" t="s">
        <v>509</v>
      </c>
      <c r="C130" s="37">
        <v>1744965</v>
      </c>
      <c r="D130" s="37" t="s">
        <v>27</v>
      </c>
      <c r="E130" s="36"/>
      <c r="F130" s="37" t="s">
        <v>28</v>
      </c>
      <c r="G130" s="37" t="s">
        <v>29</v>
      </c>
      <c r="H130" s="37">
        <v>25461</v>
      </c>
      <c r="I130" s="37">
        <v>4</v>
      </c>
      <c r="J130" s="42" t="s">
        <v>66</v>
      </c>
      <c r="K130" s="37" t="s">
        <v>67</v>
      </c>
      <c r="L130" s="37" t="s">
        <v>32</v>
      </c>
      <c r="M130" s="38">
        <v>400</v>
      </c>
      <c r="N130" s="38">
        <v>2.48</v>
      </c>
      <c r="O130" s="38">
        <v>992</v>
      </c>
      <c r="P130" s="38">
        <v>0</v>
      </c>
      <c r="Q130" s="38">
        <v>0</v>
      </c>
      <c r="R130" s="39">
        <v>992</v>
      </c>
      <c r="S130" s="40">
        <f t="shared" si="2"/>
        <v>25257312</v>
      </c>
    </row>
    <row r="131" spans="1:19" s="41" customFormat="1" x14ac:dyDescent="0.3">
      <c r="A131" s="36" t="s">
        <v>508</v>
      </c>
      <c r="B131" s="37" t="s">
        <v>509</v>
      </c>
      <c r="C131" s="37">
        <v>1744965</v>
      </c>
      <c r="D131" s="37" t="s">
        <v>27</v>
      </c>
      <c r="E131" s="36"/>
      <c r="F131" s="37" t="s">
        <v>28</v>
      </c>
      <c r="G131" s="37" t="s">
        <v>29</v>
      </c>
      <c r="H131" s="37">
        <v>25461</v>
      </c>
      <c r="I131" s="37">
        <v>5</v>
      </c>
      <c r="J131" s="42" t="s">
        <v>68</v>
      </c>
      <c r="K131" s="37" t="s">
        <v>69</v>
      </c>
      <c r="L131" s="37" t="s">
        <v>32</v>
      </c>
      <c r="M131" s="38">
        <v>800</v>
      </c>
      <c r="N131" s="38">
        <v>3.47</v>
      </c>
      <c r="O131" s="38">
        <v>2776</v>
      </c>
      <c r="P131" s="38">
        <v>0</v>
      </c>
      <c r="Q131" s="38">
        <v>0</v>
      </c>
      <c r="R131" s="39">
        <v>2776</v>
      </c>
      <c r="S131" s="40">
        <f t="shared" si="2"/>
        <v>70679736</v>
      </c>
    </row>
    <row r="132" spans="1:19" s="41" customFormat="1" x14ac:dyDescent="0.3">
      <c r="A132" s="36" t="s">
        <v>508</v>
      </c>
      <c r="B132" s="37" t="s">
        <v>509</v>
      </c>
      <c r="C132" s="37">
        <v>1744965</v>
      </c>
      <c r="D132" s="37" t="s">
        <v>27</v>
      </c>
      <c r="E132" s="36"/>
      <c r="F132" s="37" t="s">
        <v>28</v>
      </c>
      <c r="G132" s="37" t="s">
        <v>29</v>
      </c>
      <c r="H132" s="37">
        <v>25461</v>
      </c>
      <c r="I132" s="37">
        <v>6</v>
      </c>
      <c r="J132" s="42" t="s">
        <v>70</v>
      </c>
      <c r="K132" s="37" t="s">
        <v>71</v>
      </c>
      <c r="L132" s="37" t="s">
        <v>32</v>
      </c>
      <c r="M132" s="38">
        <v>100</v>
      </c>
      <c r="N132" s="38">
        <v>2.57</v>
      </c>
      <c r="O132" s="38">
        <v>257</v>
      </c>
      <c r="P132" s="38">
        <v>0</v>
      </c>
      <c r="Q132" s="38">
        <v>0</v>
      </c>
      <c r="R132" s="39">
        <v>257</v>
      </c>
      <c r="S132" s="40">
        <f t="shared" ref="S132:S195" si="3">ROUND(M132*N132*H132,0)</f>
        <v>6543477</v>
      </c>
    </row>
    <row r="133" spans="1:19" s="41" customFormat="1" x14ac:dyDescent="0.3">
      <c r="A133" s="36" t="s">
        <v>508</v>
      </c>
      <c r="B133" s="37" t="s">
        <v>509</v>
      </c>
      <c r="C133" s="37">
        <v>1744965</v>
      </c>
      <c r="D133" s="37" t="s">
        <v>27</v>
      </c>
      <c r="E133" s="36"/>
      <c r="F133" s="37" t="s">
        <v>28</v>
      </c>
      <c r="G133" s="37" t="s">
        <v>29</v>
      </c>
      <c r="H133" s="37">
        <v>25461</v>
      </c>
      <c r="I133" s="37">
        <v>7</v>
      </c>
      <c r="J133" s="42"/>
      <c r="K133" s="37" t="s">
        <v>510</v>
      </c>
      <c r="L133" s="37" t="s">
        <v>46</v>
      </c>
      <c r="M133" s="38">
        <v>0</v>
      </c>
      <c r="N133" s="38">
        <v>0</v>
      </c>
      <c r="O133" s="38">
        <v>0</v>
      </c>
      <c r="P133" s="38">
        <v>0</v>
      </c>
      <c r="Q133" s="38">
        <v>0</v>
      </c>
      <c r="R133" s="39">
        <v>0</v>
      </c>
      <c r="S133" s="40">
        <f t="shared" si="3"/>
        <v>0</v>
      </c>
    </row>
    <row r="134" spans="1:19" s="41" customFormat="1" x14ac:dyDescent="0.3">
      <c r="A134" s="36" t="s">
        <v>511</v>
      </c>
      <c r="B134" s="37" t="s">
        <v>509</v>
      </c>
      <c r="C134" s="37">
        <v>1744964</v>
      </c>
      <c r="D134" s="37" t="s">
        <v>27</v>
      </c>
      <c r="E134" s="36"/>
      <c r="F134" s="37" t="s">
        <v>28</v>
      </c>
      <c r="G134" s="37" t="s">
        <v>29</v>
      </c>
      <c r="H134" s="37">
        <v>25461</v>
      </c>
      <c r="I134" s="37">
        <v>1</v>
      </c>
      <c r="J134" s="42" t="s">
        <v>253</v>
      </c>
      <c r="K134" s="37" t="s">
        <v>254</v>
      </c>
      <c r="L134" s="37" t="s">
        <v>32</v>
      </c>
      <c r="M134" s="38">
        <v>1000</v>
      </c>
      <c r="N134" s="38">
        <v>2.88002</v>
      </c>
      <c r="O134" s="38">
        <v>2880.02</v>
      </c>
      <c r="P134" s="38">
        <v>0</v>
      </c>
      <c r="Q134" s="38">
        <v>0</v>
      </c>
      <c r="R134" s="39">
        <v>2880.02</v>
      </c>
      <c r="S134" s="40">
        <f t="shared" si="3"/>
        <v>73328189</v>
      </c>
    </row>
    <row r="135" spans="1:19" s="41" customFormat="1" x14ac:dyDescent="0.3">
      <c r="A135" s="36" t="s">
        <v>511</v>
      </c>
      <c r="B135" s="37" t="s">
        <v>509</v>
      </c>
      <c r="C135" s="37">
        <v>1744964</v>
      </c>
      <c r="D135" s="37" t="s">
        <v>27</v>
      </c>
      <c r="E135" s="36"/>
      <c r="F135" s="37" t="s">
        <v>28</v>
      </c>
      <c r="G135" s="37" t="s">
        <v>29</v>
      </c>
      <c r="H135" s="37">
        <v>25461</v>
      </c>
      <c r="I135" s="37">
        <v>2</v>
      </c>
      <c r="J135" s="42" t="s">
        <v>255</v>
      </c>
      <c r="K135" s="37" t="s">
        <v>256</v>
      </c>
      <c r="L135" s="37" t="s">
        <v>32</v>
      </c>
      <c r="M135" s="38">
        <v>1000</v>
      </c>
      <c r="N135" s="38">
        <v>3.57</v>
      </c>
      <c r="O135" s="38">
        <v>3570</v>
      </c>
      <c r="P135" s="38">
        <v>0</v>
      </c>
      <c r="Q135" s="38">
        <v>0</v>
      </c>
      <c r="R135" s="39">
        <v>3570</v>
      </c>
      <c r="S135" s="40">
        <f t="shared" si="3"/>
        <v>90895770</v>
      </c>
    </row>
    <row r="136" spans="1:19" s="41" customFormat="1" x14ac:dyDescent="0.3">
      <c r="A136" s="36" t="s">
        <v>511</v>
      </c>
      <c r="B136" s="37" t="s">
        <v>509</v>
      </c>
      <c r="C136" s="37">
        <v>1744964</v>
      </c>
      <c r="D136" s="37" t="s">
        <v>27</v>
      </c>
      <c r="E136" s="36"/>
      <c r="F136" s="37" t="s">
        <v>28</v>
      </c>
      <c r="G136" s="37" t="s">
        <v>29</v>
      </c>
      <c r="H136" s="37">
        <v>25461</v>
      </c>
      <c r="I136" s="37">
        <v>3</v>
      </c>
      <c r="J136" s="42"/>
      <c r="K136" s="37" t="s">
        <v>512</v>
      </c>
      <c r="L136" s="37" t="s">
        <v>46</v>
      </c>
      <c r="M136" s="38">
        <v>0</v>
      </c>
      <c r="N136" s="38">
        <v>0</v>
      </c>
      <c r="O136" s="38">
        <v>0</v>
      </c>
      <c r="P136" s="38">
        <v>0</v>
      </c>
      <c r="Q136" s="38">
        <v>0</v>
      </c>
      <c r="R136" s="39">
        <v>0</v>
      </c>
      <c r="S136" s="40">
        <f t="shared" si="3"/>
        <v>0</v>
      </c>
    </row>
    <row r="137" spans="1:19" s="41" customFormat="1" x14ac:dyDescent="0.3">
      <c r="A137" s="36" t="s">
        <v>513</v>
      </c>
      <c r="B137" s="37" t="s">
        <v>509</v>
      </c>
      <c r="C137" s="37">
        <v>1744963</v>
      </c>
      <c r="D137" s="37" t="s">
        <v>27</v>
      </c>
      <c r="E137" s="36"/>
      <c r="F137" s="37" t="s">
        <v>28</v>
      </c>
      <c r="G137" s="37" t="s">
        <v>29</v>
      </c>
      <c r="H137" s="37">
        <v>25461</v>
      </c>
      <c r="I137" s="37">
        <v>1</v>
      </c>
      <c r="J137" s="42" t="s">
        <v>30</v>
      </c>
      <c r="K137" s="37" t="s">
        <v>31</v>
      </c>
      <c r="L137" s="37" t="s">
        <v>32</v>
      </c>
      <c r="M137" s="38">
        <v>2000</v>
      </c>
      <c r="N137" s="38">
        <v>2.88</v>
      </c>
      <c r="O137" s="38">
        <v>5760</v>
      </c>
      <c r="P137" s="38">
        <v>0</v>
      </c>
      <c r="Q137" s="38">
        <v>0</v>
      </c>
      <c r="R137" s="39">
        <v>5760</v>
      </c>
      <c r="S137" s="40">
        <f t="shared" si="3"/>
        <v>146655360</v>
      </c>
    </row>
    <row r="138" spans="1:19" s="41" customFormat="1" x14ac:dyDescent="0.3">
      <c r="A138" s="36" t="s">
        <v>513</v>
      </c>
      <c r="B138" s="37" t="s">
        <v>509</v>
      </c>
      <c r="C138" s="37">
        <v>1744963</v>
      </c>
      <c r="D138" s="37" t="s">
        <v>27</v>
      </c>
      <c r="E138" s="36"/>
      <c r="F138" s="37" t="s">
        <v>28</v>
      </c>
      <c r="G138" s="37" t="s">
        <v>29</v>
      </c>
      <c r="H138" s="37">
        <v>25461</v>
      </c>
      <c r="I138" s="37">
        <v>2</v>
      </c>
      <c r="J138" s="42" t="s">
        <v>33</v>
      </c>
      <c r="K138" s="37" t="s">
        <v>34</v>
      </c>
      <c r="L138" s="37" t="s">
        <v>32</v>
      </c>
      <c r="M138" s="38">
        <v>400</v>
      </c>
      <c r="N138" s="38">
        <v>3.71</v>
      </c>
      <c r="O138" s="38">
        <v>1484</v>
      </c>
      <c r="P138" s="38">
        <v>0</v>
      </c>
      <c r="Q138" s="38">
        <v>0</v>
      </c>
      <c r="R138" s="39">
        <v>1484</v>
      </c>
      <c r="S138" s="40">
        <f t="shared" si="3"/>
        <v>37784124</v>
      </c>
    </row>
    <row r="139" spans="1:19" s="41" customFormat="1" x14ac:dyDescent="0.3">
      <c r="A139" s="36" t="s">
        <v>513</v>
      </c>
      <c r="B139" s="37" t="s">
        <v>509</v>
      </c>
      <c r="C139" s="37">
        <v>1744963</v>
      </c>
      <c r="D139" s="37" t="s">
        <v>27</v>
      </c>
      <c r="E139" s="36"/>
      <c r="F139" s="37" t="s">
        <v>28</v>
      </c>
      <c r="G139" s="37" t="s">
        <v>29</v>
      </c>
      <c r="H139" s="37">
        <v>25461</v>
      </c>
      <c r="I139" s="37">
        <v>3</v>
      </c>
      <c r="J139" s="42" t="s">
        <v>39</v>
      </c>
      <c r="K139" s="37" t="s">
        <v>40</v>
      </c>
      <c r="L139" s="37" t="s">
        <v>32</v>
      </c>
      <c r="M139" s="38">
        <v>200</v>
      </c>
      <c r="N139" s="38">
        <v>3.7</v>
      </c>
      <c r="O139" s="38">
        <v>740</v>
      </c>
      <c r="P139" s="38">
        <v>0</v>
      </c>
      <c r="Q139" s="38">
        <v>0</v>
      </c>
      <c r="R139" s="39">
        <v>740</v>
      </c>
      <c r="S139" s="40">
        <f t="shared" si="3"/>
        <v>18841140</v>
      </c>
    </row>
    <row r="140" spans="1:19" s="41" customFormat="1" x14ac:dyDescent="0.3">
      <c r="A140" s="36" t="s">
        <v>513</v>
      </c>
      <c r="B140" s="37" t="s">
        <v>509</v>
      </c>
      <c r="C140" s="37">
        <v>1744963</v>
      </c>
      <c r="D140" s="37" t="s">
        <v>27</v>
      </c>
      <c r="E140" s="36"/>
      <c r="F140" s="37" t="s">
        <v>28</v>
      </c>
      <c r="G140" s="37" t="s">
        <v>29</v>
      </c>
      <c r="H140" s="37">
        <v>25461</v>
      </c>
      <c r="I140" s="37">
        <v>4</v>
      </c>
      <c r="J140" s="42" t="s">
        <v>43</v>
      </c>
      <c r="K140" s="37" t="s">
        <v>44</v>
      </c>
      <c r="L140" s="37" t="s">
        <v>32</v>
      </c>
      <c r="M140" s="38">
        <v>1000</v>
      </c>
      <c r="N140" s="38">
        <v>8.16</v>
      </c>
      <c r="O140" s="38">
        <v>8160</v>
      </c>
      <c r="P140" s="38">
        <v>0</v>
      </c>
      <c r="Q140" s="38">
        <v>0</v>
      </c>
      <c r="R140" s="39">
        <v>8160</v>
      </c>
      <c r="S140" s="40">
        <f t="shared" si="3"/>
        <v>207761760</v>
      </c>
    </row>
    <row r="141" spans="1:19" s="41" customFormat="1" x14ac:dyDescent="0.3">
      <c r="A141" s="36" t="s">
        <v>513</v>
      </c>
      <c r="B141" s="37" t="s">
        <v>509</v>
      </c>
      <c r="C141" s="37">
        <v>1744963</v>
      </c>
      <c r="D141" s="37" t="s">
        <v>27</v>
      </c>
      <c r="E141" s="36"/>
      <c r="F141" s="37" t="s">
        <v>28</v>
      </c>
      <c r="G141" s="37" t="s">
        <v>29</v>
      </c>
      <c r="H141" s="37">
        <v>25461</v>
      </c>
      <c r="I141" s="37">
        <v>5</v>
      </c>
      <c r="J141" s="42"/>
      <c r="K141" s="37" t="s">
        <v>514</v>
      </c>
      <c r="L141" s="37" t="s">
        <v>46</v>
      </c>
      <c r="M141" s="38">
        <v>0</v>
      </c>
      <c r="N141" s="38">
        <v>0</v>
      </c>
      <c r="O141" s="38">
        <v>0</v>
      </c>
      <c r="P141" s="38">
        <v>0</v>
      </c>
      <c r="Q141" s="38">
        <v>0</v>
      </c>
      <c r="R141" s="39">
        <v>0</v>
      </c>
      <c r="S141" s="40">
        <f t="shared" si="3"/>
        <v>0</v>
      </c>
    </row>
    <row r="142" spans="1:19" s="41" customFormat="1" x14ac:dyDescent="0.3">
      <c r="A142" s="36" t="s">
        <v>518</v>
      </c>
      <c r="B142" s="37" t="s">
        <v>515</v>
      </c>
      <c r="C142" s="37">
        <v>1744967</v>
      </c>
      <c r="D142" s="37" t="s">
        <v>98</v>
      </c>
      <c r="E142" s="36"/>
      <c r="F142" s="37" t="s">
        <v>99</v>
      </c>
      <c r="G142" s="37" t="s">
        <v>81</v>
      </c>
      <c r="H142" s="37">
        <v>23305</v>
      </c>
      <c r="I142" s="37">
        <v>1</v>
      </c>
      <c r="J142" s="42" t="s">
        <v>100</v>
      </c>
      <c r="K142" s="37" t="s">
        <v>519</v>
      </c>
      <c r="L142" s="37" t="s">
        <v>32</v>
      </c>
      <c r="M142" s="38">
        <v>6000</v>
      </c>
      <c r="N142" s="38">
        <v>7.89</v>
      </c>
      <c r="O142" s="38">
        <v>47340</v>
      </c>
      <c r="P142" s="38">
        <v>0</v>
      </c>
      <c r="Q142" s="38">
        <v>0</v>
      </c>
      <c r="R142" s="39">
        <v>47340</v>
      </c>
      <c r="S142" s="40">
        <f t="shared" si="3"/>
        <v>1103258700</v>
      </c>
    </row>
    <row r="143" spans="1:19" s="41" customFormat="1" x14ac:dyDescent="0.3">
      <c r="A143" s="36" t="s">
        <v>518</v>
      </c>
      <c r="B143" s="37" t="s">
        <v>515</v>
      </c>
      <c r="C143" s="37">
        <v>1744967</v>
      </c>
      <c r="D143" s="37" t="s">
        <v>98</v>
      </c>
      <c r="E143" s="36"/>
      <c r="F143" s="37" t="s">
        <v>99</v>
      </c>
      <c r="G143" s="37" t="s">
        <v>81</v>
      </c>
      <c r="H143" s="37">
        <v>23305</v>
      </c>
      <c r="I143" s="37">
        <v>2</v>
      </c>
      <c r="J143" s="42" t="s">
        <v>102</v>
      </c>
      <c r="K143" s="37" t="s">
        <v>520</v>
      </c>
      <c r="L143" s="37" t="s">
        <v>32</v>
      </c>
      <c r="M143" s="38">
        <v>5500</v>
      </c>
      <c r="N143" s="38">
        <v>7.89</v>
      </c>
      <c r="O143" s="38">
        <v>43395</v>
      </c>
      <c r="P143" s="38">
        <v>0</v>
      </c>
      <c r="Q143" s="38">
        <v>0</v>
      </c>
      <c r="R143" s="39">
        <v>43395</v>
      </c>
      <c r="S143" s="40">
        <f t="shared" si="3"/>
        <v>1011320475</v>
      </c>
    </row>
    <row r="144" spans="1:19" s="41" customFormat="1" x14ac:dyDescent="0.3">
      <c r="A144" s="36" t="s">
        <v>518</v>
      </c>
      <c r="B144" s="37" t="s">
        <v>515</v>
      </c>
      <c r="C144" s="37">
        <v>1744967</v>
      </c>
      <c r="D144" s="37" t="s">
        <v>98</v>
      </c>
      <c r="E144" s="36"/>
      <c r="F144" s="37" t="s">
        <v>99</v>
      </c>
      <c r="G144" s="37" t="s">
        <v>81</v>
      </c>
      <c r="H144" s="37">
        <v>23305</v>
      </c>
      <c r="I144" s="37">
        <v>3</v>
      </c>
      <c r="J144" s="42" t="s">
        <v>106</v>
      </c>
      <c r="K144" s="37" t="s">
        <v>107</v>
      </c>
      <c r="L144" s="37" t="s">
        <v>32</v>
      </c>
      <c r="M144" s="38">
        <v>2000</v>
      </c>
      <c r="N144" s="38">
        <v>7.9</v>
      </c>
      <c r="O144" s="38">
        <v>15800</v>
      </c>
      <c r="P144" s="38">
        <v>0</v>
      </c>
      <c r="Q144" s="38">
        <v>0</v>
      </c>
      <c r="R144" s="39">
        <v>15800</v>
      </c>
      <c r="S144" s="40">
        <f t="shared" si="3"/>
        <v>368219000</v>
      </c>
    </row>
    <row r="145" spans="1:19" s="41" customFormat="1" x14ac:dyDescent="0.3">
      <c r="A145" s="36" t="s">
        <v>518</v>
      </c>
      <c r="B145" s="37" t="s">
        <v>515</v>
      </c>
      <c r="C145" s="37">
        <v>1744967</v>
      </c>
      <c r="D145" s="37" t="s">
        <v>98</v>
      </c>
      <c r="E145" s="36"/>
      <c r="F145" s="37" t="s">
        <v>99</v>
      </c>
      <c r="G145" s="37" t="s">
        <v>81</v>
      </c>
      <c r="H145" s="37">
        <v>23305</v>
      </c>
      <c r="I145" s="37">
        <v>4</v>
      </c>
      <c r="J145" s="42" t="s">
        <v>312</v>
      </c>
      <c r="K145" s="37" t="s">
        <v>313</v>
      </c>
      <c r="L145" s="37" t="s">
        <v>32</v>
      </c>
      <c r="M145" s="38">
        <v>2000</v>
      </c>
      <c r="N145" s="38">
        <v>7.9</v>
      </c>
      <c r="O145" s="38">
        <v>15800</v>
      </c>
      <c r="P145" s="38">
        <v>0</v>
      </c>
      <c r="Q145" s="38">
        <v>0</v>
      </c>
      <c r="R145" s="39">
        <v>15800</v>
      </c>
      <c r="S145" s="40">
        <f t="shared" si="3"/>
        <v>368219000</v>
      </c>
    </row>
    <row r="146" spans="1:19" s="41" customFormat="1" x14ac:dyDescent="0.3">
      <c r="A146" s="36" t="s">
        <v>518</v>
      </c>
      <c r="B146" s="37" t="s">
        <v>515</v>
      </c>
      <c r="C146" s="37">
        <v>1744967</v>
      </c>
      <c r="D146" s="37" t="s">
        <v>98</v>
      </c>
      <c r="E146" s="36"/>
      <c r="F146" s="37" t="s">
        <v>99</v>
      </c>
      <c r="G146" s="37" t="s">
        <v>81</v>
      </c>
      <c r="H146" s="37">
        <v>23305</v>
      </c>
      <c r="I146" s="37">
        <v>5</v>
      </c>
      <c r="J146" s="42"/>
      <c r="K146" s="37" t="s">
        <v>521</v>
      </c>
      <c r="L146" s="37" t="s">
        <v>46</v>
      </c>
      <c r="M146" s="38">
        <v>0</v>
      </c>
      <c r="N146" s="38">
        <v>0</v>
      </c>
      <c r="O146" s="38">
        <v>0</v>
      </c>
      <c r="P146" s="38">
        <v>0</v>
      </c>
      <c r="Q146" s="38">
        <v>0</v>
      </c>
      <c r="R146" s="39">
        <v>0</v>
      </c>
      <c r="S146" s="40">
        <f t="shared" si="3"/>
        <v>0</v>
      </c>
    </row>
    <row r="147" spans="1:19" s="41" customFormat="1" x14ac:dyDescent="0.3">
      <c r="A147" s="36" t="s">
        <v>522</v>
      </c>
      <c r="B147" s="37" t="s">
        <v>523</v>
      </c>
      <c r="C147" s="37">
        <v>1744981</v>
      </c>
      <c r="D147" s="37" t="s">
        <v>208</v>
      </c>
      <c r="E147" s="36"/>
      <c r="F147" s="37" t="s">
        <v>209</v>
      </c>
      <c r="G147" s="37" t="s">
        <v>81</v>
      </c>
      <c r="H147" s="37">
        <v>23297</v>
      </c>
      <c r="I147" s="37">
        <v>1</v>
      </c>
      <c r="J147" s="42" t="s">
        <v>214</v>
      </c>
      <c r="K147" s="37" t="s">
        <v>456</v>
      </c>
      <c r="L147" s="37" t="s">
        <v>32</v>
      </c>
      <c r="M147" s="38">
        <v>3200</v>
      </c>
      <c r="N147" s="38">
        <v>4.8630000000000004</v>
      </c>
      <c r="O147" s="38">
        <v>15561.6</v>
      </c>
      <c r="P147" s="38">
        <v>0</v>
      </c>
      <c r="Q147" s="38">
        <v>0</v>
      </c>
      <c r="R147" s="39">
        <v>15561.6</v>
      </c>
      <c r="S147" s="40">
        <f t="shared" si="3"/>
        <v>362538595</v>
      </c>
    </row>
    <row r="148" spans="1:19" s="41" customFormat="1" x14ac:dyDescent="0.3">
      <c r="A148" s="36" t="s">
        <v>522</v>
      </c>
      <c r="B148" s="37" t="s">
        <v>523</v>
      </c>
      <c r="C148" s="37">
        <v>1744981</v>
      </c>
      <c r="D148" s="37" t="s">
        <v>208</v>
      </c>
      <c r="E148" s="36"/>
      <c r="F148" s="37" t="s">
        <v>209</v>
      </c>
      <c r="G148" s="37" t="s">
        <v>81</v>
      </c>
      <c r="H148" s="37">
        <v>23297</v>
      </c>
      <c r="I148" s="37">
        <v>2</v>
      </c>
      <c r="J148" s="42" t="s">
        <v>220</v>
      </c>
      <c r="K148" s="37" t="s">
        <v>439</v>
      </c>
      <c r="L148" s="37" t="s">
        <v>32</v>
      </c>
      <c r="M148" s="38">
        <v>3270</v>
      </c>
      <c r="N148" s="38">
        <v>4.8630000000000004</v>
      </c>
      <c r="O148" s="38">
        <v>15902.01</v>
      </c>
      <c r="P148" s="38">
        <v>0</v>
      </c>
      <c r="Q148" s="38">
        <v>0</v>
      </c>
      <c r="R148" s="39">
        <v>15902.01</v>
      </c>
      <c r="S148" s="40">
        <f t="shared" si="3"/>
        <v>370469127</v>
      </c>
    </row>
    <row r="149" spans="1:19" s="41" customFormat="1" x14ac:dyDescent="0.3">
      <c r="A149" s="36" t="s">
        <v>522</v>
      </c>
      <c r="B149" s="37" t="s">
        <v>523</v>
      </c>
      <c r="C149" s="37">
        <v>1744981</v>
      </c>
      <c r="D149" s="37" t="s">
        <v>208</v>
      </c>
      <c r="E149" s="36"/>
      <c r="F149" s="37" t="s">
        <v>209</v>
      </c>
      <c r="G149" s="37" t="s">
        <v>81</v>
      </c>
      <c r="H149" s="37">
        <v>23297</v>
      </c>
      <c r="I149" s="37">
        <v>3</v>
      </c>
      <c r="J149" s="42" t="s">
        <v>228</v>
      </c>
      <c r="K149" s="37" t="s">
        <v>463</v>
      </c>
      <c r="L149" s="37" t="s">
        <v>32</v>
      </c>
      <c r="M149" s="38">
        <v>800</v>
      </c>
      <c r="N149" s="38">
        <v>5.1440000000000001</v>
      </c>
      <c r="O149" s="38">
        <v>4115.2</v>
      </c>
      <c r="P149" s="38">
        <v>0</v>
      </c>
      <c r="Q149" s="38">
        <v>0</v>
      </c>
      <c r="R149" s="39">
        <v>4115.2</v>
      </c>
      <c r="S149" s="40">
        <f t="shared" si="3"/>
        <v>95871814</v>
      </c>
    </row>
    <row r="150" spans="1:19" s="41" customFormat="1" x14ac:dyDescent="0.3">
      <c r="A150" s="36" t="s">
        <v>522</v>
      </c>
      <c r="B150" s="37" t="s">
        <v>523</v>
      </c>
      <c r="C150" s="37">
        <v>1744981</v>
      </c>
      <c r="D150" s="37" t="s">
        <v>208</v>
      </c>
      <c r="E150" s="36"/>
      <c r="F150" s="37" t="s">
        <v>209</v>
      </c>
      <c r="G150" s="37" t="s">
        <v>81</v>
      </c>
      <c r="H150" s="37">
        <v>23297</v>
      </c>
      <c r="I150" s="37">
        <v>4</v>
      </c>
      <c r="J150" s="42" t="s">
        <v>230</v>
      </c>
      <c r="K150" s="37" t="s">
        <v>464</v>
      </c>
      <c r="L150" s="37" t="s">
        <v>32</v>
      </c>
      <c r="M150" s="38">
        <v>1800</v>
      </c>
      <c r="N150" s="38">
        <v>5.1440000000000001</v>
      </c>
      <c r="O150" s="38">
        <v>9259.2000000000007</v>
      </c>
      <c r="P150" s="38">
        <v>0</v>
      </c>
      <c r="Q150" s="38">
        <v>0</v>
      </c>
      <c r="R150" s="39">
        <v>9259.2000000000007</v>
      </c>
      <c r="S150" s="40">
        <f t="shared" si="3"/>
        <v>215711582</v>
      </c>
    </row>
    <row r="151" spans="1:19" s="41" customFormat="1" x14ac:dyDescent="0.3">
      <c r="A151" s="36" t="s">
        <v>522</v>
      </c>
      <c r="B151" s="37" t="s">
        <v>523</v>
      </c>
      <c r="C151" s="37">
        <v>1744981</v>
      </c>
      <c r="D151" s="37" t="s">
        <v>208</v>
      </c>
      <c r="E151" s="36"/>
      <c r="F151" s="37" t="s">
        <v>209</v>
      </c>
      <c r="G151" s="37" t="s">
        <v>81</v>
      </c>
      <c r="H151" s="37">
        <v>23297</v>
      </c>
      <c r="I151" s="37">
        <v>5</v>
      </c>
      <c r="J151" s="42" t="s">
        <v>236</v>
      </c>
      <c r="K151" s="37" t="s">
        <v>468</v>
      </c>
      <c r="L151" s="37" t="s">
        <v>32</v>
      </c>
      <c r="M151" s="38">
        <v>800</v>
      </c>
      <c r="N151" s="38">
        <v>5.1440000000000001</v>
      </c>
      <c r="O151" s="38">
        <v>4115.2</v>
      </c>
      <c r="P151" s="38">
        <v>0</v>
      </c>
      <c r="Q151" s="38">
        <v>0</v>
      </c>
      <c r="R151" s="39">
        <v>4115.2</v>
      </c>
      <c r="S151" s="40">
        <f t="shared" si="3"/>
        <v>95871814</v>
      </c>
    </row>
    <row r="152" spans="1:19" s="41" customFormat="1" x14ac:dyDescent="0.3">
      <c r="A152" s="36" t="s">
        <v>522</v>
      </c>
      <c r="B152" s="37" t="s">
        <v>523</v>
      </c>
      <c r="C152" s="37">
        <v>1744981</v>
      </c>
      <c r="D152" s="37" t="s">
        <v>208</v>
      </c>
      <c r="E152" s="36"/>
      <c r="F152" s="37" t="s">
        <v>209</v>
      </c>
      <c r="G152" s="37" t="s">
        <v>81</v>
      </c>
      <c r="H152" s="37">
        <v>23297</v>
      </c>
      <c r="I152" s="37">
        <v>6</v>
      </c>
      <c r="J152" s="42" t="s">
        <v>238</v>
      </c>
      <c r="K152" s="37" t="s">
        <v>469</v>
      </c>
      <c r="L152" s="37" t="s">
        <v>32</v>
      </c>
      <c r="M152" s="38">
        <v>1800</v>
      </c>
      <c r="N152" s="38">
        <v>5.1440000000000001</v>
      </c>
      <c r="O152" s="38">
        <v>9259.2000000000007</v>
      </c>
      <c r="P152" s="38">
        <v>0</v>
      </c>
      <c r="Q152" s="38">
        <v>0</v>
      </c>
      <c r="R152" s="39">
        <v>9259.2000000000007</v>
      </c>
      <c r="S152" s="40">
        <f t="shared" si="3"/>
        <v>215711582</v>
      </c>
    </row>
    <row r="153" spans="1:19" s="41" customFormat="1" x14ac:dyDescent="0.3">
      <c r="A153" s="36" t="s">
        <v>522</v>
      </c>
      <c r="B153" s="37" t="s">
        <v>523</v>
      </c>
      <c r="C153" s="37">
        <v>1744981</v>
      </c>
      <c r="D153" s="37" t="s">
        <v>208</v>
      </c>
      <c r="E153" s="36"/>
      <c r="F153" s="37" t="s">
        <v>209</v>
      </c>
      <c r="G153" s="37" t="s">
        <v>81</v>
      </c>
      <c r="H153" s="37">
        <v>23297</v>
      </c>
      <c r="I153" s="37">
        <v>7</v>
      </c>
      <c r="J153" s="42"/>
      <c r="K153" s="37" t="s">
        <v>524</v>
      </c>
      <c r="L153" s="37" t="s">
        <v>46</v>
      </c>
      <c r="M153" s="38">
        <v>0</v>
      </c>
      <c r="N153" s="38">
        <v>0</v>
      </c>
      <c r="O153" s="38">
        <v>0</v>
      </c>
      <c r="P153" s="38">
        <v>0</v>
      </c>
      <c r="Q153" s="38">
        <v>0</v>
      </c>
      <c r="R153" s="39">
        <v>0</v>
      </c>
      <c r="S153" s="40">
        <f t="shared" si="3"/>
        <v>0</v>
      </c>
    </row>
    <row r="154" spans="1:19" s="41" customFormat="1" x14ac:dyDescent="0.3">
      <c r="A154" s="36" t="s">
        <v>525</v>
      </c>
      <c r="B154" s="37" t="s">
        <v>526</v>
      </c>
      <c r="C154" s="37">
        <v>1744973</v>
      </c>
      <c r="D154" s="37" t="s">
        <v>125</v>
      </c>
      <c r="E154" s="36"/>
      <c r="F154" s="37" t="s">
        <v>527</v>
      </c>
      <c r="G154" s="37" t="s">
        <v>81</v>
      </c>
      <c r="H154" s="37">
        <v>23297</v>
      </c>
      <c r="I154" s="37">
        <v>1</v>
      </c>
      <c r="J154" s="42" t="s">
        <v>147</v>
      </c>
      <c r="K154" s="37" t="s">
        <v>528</v>
      </c>
      <c r="L154" s="37" t="s">
        <v>32</v>
      </c>
      <c r="M154" s="38">
        <v>500</v>
      </c>
      <c r="N154" s="38">
        <v>5.85</v>
      </c>
      <c r="O154" s="38">
        <v>2925</v>
      </c>
      <c r="P154" s="38">
        <v>0</v>
      </c>
      <c r="Q154" s="38">
        <v>0</v>
      </c>
      <c r="R154" s="39">
        <v>2925</v>
      </c>
      <c r="S154" s="40">
        <f t="shared" si="3"/>
        <v>68143725</v>
      </c>
    </row>
    <row r="155" spans="1:19" s="41" customFormat="1" x14ac:dyDescent="0.3">
      <c r="A155" s="36" t="s">
        <v>525</v>
      </c>
      <c r="B155" s="37" t="s">
        <v>526</v>
      </c>
      <c r="C155" s="37">
        <v>1744973</v>
      </c>
      <c r="D155" s="37" t="s">
        <v>125</v>
      </c>
      <c r="E155" s="36"/>
      <c r="F155" s="37" t="s">
        <v>527</v>
      </c>
      <c r="G155" s="37" t="s">
        <v>81</v>
      </c>
      <c r="H155" s="37">
        <v>23297</v>
      </c>
      <c r="I155" s="37">
        <v>2</v>
      </c>
      <c r="J155" s="42" t="s">
        <v>149</v>
      </c>
      <c r="K155" s="37" t="s">
        <v>529</v>
      </c>
      <c r="L155" s="37" t="s">
        <v>32</v>
      </c>
      <c r="M155" s="38">
        <v>400</v>
      </c>
      <c r="N155" s="38">
        <v>5.85</v>
      </c>
      <c r="O155" s="38">
        <v>2340</v>
      </c>
      <c r="P155" s="38">
        <v>0</v>
      </c>
      <c r="Q155" s="38">
        <v>0</v>
      </c>
      <c r="R155" s="39">
        <v>2340</v>
      </c>
      <c r="S155" s="40">
        <f t="shared" si="3"/>
        <v>54514980</v>
      </c>
    </row>
    <row r="156" spans="1:19" s="41" customFormat="1" x14ac:dyDescent="0.3">
      <c r="A156" s="36" t="s">
        <v>525</v>
      </c>
      <c r="B156" s="37" t="s">
        <v>526</v>
      </c>
      <c r="C156" s="37">
        <v>1744973</v>
      </c>
      <c r="D156" s="37" t="s">
        <v>125</v>
      </c>
      <c r="E156" s="36"/>
      <c r="F156" s="37" t="s">
        <v>527</v>
      </c>
      <c r="G156" s="37" t="s">
        <v>81</v>
      </c>
      <c r="H156" s="37">
        <v>23297</v>
      </c>
      <c r="I156" s="37">
        <v>3</v>
      </c>
      <c r="J156" s="42" t="s">
        <v>82</v>
      </c>
      <c r="K156" s="37" t="s">
        <v>530</v>
      </c>
      <c r="L156" s="37" t="s">
        <v>32</v>
      </c>
      <c r="M156" s="38">
        <v>400</v>
      </c>
      <c r="N156" s="38">
        <v>5.85</v>
      </c>
      <c r="O156" s="38">
        <v>2340</v>
      </c>
      <c r="P156" s="38">
        <v>0</v>
      </c>
      <c r="Q156" s="38">
        <v>0</v>
      </c>
      <c r="R156" s="39">
        <v>2340</v>
      </c>
      <c r="S156" s="40">
        <f t="shared" si="3"/>
        <v>54514980</v>
      </c>
    </row>
    <row r="157" spans="1:19" s="41" customFormat="1" x14ac:dyDescent="0.3">
      <c r="A157" s="36" t="s">
        <v>525</v>
      </c>
      <c r="B157" s="37" t="s">
        <v>526</v>
      </c>
      <c r="C157" s="37">
        <v>1744973</v>
      </c>
      <c r="D157" s="37" t="s">
        <v>125</v>
      </c>
      <c r="E157" s="36"/>
      <c r="F157" s="37" t="s">
        <v>527</v>
      </c>
      <c r="G157" s="37" t="s">
        <v>81</v>
      </c>
      <c r="H157" s="37">
        <v>23297</v>
      </c>
      <c r="I157" s="37">
        <v>4</v>
      </c>
      <c r="J157" s="42" t="s">
        <v>84</v>
      </c>
      <c r="K157" s="37" t="s">
        <v>531</v>
      </c>
      <c r="L157" s="37" t="s">
        <v>32</v>
      </c>
      <c r="M157" s="38">
        <v>200</v>
      </c>
      <c r="N157" s="38">
        <v>5.85</v>
      </c>
      <c r="O157" s="38">
        <v>1170</v>
      </c>
      <c r="P157" s="38">
        <v>0</v>
      </c>
      <c r="Q157" s="38">
        <v>0</v>
      </c>
      <c r="R157" s="39">
        <v>1170</v>
      </c>
      <c r="S157" s="40">
        <f t="shared" si="3"/>
        <v>27257490</v>
      </c>
    </row>
    <row r="158" spans="1:19" s="41" customFormat="1" x14ac:dyDescent="0.3">
      <c r="A158" s="36" t="s">
        <v>525</v>
      </c>
      <c r="B158" s="37" t="s">
        <v>526</v>
      </c>
      <c r="C158" s="37">
        <v>1744973</v>
      </c>
      <c r="D158" s="37" t="s">
        <v>125</v>
      </c>
      <c r="E158" s="36"/>
      <c r="F158" s="37" t="s">
        <v>527</v>
      </c>
      <c r="G158" s="37" t="s">
        <v>81</v>
      </c>
      <c r="H158" s="37">
        <v>23297</v>
      </c>
      <c r="I158" s="37">
        <v>5</v>
      </c>
      <c r="J158" s="42" t="s">
        <v>495</v>
      </c>
      <c r="K158" s="37" t="s">
        <v>532</v>
      </c>
      <c r="L158" s="37" t="s">
        <v>32</v>
      </c>
      <c r="M158" s="38">
        <v>400</v>
      </c>
      <c r="N158" s="38">
        <v>5.75</v>
      </c>
      <c r="O158" s="38">
        <v>2300</v>
      </c>
      <c r="P158" s="38">
        <v>0</v>
      </c>
      <c r="Q158" s="38">
        <v>0</v>
      </c>
      <c r="R158" s="39">
        <v>2300</v>
      </c>
      <c r="S158" s="40">
        <f t="shared" si="3"/>
        <v>53583100</v>
      </c>
    </row>
    <row r="159" spans="1:19" s="41" customFormat="1" x14ac:dyDescent="0.3">
      <c r="A159" s="36" t="s">
        <v>525</v>
      </c>
      <c r="B159" s="37" t="s">
        <v>526</v>
      </c>
      <c r="C159" s="37">
        <v>1744973</v>
      </c>
      <c r="D159" s="37" t="s">
        <v>125</v>
      </c>
      <c r="E159" s="36"/>
      <c r="F159" s="37" t="s">
        <v>527</v>
      </c>
      <c r="G159" s="37" t="s">
        <v>81</v>
      </c>
      <c r="H159" s="37">
        <v>23297</v>
      </c>
      <c r="I159" s="37">
        <v>6</v>
      </c>
      <c r="J159" s="42" t="s">
        <v>497</v>
      </c>
      <c r="K159" s="37" t="s">
        <v>533</v>
      </c>
      <c r="L159" s="37" t="s">
        <v>32</v>
      </c>
      <c r="M159" s="38">
        <v>100</v>
      </c>
      <c r="N159" s="38">
        <v>5.75</v>
      </c>
      <c r="O159" s="38">
        <v>575</v>
      </c>
      <c r="P159" s="38">
        <v>0</v>
      </c>
      <c r="Q159" s="38">
        <v>0</v>
      </c>
      <c r="R159" s="39">
        <v>575</v>
      </c>
      <c r="S159" s="40">
        <f t="shared" si="3"/>
        <v>13395775</v>
      </c>
    </row>
    <row r="160" spans="1:19" s="41" customFormat="1" x14ac:dyDescent="0.3">
      <c r="A160" s="36" t="s">
        <v>525</v>
      </c>
      <c r="B160" s="37" t="s">
        <v>526</v>
      </c>
      <c r="C160" s="37">
        <v>1744973</v>
      </c>
      <c r="D160" s="37" t="s">
        <v>125</v>
      </c>
      <c r="E160" s="36"/>
      <c r="F160" s="37" t="s">
        <v>527</v>
      </c>
      <c r="G160" s="37" t="s">
        <v>81</v>
      </c>
      <c r="H160" s="37">
        <v>23297</v>
      </c>
      <c r="I160" s="37">
        <v>7</v>
      </c>
      <c r="J160" s="42" t="s">
        <v>155</v>
      </c>
      <c r="K160" s="37" t="s">
        <v>534</v>
      </c>
      <c r="L160" s="37" t="s">
        <v>32</v>
      </c>
      <c r="M160" s="38">
        <v>200</v>
      </c>
      <c r="N160" s="38">
        <v>6.33</v>
      </c>
      <c r="O160" s="38">
        <v>1266</v>
      </c>
      <c r="P160" s="38">
        <v>0</v>
      </c>
      <c r="Q160" s="38">
        <v>0</v>
      </c>
      <c r="R160" s="39">
        <v>1266</v>
      </c>
      <c r="S160" s="40">
        <f t="shared" si="3"/>
        <v>29494002</v>
      </c>
    </row>
    <row r="161" spans="1:19" s="41" customFormat="1" x14ac:dyDescent="0.3">
      <c r="A161" s="36" t="s">
        <v>525</v>
      </c>
      <c r="B161" s="37" t="s">
        <v>526</v>
      </c>
      <c r="C161" s="37">
        <v>1744973</v>
      </c>
      <c r="D161" s="37" t="s">
        <v>125</v>
      </c>
      <c r="E161" s="36"/>
      <c r="F161" s="37" t="s">
        <v>527</v>
      </c>
      <c r="G161" s="37" t="s">
        <v>81</v>
      </c>
      <c r="H161" s="37">
        <v>23297</v>
      </c>
      <c r="I161" s="37">
        <v>8</v>
      </c>
      <c r="J161" s="42" t="s">
        <v>157</v>
      </c>
      <c r="K161" s="37" t="s">
        <v>535</v>
      </c>
      <c r="L161" s="37" t="s">
        <v>32</v>
      </c>
      <c r="M161" s="38">
        <v>100</v>
      </c>
      <c r="N161" s="38">
        <v>6.33</v>
      </c>
      <c r="O161" s="38">
        <v>633</v>
      </c>
      <c r="P161" s="38">
        <v>0</v>
      </c>
      <c r="Q161" s="38">
        <v>0</v>
      </c>
      <c r="R161" s="39">
        <v>633</v>
      </c>
      <c r="S161" s="40">
        <f t="shared" si="3"/>
        <v>14747001</v>
      </c>
    </row>
    <row r="162" spans="1:19" s="41" customFormat="1" x14ac:dyDescent="0.3">
      <c r="A162" s="36" t="s">
        <v>525</v>
      </c>
      <c r="B162" s="37" t="s">
        <v>526</v>
      </c>
      <c r="C162" s="37">
        <v>1744973</v>
      </c>
      <c r="D162" s="37" t="s">
        <v>125</v>
      </c>
      <c r="E162" s="36"/>
      <c r="F162" s="37" t="s">
        <v>527</v>
      </c>
      <c r="G162" s="37" t="s">
        <v>81</v>
      </c>
      <c r="H162" s="37">
        <v>23297</v>
      </c>
      <c r="I162" s="37">
        <v>9</v>
      </c>
      <c r="J162" s="42" t="s">
        <v>159</v>
      </c>
      <c r="K162" s="37" t="s">
        <v>536</v>
      </c>
      <c r="L162" s="37" t="s">
        <v>32</v>
      </c>
      <c r="M162" s="38">
        <v>800</v>
      </c>
      <c r="N162" s="38">
        <v>2.88</v>
      </c>
      <c r="O162" s="38">
        <v>2304</v>
      </c>
      <c r="P162" s="38">
        <v>0</v>
      </c>
      <c r="Q162" s="38">
        <v>0</v>
      </c>
      <c r="R162" s="39">
        <v>2304</v>
      </c>
      <c r="S162" s="40">
        <f t="shared" si="3"/>
        <v>53676288</v>
      </c>
    </row>
    <row r="163" spans="1:19" s="41" customFormat="1" x14ac:dyDescent="0.3">
      <c r="A163" s="36" t="s">
        <v>525</v>
      </c>
      <c r="B163" s="37" t="s">
        <v>526</v>
      </c>
      <c r="C163" s="37">
        <v>1744973</v>
      </c>
      <c r="D163" s="37" t="s">
        <v>125</v>
      </c>
      <c r="E163" s="36"/>
      <c r="F163" s="37" t="s">
        <v>527</v>
      </c>
      <c r="G163" s="37" t="s">
        <v>81</v>
      </c>
      <c r="H163" s="37">
        <v>23297</v>
      </c>
      <c r="I163" s="37">
        <v>10</v>
      </c>
      <c r="J163" s="42" t="s">
        <v>499</v>
      </c>
      <c r="K163" s="37" t="s">
        <v>537</v>
      </c>
      <c r="L163" s="37" t="s">
        <v>32</v>
      </c>
      <c r="M163" s="38">
        <v>200</v>
      </c>
      <c r="N163" s="38">
        <v>5.75</v>
      </c>
      <c r="O163" s="38">
        <v>1150</v>
      </c>
      <c r="P163" s="38">
        <v>0</v>
      </c>
      <c r="Q163" s="38">
        <v>0</v>
      </c>
      <c r="R163" s="39">
        <v>1150</v>
      </c>
      <c r="S163" s="40">
        <f t="shared" si="3"/>
        <v>26791550</v>
      </c>
    </row>
    <row r="164" spans="1:19" s="41" customFormat="1" x14ac:dyDescent="0.3">
      <c r="A164" s="36" t="s">
        <v>525</v>
      </c>
      <c r="B164" s="37" t="s">
        <v>526</v>
      </c>
      <c r="C164" s="37">
        <v>1744973</v>
      </c>
      <c r="D164" s="37" t="s">
        <v>125</v>
      </c>
      <c r="E164" s="36"/>
      <c r="F164" s="37" t="s">
        <v>527</v>
      </c>
      <c r="G164" s="37" t="s">
        <v>81</v>
      </c>
      <c r="H164" s="37">
        <v>23297</v>
      </c>
      <c r="I164" s="37">
        <v>11</v>
      </c>
      <c r="J164" s="42" t="s">
        <v>165</v>
      </c>
      <c r="K164" s="37" t="s">
        <v>538</v>
      </c>
      <c r="L164" s="37" t="s">
        <v>32</v>
      </c>
      <c r="M164" s="38">
        <v>100</v>
      </c>
      <c r="N164" s="38">
        <v>6.33</v>
      </c>
      <c r="O164" s="38">
        <v>633</v>
      </c>
      <c r="P164" s="38">
        <v>0</v>
      </c>
      <c r="Q164" s="38">
        <v>0</v>
      </c>
      <c r="R164" s="39">
        <v>633</v>
      </c>
      <c r="S164" s="40">
        <f t="shared" si="3"/>
        <v>14747001</v>
      </c>
    </row>
    <row r="165" spans="1:19" s="41" customFormat="1" x14ac:dyDescent="0.3">
      <c r="A165" s="36" t="s">
        <v>525</v>
      </c>
      <c r="B165" s="37" t="s">
        <v>526</v>
      </c>
      <c r="C165" s="37">
        <v>1744973</v>
      </c>
      <c r="D165" s="37" t="s">
        <v>125</v>
      </c>
      <c r="E165" s="36"/>
      <c r="F165" s="37" t="s">
        <v>527</v>
      </c>
      <c r="G165" s="37" t="s">
        <v>81</v>
      </c>
      <c r="H165" s="37">
        <v>23297</v>
      </c>
      <c r="I165" s="37">
        <v>12</v>
      </c>
      <c r="J165" s="42" t="s">
        <v>167</v>
      </c>
      <c r="K165" s="37" t="s">
        <v>539</v>
      </c>
      <c r="L165" s="37" t="s">
        <v>32</v>
      </c>
      <c r="M165" s="38">
        <v>100</v>
      </c>
      <c r="N165" s="38">
        <v>6.33</v>
      </c>
      <c r="O165" s="38">
        <v>633</v>
      </c>
      <c r="P165" s="38">
        <v>0</v>
      </c>
      <c r="Q165" s="38">
        <v>0</v>
      </c>
      <c r="R165" s="39">
        <v>633</v>
      </c>
      <c r="S165" s="40">
        <f t="shared" si="3"/>
        <v>14747001</v>
      </c>
    </row>
    <row r="166" spans="1:19" s="41" customFormat="1" x14ac:dyDescent="0.3">
      <c r="A166" s="36" t="s">
        <v>525</v>
      </c>
      <c r="B166" s="37" t="s">
        <v>526</v>
      </c>
      <c r="C166" s="37">
        <v>1744973</v>
      </c>
      <c r="D166" s="37" t="s">
        <v>125</v>
      </c>
      <c r="E166" s="36"/>
      <c r="F166" s="37" t="s">
        <v>527</v>
      </c>
      <c r="G166" s="37" t="s">
        <v>81</v>
      </c>
      <c r="H166" s="37">
        <v>23297</v>
      </c>
      <c r="I166" s="37">
        <v>13</v>
      </c>
      <c r="J166" s="42"/>
      <c r="K166" s="37" t="s">
        <v>540</v>
      </c>
      <c r="L166" s="37" t="s">
        <v>541</v>
      </c>
      <c r="M166" s="38">
        <v>1</v>
      </c>
      <c r="N166" s="38">
        <v>0</v>
      </c>
      <c r="O166" s="38">
        <v>0</v>
      </c>
      <c r="P166" s="38">
        <v>0</v>
      </c>
      <c r="Q166" s="38">
        <v>0</v>
      </c>
      <c r="R166" s="39">
        <v>0</v>
      </c>
      <c r="S166" s="40">
        <f t="shared" si="3"/>
        <v>0</v>
      </c>
    </row>
    <row r="167" spans="1:19" s="41" customFormat="1" x14ac:dyDescent="0.3">
      <c r="A167" s="36" t="s">
        <v>542</v>
      </c>
      <c r="B167" s="37" t="s">
        <v>543</v>
      </c>
      <c r="C167" s="37">
        <v>1744972</v>
      </c>
      <c r="D167" s="37" t="s">
        <v>125</v>
      </c>
      <c r="E167" s="36"/>
      <c r="F167" s="37" t="s">
        <v>126</v>
      </c>
      <c r="G167" s="37" t="s">
        <v>81</v>
      </c>
      <c r="H167" s="37">
        <v>23292</v>
      </c>
      <c r="I167" s="37">
        <v>1</v>
      </c>
      <c r="J167" s="42" t="s">
        <v>544</v>
      </c>
      <c r="K167" s="37" t="s">
        <v>545</v>
      </c>
      <c r="L167" s="37" t="s">
        <v>32</v>
      </c>
      <c r="M167" s="38">
        <v>100</v>
      </c>
      <c r="N167" s="38">
        <v>6.07</v>
      </c>
      <c r="O167" s="38">
        <v>607</v>
      </c>
      <c r="P167" s="38">
        <v>0</v>
      </c>
      <c r="Q167" s="38">
        <v>0</v>
      </c>
      <c r="R167" s="39">
        <v>607</v>
      </c>
      <c r="S167" s="40">
        <f t="shared" si="3"/>
        <v>14138244</v>
      </c>
    </row>
    <row r="168" spans="1:19" s="41" customFormat="1" x14ac:dyDescent="0.3">
      <c r="A168" s="36" t="s">
        <v>542</v>
      </c>
      <c r="B168" s="37" t="s">
        <v>543</v>
      </c>
      <c r="C168" s="37">
        <v>1744972</v>
      </c>
      <c r="D168" s="37" t="s">
        <v>125</v>
      </c>
      <c r="E168" s="36"/>
      <c r="F168" s="37" t="s">
        <v>126</v>
      </c>
      <c r="G168" s="37" t="s">
        <v>81</v>
      </c>
      <c r="H168" s="37">
        <v>23292</v>
      </c>
      <c r="I168" s="37">
        <v>2</v>
      </c>
      <c r="J168" s="42"/>
      <c r="K168" s="37" t="s">
        <v>546</v>
      </c>
      <c r="L168" s="37" t="s">
        <v>46</v>
      </c>
      <c r="M168" s="38">
        <v>0</v>
      </c>
      <c r="N168" s="38">
        <v>0</v>
      </c>
      <c r="O168" s="38">
        <v>0</v>
      </c>
      <c r="P168" s="38">
        <v>0</v>
      </c>
      <c r="Q168" s="38">
        <v>0</v>
      </c>
      <c r="R168" s="39">
        <v>0</v>
      </c>
      <c r="S168" s="40">
        <f t="shared" si="3"/>
        <v>0</v>
      </c>
    </row>
    <row r="169" spans="1:19" s="41" customFormat="1" x14ac:dyDescent="0.3">
      <c r="A169" s="36" t="s">
        <v>547</v>
      </c>
      <c r="B169" s="37" t="s">
        <v>543</v>
      </c>
      <c r="C169" s="37">
        <v>1744971</v>
      </c>
      <c r="D169" s="37" t="s">
        <v>125</v>
      </c>
      <c r="E169" s="36"/>
      <c r="F169" s="37" t="s">
        <v>126</v>
      </c>
      <c r="G169" s="37" t="s">
        <v>81</v>
      </c>
      <c r="H169" s="37">
        <v>23292</v>
      </c>
      <c r="I169" s="37">
        <v>1</v>
      </c>
      <c r="J169" s="42" t="s">
        <v>171</v>
      </c>
      <c r="K169" s="37" t="s">
        <v>172</v>
      </c>
      <c r="L169" s="37" t="s">
        <v>32</v>
      </c>
      <c r="M169" s="38">
        <v>2500</v>
      </c>
      <c r="N169" s="38">
        <v>6.37</v>
      </c>
      <c r="O169" s="38">
        <v>15925</v>
      </c>
      <c r="P169" s="38">
        <v>0</v>
      </c>
      <c r="Q169" s="38">
        <v>0</v>
      </c>
      <c r="R169" s="39">
        <v>15925</v>
      </c>
      <c r="S169" s="40">
        <f t="shared" si="3"/>
        <v>370925100</v>
      </c>
    </row>
    <row r="170" spans="1:19" s="41" customFormat="1" x14ac:dyDescent="0.3">
      <c r="A170" s="36" t="s">
        <v>547</v>
      </c>
      <c r="B170" s="37" t="s">
        <v>543</v>
      </c>
      <c r="C170" s="37">
        <v>1744971</v>
      </c>
      <c r="D170" s="37" t="s">
        <v>125</v>
      </c>
      <c r="E170" s="36"/>
      <c r="F170" s="37" t="s">
        <v>126</v>
      </c>
      <c r="G170" s="37" t="s">
        <v>81</v>
      </c>
      <c r="H170" s="37">
        <v>23292</v>
      </c>
      <c r="I170" s="37">
        <v>2</v>
      </c>
      <c r="J170" s="42" t="s">
        <v>88</v>
      </c>
      <c r="K170" s="37" t="s">
        <v>89</v>
      </c>
      <c r="L170" s="37" t="s">
        <v>32</v>
      </c>
      <c r="M170" s="38">
        <v>2000</v>
      </c>
      <c r="N170" s="38">
        <v>5.67</v>
      </c>
      <c r="O170" s="38">
        <v>11340</v>
      </c>
      <c r="P170" s="38">
        <v>0</v>
      </c>
      <c r="Q170" s="38">
        <v>0</v>
      </c>
      <c r="R170" s="39">
        <v>11340</v>
      </c>
      <c r="S170" s="40">
        <f t="shared" si="3"/>
        <v>264131280</v>
      </c>
    </row>
    <row r="171" spans="1:19" s="41" customFormat="1" x14ac:dyDescent="0.3">
      <c r="A171" s="36" t="s">
        <v>547</v>
      </c>
      <c r="B171" s="37" t="s">
        <v>543</v>
      </c>
      <c r="C171" s="37">
        <v>1744971</v>
      </c>
      <c r="D171" s="37" t="s">
        <v>125</v>
      </c>
      <c r="E171" s="36"/>
      <c r="F171" s="37" t="s">
        <v>126</v>
      </c>
      <c r="G171" s="37" t="s">
        <v>81</v>
      </c>
      <c r="H171" s="37">
        <v>23292</v>
      </c>
      <c r="I171" s="37">
        <v>3</v>
      </c>
      <c r="J171" s="42" t="s">
        <v>90</v>
      </c>
      <c r="K171" s="37" t="s">
        <v>91</v>
      </c>
      <c r="L171" s="37" t="s">
        <v>32</v>
      </c>
      <c r="M171" s="38">
        <v>1400</v>
      </c>
      <c r="N171" s="38">
        <v>5.89</v>
      </c>
      <c r="O171" s="38">
        <v>8246</v>
      </c>
      <c r="P171" s="38">
        <v>0</v>
      </c>
      <c r="Q171" s="38">
        <v>0</v>
      </c>
      <c r="R171" s="39">
        <v>8246</v>
      </c>
      <c r="S171" s="40">
        <f t="shared" si="3"/>
        <v>192065832</v>
      </c>
    </row>
    <row r="172" spans="1:19" s="41" customFormat="1" x14ac:dyDescent="0.3">
      <c r="A172" s="36" t="s">
        <v>547</v>
      </c>
      <c r="B172" s="37" t="s">
        <v>543</v>
      </c>
      <c r="C172" s="37">
        <v>1744971</v>
      </c>
      <c r="D172" s="37" t="s">
        <v>125</v>
      </c>
      <c r="E172" s="36"/>
      <c r="F172" s="37" t="s">
        <v>126</v>
      </c>
      <c r="G172" s="37" t="s">
        <v>81</v>
      </c>
      <c r="H172" s="37">
        <v>23292</v>
      </c>
      <c r="I172" s="37">
        <v>4</v>
      </c>
      <c r="J172" s="42" t="s">
        <v>173</v>
      </c>
      <c r="K172" s="37" t="s">
        <v>174</v>
      </c>
      <c r="L172" s="37" t="s">
        <v>32</v>
      </c>
      <c r="M172" s="38">
        <v>1000</v>
      </c>
      <c r="N172" s="38">
        <v>4.0999999999999996</v>
      </c>
      <c r="O172" s="38">
        <v>4100</v>
      </c>
      <c r="P172" s="38">
        <v>0</v>
      </c>
      <c r="Q172" s="38">
        <v>0</v>
      </c>
      <c r="R172" s="39">
        <v>4100</v>
      </c>
      <c r="S172" s="40">
        <f t="shared" si="3"/>
        <v>95497200</v>
      </c>
    </row>
    <row r="173" spans="1:19" s="41" customFormat="1" x14ac:dyDescent="0.3">
      <c r="A173" s="36" t="s">
        <v>547</v>
      </c>
      <c r="B173" s="37" t="s">
        <v>543</v>
      </c>
      <c r="C173" s="37">
        <v>1744971</v>
      </c>
      <c r="D173" s="37" t="s">
        <v>125</v>
      </c>
      <c r="E173" s="36"/>
      <c r="F173" s="37" t="s">
        <v>126</v>
      </c>
      <c r="G173" s="37" t="s">
        <v>81</v>
      </c>
      <c r="H173" s="37">
        <v>23292</v>
      </c>
      <c r="I173" s="37">
        <v>5</v>
      </c>
      <c r="J173" s="42" t="s">
        <v>175</v>
      </c>
      <c r="K173" s="37" t="s">
        <v>176</v>
      </c>
      <c r="L173" s="37" t="s">
        <v>32</v>
      </c>
      <c r="M173" s="38">
        <v>1200</v>
      </c>
      <c r="N173" s="38">
        <v>5.89</v>
      </c>
      <c r="O173" s="38">
        <v>7068</v>
      </c>
      <c r="P173" s="38">
        <v>0</v>
      </c>
      <c r="Q173" s="38">
        <v>0</v>
      </c>
      <c r="R173" s="39">
        <v>7068</v>
      </c>
      <c r="S173" s="40">
        <f t="shared" si="3"/>
        <v>164627856</v>
      </c>
    </row>
    <row r="174" spans="1:19" s="41" customFormat="1" x14ac:dyDescent="0.3">
      <c r="A174" s="36" t="s">
        <v>547</v>
      </c>
      <c r="B174" s="37" t="s">
        <v>543</v>
      </c>
      <c r="C174" s="37">
        <v>1744971</v>
      </c>
      <c r="D174" s="37" t="s">
        <v>125</v>
      </c>
      <c r="E174" s="36"/>
      <c r="F174" s="37" t="s">
        <v>126</v>
      </c>
      <c r="G174" s="37" t="s">
        <v>81</v>
      </c>
      <c r="H174" s="37">
        <v>23292</v>
      </c>
      <c r="I174" s="37">
        <v>6</v>
      </c>
      <c r="J174" s="42" t="s">
        <v>503</v>
      </c>
      <c r="K174" s="37" t="s">
        <v>504</v>
      </c>
      <c r="L174" s="37" t="s">
        <v>32</v>
      </c>
      <c r="M174" s="38">
        <v>1600</v>
      </c>
      <c r="N174" s="38">
        <v>5.62</v>
      </c>
      <c r="O174" s="38">
        <v>8992</v>
      </c>
      <c r="P174" s="38">
        <v>0</v>
      </c>
      <c r="Q174" s="38">
        <v>0</v>
      </c>
      <c r="R174" s="39">
        <v>8992</v>
      </c>
      <c r="S174" s="40">
        <f t="shared" si="3"/>
        <v>209441664</v>
      </c>
    </row>
    <row r="175" spans="1:19" s="41" customFormat="1" x14ac:dyDescent="0.3">
      <c r="A175" s="36" t="s">
        <v>547</v>
      </c>
      <c r="B175" s="37" t="s">
        <v>543</v>
      </c>
      <c r="C175" s="37">
        <v>1744971</v>
      </c>
      <c r="D175" s="37" t="s">
        <v>125</v>
      </c>
      <c r="E175" s="36"/>
      <c r="F175" s="37" t="s">
        <v>126</v>
      </c>
      <c r="G175" s="37" t="s">
        <v>81</v>
      </c>
      <c r="H175" s="37">
        <v>23292</v>
      </c>
      <c r="I175" s="37">
        <v>7</v>
      </c>
      <c r="J175" s="42" t="s">
        <v>505</v>
      </c>
      <c r="K175" s="37" t="s">
        <v>506</v>
      </c>
      <c r="L175" s="37" t="s">
        <v>32</v>
      </c>
      <c r="M175" s="38">
        <v>1500</v>
      </c>
      <c r="N175" s="38">
        <v>5.62</v>
      </c>
      <c r="O175" s="38">
        <v>8430</v>
      </c>
      <c r="P175" s="38">
        <v>0</v>
      </c>
      <c r="Q175" s="38">
        <v>0</v>
      </c>
      <c r="R175" s="39">
        <v>8430</v>
      </c>
      <c r="S175" s="40">
        <f t="shared" si="3"/>
        <v>196351560</v>
      </c>
    </row>
    <row r="176" spans="1:19" s="41" customFormat="1" x14ac:dyDescent="0.3">
      <c r="A176" s="36" t="s">
        <v>547</v>
      </c>
      <c r="B176" s="37" t="s">
        <v>543</v>
      </c>
      <c r="C176" s="37">
        <v>1744971</v>
      </c>
      <c r="D176" s="37" t="s">
        <v>125</v>
      </c>
      <c r="E176" s="36"/>
      <c r="F176" s="37" t="s">
        <v>126</v>
      </c>
      <c r="G176" s="37" t="s">
        <v>81</v>
      </c>
      <c r="H176" s="37">
        <v>23292</v>
      </c>
      <c r="I176" s="37">
        <v>8</v>
      </c>
      <c r="J176" s="42"/>
      <c r="K176" s="37" t="s">
        <v>548</v>
      </c>
      <c r="L176" s="37" t="s">
        <v>46</v>
      </c>
      <c r="M176" s="38">
        <v>0</v>
      </c>
      <c r="N176" s="38">
        <v>0</v>
      </c>
      <c r="O176" s="38">
        <v>0</v>
      </c>
      <c r="P176" s="38">
        <v>0</v>
      </c>
      <c r="Q176" s="38">
        <v>0</v>
      </c>
      <c r="R176" s="39">
        <v>0</v>
      </c>
      <c r="S176" s="40">
        <f t="shared" si="3"/>
        <v>0</v>
      </c>
    </row>
    <row r="177" spans="1:19" s="41" customFormat="1" x14ac:dyDescent="0.3">
      <c r="A177" s="36" t="s">
        <v>549</v>
      </c>
      <c r="B177" s="37" t="s">
        <v>543</v>
      </c>
      <c r="C177" s="37">
        <v>1744983</v>
      </c>
      <c r="D177" s="37" t="s">
        <v>27</v>
      </c>
      <c r="E177" s="36"/>
      <c r="F177" s="37" t="s">
        <v>28</v>
      </c>
      <c r="G177" s="37" t="s">
        <v>29</v>
      </c>
      <c r="H177" s="37">
        <v>25182</v>
      </c>
      <c r="I177" s="37">
        <v>1</v>
      </c>
      <c r="J177" s="42" t="s">
        <v>275</v>
      </c>
      <c r="K177" s="37" t="s">
        <v>276</v>
      </c>
      <c r="L177" s="37" t="s">
        <v>32</v>
      </c>
      <c r="M177" s="38">
        <v>50</v>
      </c>
      <c r="N177" s="38">
        <v>10.88</v>
      </c>
      <c r="O177" s="38">
        <v>544</v>
      </c>
      <c r="P177" s="38">
        <v>0</v>
      </c>
      <c r="Q177" s="38">
        <v>0</v>
      </c>
      <c r="R177" s="39">
        <v>544</v>
      </c>
      <c r="S177" s="40">
        <f t="shared" si="3"/>
        <v>13699008</v>
      </c>
    </row>
    <row r="178" spans="1:19" s="41" customFormat="1" x14ac:dyDescent="0.3">
      <c r="A178" s="36" t="s">
        <v>549</v>
      </c>
      <c r="B178" s="37" t="s">
        <v>543</v>
      </c>
      <c r="C178" s="37">
        <v>1744983</v>
      </c>
      <c r="D178" s="37" t="s">
        <v>27</v>
      </c>
      <c r="E178" s="36"/>
      <c r="F178" s="37" t="s">
        <v>28</v>
      </c>
      <c r="G178" s="37" t="s">
        <v>29</v>
      </c>
      <c r="H178" s="37">
        <v>25182</v>
      </c>
      <c r="I178" s="37">
        <v>2</v>
      </c>
      <c r="J178" s="42" t="s">
        <v>277</v>
      </c>
      <c r="K178" s="37" t="s">
        <v>278</v>
      </c>
      <c r="L178" s="37" t="s">
        <v>32</v>
      </c>
      <c r="M178" s="38">
        <v>50</v>
      </c>
      <c r="N178" s="38">
        <v>10.88</v>
      </c>
      <c r="O178" s="38">
        <v>544</v>
      </c>
      <c r="P178" s="38">
        <v>0</v>
      </c>
      <c r="Q178" s="38">
        <v>0</v>
      </c>
      <c r="R178" s="39">
        <v>544</v>
      </c>
      <c r="S178" s="40">
        <f t="shared" si="3"/>
        <v>13699008</v>
      </c>
    </row>
    <row r="179" spans="1:19" s="41" customFormat="1" x14ac:dyDescent="0.3">
      <c r="A179" s="36" t="s">
        <v>549</v>
      </c>
      <c r="B179" s="37" t="s">
        <v>543</v>
      </c>
      <c r="C179" s="37">
        <v>1744983</v>
      </c>
      <c r="D179" s="37" t="s">
        <v>27</v>
      </c>
      <c r="E179" s="36"/>
      <c r="F179" s="37" t="s">
        <v>28</v>
      </c>
      <c r="G179" s="37" t="s">
        <v>29</v>
      </c>
      <c r="H179" s="37">
        <v>25182</v>
      </c>
      <c r="I179" s="37">
        <v>3</v>
      </c>
      <c r="J179" s="42"/>
      <c r="K179" s="37" t="s">
        <v>550</v>
      </c>
      <c r="L179" s="37" t="s">
        <v>46</v>
      </c>
      <c r="M179" s="38">
        <v>0</v>
      </c>
      <c r="N179" s="38">
        <v>0</v>
      </c>
      <c r="O179" s="38">
        <v>0</v>
      </c>
      <c r="P179" s="38">
        <v>0</v>
      </c>
      <c r="Q179" s="38">
        <v>0</v>
      </c>
      <c r="R179" s="39">
        <v>0</v>
      </c>
      <c r="S179" s="40">
        <f t="shared" si="3"/>
        <v>0</v>
      </c>
    </row>
    <row r="180" spans="1:19" s="41" customFormat="1" x14ac:dyDescent="0.3">
      <c r="A180" s="36" t="s">
        <v>553</v>
      </c>
      <c r="B180" s="37" t="s">
        <v>543</v>
      </c>
      <c r="C180" s="37">
        <v>1744980</v>
      </c>
      <c r="D180" s="37" t="s">
        <v>27</v>
      </c>
      <c r="E180" s="36"/>
      <c r="F180" s="37" t="s">
        <v>28</v>
      </c>
      <c r="G180" s="37" t="s">
        <v>29</v>
      </c>
      <c r="H180" s="37">
        <v>25182</v>
      </c>
      <c r="I180" s="37">
        <v>1</v>
      </c>
      <c r="J180" s="42" t="s">
        <v>554</v>
      </c>
      <c r="K180" s="37" t="s">
        <v>555</v>
      </c>
      <c r="L180" s="37" t="s">
        <v>32</v>
      </c>
      <c r="M180" s="38">
        <v>200</v>
      </c>
      <c r="N180" s="38">
        <v>4.38</v>
      </c>
      <c r="O180" s="38">
        <v>876</v>
      </c>
      <c r="P180" s="38">
        <v>0</v>
      </c>
      <c r="Q180" s="38">
        <v>0</v>
      </c>
      <c r="R180" s="39">
        <v>876</v>
      </c>
      <c r="S180" s="40">
        <f t="shared" si="3"/>
        <v>22059432</v>
      </c>
    </row>
    <row r="181" spans="1:19" s="41" customFormat="1" x14ac:dyDescent="0.3">
      <c r="A181" s="36" t="s">
        <v>553</v>
      </c>
      <c r="B181" s="37" t="s">
        <v>543</v>
      </c>
      <c r="C181" s="37">
        <v>1744980</v>
      </c>
      <c r="D181" s="37" t="s">
        <v>27</v>
      </c>
      <c r="E181" s="36"/>
      <c r="F181" s="37" t="s">
        <v>28</v>
      </c>
      <c r="G181" s="37" t="s">
        <v>29</v>
      </c>
      <c r="H181" s="37">
        <v>25182</v>
      </c>
      <c r="I181" s="37">
        <v>2</v>
      </c>
      <c r="J181" s="42" t="s">
        <v>556</v>
      </c>
      <c r="K181" s="37" t="s">
        <v>557</v>
      </c>
      <c r="L181" s="37" t="s">
        <v>32</v>
      </c>
      <c r="M181" s="38">
        <v>100</v>
      </c>
      <c r="N181" s="38">
        <v>2.56</v>
      </c>
      <c r="O181" s="38">
        <v>256</v>
      </c>
      <c r="P181" s="38">
        <v>0</v>
      </c>
      <c r="Q181" s="38">
        <v>0</v>
      </c>
      <c r="R181" s="39">
        <v>256</v>
      </c>
      <c r="S181" s="40">
        <f t="shared" si="3"/>
        <v>6446592</v>
      </c>
    </row>
    <row r="182" spans="1:19" s="41" customFormat="1" x14ac:dyDescent="0.3">
      <c r="A182" s="36" t="s">
        <v>553</v>
      </c>
      <c r="B182" s="37" t="s">
        <v>543</v>
      </c>
      <c r="C182" s="37">
        <v>1744980</v>
      </c>
      <c r="D182" s="37" t="s">
        <v>27</v>
      </c>
      <c r="E182" s="36"/>
      <c r="F182" s="37" t="s">
        <v>28</v>
      </c>
      <c r="G182" s="37" t="s">
        <v>29</v>
      </c>
      <c r="H182" s="37">
        <v>25182</v>
      </c>
      <c r="I182" s="37">
        <v>3</v>
      </c>
      <c r="J182" s="42"/>
      <c r="K182" s="37" t="s">
        <v>558</v>
      </c>
      <c r="L182" s="37" t="s">
        <v>46</v>
      </c>
      <c r="M182" s="38">
        <v>0</v>
      </c>
      <c r="N182" s="38">
        <v>0</v>
      </c>
      <c r="O182" s="38">
        <v>0</v>
      </c>
      <c r="P182" s="38">
        <v>0</v>
      </c>
      <c r="Q182" s="38">
        <v>0</v>
      </c>
      <c r="R182" s="39">
        <v>0</v>
      </c>
      <c r="S182" s="40">
        <f t="shared" si="3"/>
        <v>0</v>
      </c>
    </row>
    <row r="183" spans="1:19" s="41" customFormat="1" x14ac:dyDescent="0.3">
      <c r="A183" s="36" t="s">
        <v>559</v>
      </c>
      <c r="B183" s="37" t="s">
        <v>543</v>
      </c>
      <c r="C183" s="37">
        <v>1744978</v>
      </c>
      <c r="D183" s="37" t="s">
        <v>27</v>
      </c>
      <c r="E183" s="36"/>
      <c r="F183" s="37" t="s">
        <v>28</v>
      </c>
      <c r="G183" s="37" t="s">
        <v>29</v>
      </c>
      <c r="H183" s="37">
        <v>25182</v>
      </c>
      <c r="I183" s="37">
        <v>1</v>
      </c>
      <c r="J183" s="42" t="s">
        <v>30</v>
      </c>
      <c r="K183" s="37" t="s">
        <v>31</v>
      </c>
      <c r="L183" s="37" t="s">
        <v>32</v>
      </c>
      <c r="M183" s="38">
        <v>1600</v>
      </c>
      <c r="N183" s="38">
        <v>2.88</v>
      </c>
      <c r="O183" s="38">
        <v>4608</v>
      </c>
      <c r="P183" s="38">
        <v>0</v>
      </c>
      <c r="Q183" s="38">
        <v>0</v>
      </c>
      <c r="R183" s="39">
        <v>4608</v>
      </c>
      <c r="S183" s="40">
        <f t="shared" si="3"/>
        <v>116038656</v>
      </c>
    </row>
    <row r="184" spans="1:19" s="41" customFormat="1" x14ac:dyDescent="0.3">
      <c r="A184" s="36" t="s">
        <v>559</v>
      </c>
      <c r="B184" s="37" t="s">
        <v>543</v>
      </c>
      <c r="C184" s="37">
        <v>1744978</v>
      </c>
      <c r="D184" s="37" t="s">
        <v>27</v>
      </c>
      <c r="E184" s="36"/>
      <c r="F184" s="37" t="s">
        <v>28</v>
      </c>
      <c r="G184" s="37" t="s">
        <v>29</v>
      </c>
      <c r="H184" s="37">
        <v>25182</v>
      </c>
      <c r="I184" s="37">
        <v>2</v>
      </c>
      <c r="J184" s="42" t="s">
        <v>33</v>
      </c>
      <c r="K184" s="37" t="s">
        <v>34</v>
      </c>
      <c r="L184" s="37" t="s">
        <v>32</v>
      </c>
      <c r="M184" s="38">
        <v>800</v>
      </c>
      <c r="N184" s="38">
        <v>3.71</v>
      </c>
      <c r="O184" s="38">
        <v>2968</v>
      </c>
      <c r="P184" s="38">
        <v>0</v>
      </c>
      <c r="Q184" s="38">
        <v>0</v>
      </c>
      <c r="R184" s="39">
        <v>2968</v>
      </c>
      <c r="S184" s="40">
        <f t="shared" si="3"/>
        <v>74740176</v>
      </c>
    </row>
    <row r="185" spans="1:19" s="41" customFormat="1" x14ac:dyDescent="0.3">
      <c r="A185" s="36" t="s">
        <v>559</v>
      </c>
      <c r="B185" s="37" t="s">
        <v>543</v>
      </c>
      <c r="C185" s="37">
        <v>1744978</v>
      </c>
      <c r="D185" s="37" t="s">
        <v>27</v>
      </c>
      <c r="E185" s="36"/>
      <c r="F185" s="37" t="s">
        <v>28</v>
      </c>
      <c r="G185" s="37" t="s">
        <v>29</v>
      </c>
      <c r="H185" s="37">
        <v>25182</v>
      </c>
      <c r="I185" s="37">
        <v>3</v>
      </c>
      <c r="J185" s="42" t="s">
        <v>39</v>
      </c>
      <c r="K185" s="37" t="s">
        <v>40</v>
      </c>
      <c r="L185" s="37" t="s">
        <v>32</v>
      </c>
      <c r="M185" s="38">
        <v>200</v>
      </c>
      <c r="N185" s="38">
        <v>3.7</v>
      </c>
      <c r="O185" s="38">
        <v>740</v>
      </c>
      <c r="P185" s="38">
        <v>0</v>
      </c>
      <c r="Q185" s="38">
        <v>0</v>
      </c>
      <c r="R185" s="39">
        <v>740</v>
      </c>
      <c r="S185" s="40">
        <f t="shared" si="3"/>
        <v>18634680</v>
      </c>
    </row>
    <row r="186" spans="1:19" s="41" customFormat="1" x14ac:dyDescent="0.3">
      <c r="A186" s="36" t="s">
        <v>559</v>
      </c>
      <c r="B186" s="37" t="s">
        <v>543</v>
      </c>
      <c r="C186" s="37">
        <v>1744978</v>
      </c>
      <c r="D186" s="37" t="s">
        <v>27</v>
      </c>
      <c r="E186" s="36"/>
      <c r="F186" s="37" t="s">
        <v>28</v>
      </c>
      <c r="G186" s="37" t="s">
        <v>29</v>
      </c>
      <c r="H186" s="37">
        <v>25182</v>
      </c>
      <c r="I186" s="37">
        <v>4</v>
      </c>
      <c r="J186" s="42" t="s">
        <v>554</v>
      </c>
      <c r="K186" s="37" t="s">
        <v>555</v>
      </c>
      <c r="L186" s="37" t="s">
        <v>32</v>
      </c>
      <c r="M186" s="38">
        <v>100</v>
      </c>
      <c r="N186" s="38">
        <v>4.38</v>
      </c>
      <c r="O186" s="38">
        <v>438</v>
      </c>
      <c r="P186" s="38">
        <v>0</v>
      </c>
      <c r="Q186" s="38">
        <v>0</v>
      </c>
      <c r="R186" s="39">
        <v>438</v>
      </c>
      <c r="S186" s="40">
        <f t="shared" si="3"/>
        <v>11029716</v>
      </c>
    </row>
    <row r="187" spans="1:19" s="41" customFormat="1" x14ac:dyDescent="0.3">
      <c r="A187" s="36" t="s">
        <v>559</v>
      </c>
      <c r="B187" s="37" t="s">
        <v>543</v>
      </c>
      <c r="C187" s="37">
        <v>1744978</v>
      </c>
      <c r="D187" s="37" t="s">
        <v>27</v>
      </c>
      <c r="E187" s="36"/>
      <c r="F187" s="37" t="s">
        <v>28</v>
      </c>
      <c r="G187" s="37" t="s">
        <v>29</v>
      </c>
      <c r="H187" s="37">
        <v>25182</v>
      </c>
      <c r="I187" s="37">
        <v>5</v>
      </c>
      <c r="J187" s="42" t="s">
        <v>388</v>
      </c>
      <c r="K187" s="37" t="s">
        <v>389</v>
      </c>
      <c r="L187" s="37" t="s">
        <v>32</v>
      </c>
      <c r="M187" s="38">
        <v>100</v>
      </c>
      <c r="N187" s="38">
        <v>8.19</v>
      </c>
      <c r="O187" s="38">
        <v>819</v>
      </c>
      <c r="P187" s="38">
        <v>0</v>
      </c>
      <c r="Q187" s="38">
        <v>0</v>
      </c>
      <c r="R187" s="39">
        <v>819</v>
      </c>
      <c r="S187" s="40">
        <f t="shared" si="3"/>
        <v>20624058</v>
      </c>
    </row>
    <row r="188" spans="1:19" s="41" customFormat="1" x14ac:dyDescent="0.3">
      <c r="A188" s="36" t="s">
        <v>559</v>
      </c>
      <c r="B188" s="37" t="s">
        <v>543</v>
      </c>
      <c r="C188" s="37">
        <v>1744978</v>
      </c>
      <c r="D188" s="37" t="s">
        <v>27</v>
      </c>
      <c r="E188" s="36"/>
      <c r="F188" s="37" t="s">
        <v>28</v>
      </c>
      <c r="G188" s="37" t="s">
        <v>29</v>
      </c>
      <c r="H188" s="37">
        <v>25182</v>
      </c>
      <c r="I188" s="37">
        <v>6</v>
      </c>
      <c r="J188" s="42" t="s">
        <v>43</v>
      </c>
      <c r="K188" s="37" t="s">
        <v>44</v>
      </c>
      <c r="L188" s="37" t="s">
        <v>32</v>
      </c>
      <c r="M188" s="38">
        <v>1000</v>
      </c>
      <c r="N188" s="38">
        <v>8.16</v>
      </c>
      <c r="O188" s="38">
        <v>8160</v>
      </c>
      <c r="P188" s="38">
        <v>0</v>
      </c>
      <c r="Q188" s="38">
        <v>0</v>
      </c>
      <c r="R188" s="39">
        <v>8160</v>
      </c>
      <c r="S188" s="40">
        <f t="shared" si="3"/>
        <v>205485120</v>
      </c>
    </row>
    <row r="189" spans="1:19" s="41" customFormat="1" x14ac:dyDescent="0.3">
      <c r="A189" s="36" t="s">
        <v>559</v>
      </c>
      <c r="B189" s="37" t="s">
        <v>543</v>
      </c>
      <c r="C189" s="37">
        <v>1744978</v>
      </c>
      <c r="D189" s="37" t="s">
        <v>27</v>
      </c>
      <c r="E189" s="36"/>
      <c r="F189" s="37" t="s">
        <v>28</v>
      </c>
      <c r="G189" s="37" t="s">
        <v>29</v>
      </c>
      <c r="H189" s="37">
        <v>25182</v>
      </c>
      <c r="I189" s="37">
        <v>7</v>
      </c>
      <c r="J189" s="42"/>
      <c r="K189" s="37" t="s">
        <v>560</v>
      </c>
      <c r="L189" s="37" t="s">
        <v>46</v>
      </c>
      <c r="M189" s="38">
        <v>0</v>
      </c>
      <c r="N189" s="38">
        <v>0</v>
      </c>
      <c r="O189" s="38">
        <v>0</v>
      </c>
      <c r="P189" s="38">
        <v>0</v>
      </c>
      <c r="Q189" s="38">
        <v>0</v>
      </c>
      <c r="R189" s="39">
        <v>0</v>
      </c>
      <c r="S189" s="40">
        <f t="shared" si="3"/>
        <v>0</v>
      </c>
    </row>
    <row r="190" spans="1:19" s="41" customFormat="1" x14ac:dyDescent="0.3">
      <c r="A190" s="36" t="s">
        <v>561</v>
      </c>
      <c r="B190" s="37" t="s">
        <v>543</v>
      </c>
      <c r="C190" s="37">
        <v>1744977</v>
      </c>
      <c r="D190" s="37" t="s">
        <v>27</v>
      </c>
      <c r="E190" s="36"/>
      <c r="F190" s="37" t="s">
        <v>28</v>
      </c>
      <c r="G190" s="37" t="s">
        <v>29</v>
      </c>
      <c r="H190" s="37">
        <v>25182</v>
      </c>
      <c r="I190" s="37">
        <v>1</v>
      </c>
      <c r="J190" s="42" t="s">
        <v>486</v>
      </c>
      <c r="K190" s="37" t="s">
        <v>487</v>
      </c>
      <c r="L190" s="37" t="s">
        <v>32</v>
      </c>
      <c r="M190" s="38">
        <v>89</v>
      </c>
      <c r="N190" s="38">
        <v>2.4700000000000002</v>
      </c>
      <c r="O190" s="38">
        <v>219.83</v>
      </c>
      <c r="P190" s="38">
        <v>0</v>
      </c>
      <c r="Q190" s="38">
        <v>0</v>
      </c>
      <c r="R190" s="39">
        <v>219.83</v>
      </c>
      <c r="S190" s="40">
        <f t="shared" si="3"/>
        <v>5535759</v>
      </c>
    </row>
    <row r="191" spans="1:19" s="41" customFormat="1" x14ac:dyDescent="0.3">
      <c r="A191" s="36" t="s">
        <v>561</v>
      </c>
      <c r="B191" s="37" t="s">
        <v>543</v>
      </c>
      <c r="C191" s="37">
        <v>1744977</v>
      </c>
      <c r="D191" s="37" t="s">
        <v>27</v>
      </c>
      <c r="E191" s="36"/>
      <c r="F191" s="37" t="s">
        <v>28</v>
      </c>
      <c r="G191" s="37" t="s">
        <v>29</v>
      </c>
      <c r="H191" s="37">
        <v>25182</v>
      </c>
      <c r="I191" s="37">
        <v>2</v>
      </c>
      <c r="J191" s="42"/>
      <c r="K191" s="37" t="s">
        <v>562</v>
      </c>
      <c r="L191" s="37" t="s">
        <v>46</v>
      </c>
      <c r="M191" s="38">
        <v>0</v>
      </c>
      <c r="N191" s="38">
        <v>0</v>
      </c>
      <c r="O191" s="38">
        <v>0</v>
      </c>
      <c r="P191" s="38">
        <v>0</v>
      </c>
      <c r="Q191" s="38">
        <v>0</v>
      </c>
      <c r="R191" s="39">
        <v>0</v>
      </c>
      <c r="S191" s="40">
        <f t="shared" si="3"/>
        <v>0</v>
      </c>
    </row>
    <row r="192" spans="1:19" s="41" customFormat="1" x14ac:dyDescent="0.3">
      <c r="A192" s="36" t="s">
        <v>563</v>
      </c>
      <c r="B192" s="37" t="s">
        <v>543</v>
      </c>
      <c r="C192" s="37">
        <v>1744970</v>
      </c>
      <c r="D192" s="37" t="s">
        <v>27</v>
      </c>
      <c r="E192" s="36"/>
      <c r="F192" s="37" t="s">
        <v>28</v>
      </c>
      <c r="G192" s="37" t="s">
        <v>29</v>
      </c>
      <c r="H192" s="37">
        <v>25182</v>
      </c>
      <c r="I192" s="37">
        <v>1</v>
      </c>
      <c r="J192" s="42" t="s">
        <v>253</v>
      </c>
      <c r="K192" s="37" t="s">
        <v>254</v>
      </c>
      <c r="L192" s="37" t="s">
        <v>32</v>
      </c>
      <c r="M192" s="38">
        <v>1000</v>
      </c>
      <c r="N192" s="38">
        <v>2.88002</v>
      </c>
      <c r="O192" s="38">
        <v>2880.02</v>
      </c>
      <c r="P192" s="38">
        <v>0</v>
      </c>
      <c r="Q192" s="38">
        <v>0</v>
      </c>
      <c r="R192" s="39">
        <v>2880.02</v>
      </c>
      <c r="S192" s="40">
        <f t="shared" si="3"/>
        <v>72524664</v>
      </c>
    </row>
    <row r="193" spans="1:19" s="41" customFormat="1" x14ac:dyDescent="0.3">
      <c r="A193" s="36" t="s">
        <v>563</v>
      </c>
      <c r="B193" s="37" t="s">
        <v>543</v>
      </c>
      <c r="C193" s="37">
        <v>1744970</v>
      </c>
      <c r="D193" s="37" t="s">
        <v>27</v>
      </c>
      <c r="E193" s="36"/>
      <c r="F193" s="37" t="s">
        <v>28</v>
      </c>
      <c r="G193" s="37" t="s">
        <v>29</v>
      </c>
      <c r="H193" s="37">
        <v>25182</v>
      </c>
      <c r="I193" s="37">
        <v>2</v>
      </c>
      <c r="J193" s="42" t="s">
        <v>255</v>
      </c>
      <c r="K193" s="37" t="s">
        <v>256</v>
      </c>
      <c r="L193" s="37" t="s">
        <v>32</v>
      </c>
      <c r="M193" s="38">
        <v>1000</v>
      </c>
      <c r="N193" s="38">
        <v>3.57</v>
      </c>
      <c r="O193" s="38">
        <v>3570</v>
      </c>
      <c r="P193" s="38">
        <v>0</v>
      </c>
      <c r="Q193" s="38">
        <v>0</v>
      </c>
      <c r="R193" s="39">
        <v>3570</v>
      </c>
      <c r="S193" s="40">
        <f t="shared" si="3"/>
        <v>89899740</v>
      </c>
    </row>
    <row r="194" spans="1:19" s="41" customFormat="1" x14ac:dyDescent="0.3">
      <c r="A194" s="36" t="s">
        <v>563</v>
      </c>
      <c r="B194" s="37" t="s">
        <v>543</v>
      </c>
      <c r="C194" s="37">
        <v>1744970</v>
      </c>
      <c r="D194" s="37" t="s">
        <v>27</v>
      </c>
      <c r="E194" s="36"/>
      <c r="F194" s="37" t="s">
        <v>28</v>
      </c>
      <c r="G194" s="37" t="s">
        <v>29</v>
      </c>
      <c r="H194" s="37">
        <v>25182</v>
      </c>
      <c r="I194" s="37">
        <v>3</v>
      </c>
      <c r="J194" s="42"/>
      <c r="K194" s="37" t="s">
        <v>564</v>
      </c>
      <c r="L194" s="37" t="s">
        <v>46</v>
      </c>
      <c r="M194" s="38">
        <v>0</v>
      </c>
      <c r="N194" s="38">
        <v>0</v>
      </c>
      <c r="O194" s="38">
        <v>0</v>
      </c>
      <c r="P194" s="38">
        <v>0</v>
      </c>
      <c r="Q194" s="38">
        <v>0</v>
      </c>
      <c r="R194" s="39">
        <v>0</v>
      </c>
      <c r="S194" s="40">
        <f t="shared" si="3"/>
        <v>0</v>
      </c>
    </row>
    <row r="195" spans="1:19" s="41" customFormat="1" x14ac:dyDescent="0.3">
      <c r="A195" s="36" t="s">
        <v>565</v>
      </c>
      <c r="B195" s="37" t="s">
        <v>543</v>
      </c>
      <c r="C195" s="37">
        <v>1744969</v>
      </c>
      <c r="D195" s="37" t="s">
        <v>27</v>
      </c>
      <c r="E195" s="36"/>
      <c r="F195" s="37" t="s">
        <v>28</v>
      </c>
      <c r="G195" s="37" t="s">
        <v>29</v>
      </c>
      <c r="H195" s="37">
        <v>25182</v>
      </c>
      <c r="I195" s="37">
        <v>1</v>
      </c>
      <c r="J195" s="42" t="s">
        <v>50</v>
      </c>
      <c r="K195" s="37" t="s">
        <v>51</v>
      </c>
      <c r="L195" s="37" t="s">
        <v>32</v>
      </c>
      <c r="M195" s="38">
        <v>700</v>
      </c>
      <c r="N195" s="38">
        <v>5.28</v>
      </c>
      <c r="O195" s="38">
        <v>3696</v>
      </c>
      <c r="P195" s="38">
        <v>0</v>
      </c>
      <c r="Q195" s="38">
        <v>0</v>
      </c>
      <c r="R195" s="39">
        <v>3696</v>
      </c>
      <c r="S195" s="40">
        <f t="shared" si="3"/>
        <v>93072672</v>
      </c>
    </row>
    <row r="196" spans="1:19" s="41" customFormat="1" x14ac:dyDescent="0.3">
      <c r="A196" s="36" t="s">
        <v>565</v>
      </c>
      <c r="B196" s="37" t="s">
        <v>543</v>
      </c>
      <c r="C196" s="37">
        <v>1744969</v>
      </c>
      <c r="D196" s="37" t="s">
        <v>27</v>
      </c>
      <c r="E196" s="36"/>
      <c r="F196" s="37" t="s">
        <v>28</v>
      </c>
      <c r="G196" s="37" t="s">
        <v>29</v>
      </c>
      <c r="H196" s="37">
        <v>25182</v>
      </c>
      <c r="I196" s="37">
        <v>2</v>
      </c>
      <c r="J196" s="42" t="s">
        <v>52</v>
      </c>
      <c r="K196" s="37" t="s">
        <v>53</v>
      </c>
      <c r="L196" s="37" t="s">
        <v>32</v>
      </c>
      <c r="M196" s="38">
        <v>700</v>
      </c>
      <c r="N196" s="38">
        <v>6.01</v>
      </c>
      <c r="O196" s="38">
        <v>4207</v>
      </c>
      <c r="P196" s="38">
        <v>0</v>
      </c>
      <c r="Q196" s="38">
        <v>0</v>
      </c>
      <c r="R196" s="39">
        <v>4207</v>
      </c>
      <c r="S196" s="40">
        <f t="shared" ref="S196:S259" si="4">ROUND(M196*N196*H196,0)</f>
        <v>105940674</v>
      </c>
    </row>
    <row r="197" spans="1:19" s="41" customFormat="1" x14ac:dyDescent="0.3">
      <c r="A197" s="36" t="s">
        <v>565</v>
      </c>
      <c r="B197" s="37" t="s">
        <v>543</v>
      </c>
      <c r="C197" s="37">
        <v>1744969</v>
      </c>
      <c r="D197" s="37" t="s">
        <v>27</v>
      </c>
      <c r="E197" s="36"/>
      <c r="F197" s="37" t="s">
        <v>28</v>
      </c>
      <c r="G197" s="37" t="s">
        <v>29</v>
      </c>
      <c r="H197" s="37">
        <v>25182</v>
      </c>
      <c r="I197" s="37">
        <v>3</v>
      </c>
      <c r="J197" s="42"/>
      <c r="K197" s="37" t="s">
        <v>566</v>
      </c>
      <c r="L197" s="37" t="s">
        <v>46</v>
      </c>
      <c r="M197" s="38">
        <v>0</v>
      </c>
      <c r="N197" s="38">
        <v>0</v>
      </c>
      <c r="O197" s="38">
        <v>0</v>
      </c>
      <c r="P197" s="38">
        <v>0</v>
      </c>
      <c r="Q197" s="38">
        <v>0</v>
      </c>
      <c r="R197" s="39">
        <v>0</v>
      </c>
      <c r="S197" s="40">
        <f t="shared" si="4"/>
        <v>0</v>
      </c>
    </row>
    <row r="198" spans="1:19" s="41" customFormat="1" x14ac:dyDescent="0.3">
      <c r="A198" s="36" t="s">
        <v>567</v>
      </c>
      <c r="B198" s="37" t="s">
        <v>543</v>
      </c>
      <c r="C198" s="37">
        <v>1744968</v>
      </c>
      <c r="D198" s="37" t="s">
        <v>27</v>
      </c>
      <c r="E198" s="36"/>
      <c r="F198" s="37" t="s">
        <v>28</v>
      </c>
      <c r="G198" s="37" t="s">
        <v>29</v>
      </c>
      <c r="H198" s="37">
        <v>25182</v>
      </c>
      <c r="I198" s="37">
        <v>1</v>
      </c>
      <c r="J198" s="42" t="s">
        <v>62</v>
      </c>
      <c r="K198" s="37" t="s">
        <v>63</v>
      </c>
      <c r="L198" s="37" t="s">
        <v>32</v>
      </c>
      <c r="M198" s="38">
        <v>1000</v>
      </c>
      <c r="N198" s="38">
        <v>3.43</v>
      </c>
      <c r="O198" s="38">
        <v>3430</v>
      </c>
      <c r="P198" s="38">
        <v>0</v>
      </c>
      <c r="Q198" s="38">
        <v>0</v>
      </c>
      <c r="R198" s="39">
        <v>3430</v>
      </c>
      <c r="S198" s="40">
        <f t="shared" si="4"/>
        <v>86374260</v>
      </c>
    </row>
    <row r="199" spans="1:19" s="41" customFormat="1" x14ac:dyDescent="0.3">
      <c r="A199" s="36" t="s">
        <v>567</v>
      </c>
      <c r="B199" s="37" t="s">
        <v>543</v>
      </c>
      <c r="C199" s="37">
        <v>1744968</v>
      </c>
      <c r="D199" s="37" t="s">
        <v>27</v>
      </c>
      <c r="E199" s="36"/>
      <c r="F199" s="37" t="s">
        <v>28</v>
      </c>
      <c r="G199" s="37" t="s">
        <v>29</v>
      </c>
      <c r="H199" s="37">
        <v>25182</v>
      </c>
      <c r="I199" s="37">
        <v>2</v>
      </c>
      <c r="J199" s="42" t="s">
        <v>288</v>
      </c>
      <c r="K199" s="37" t="s">
        <v>289</v>
      </c>
      <c r="L199" s="37" t="s">
        <v>32</v>
      </c>
      <c r="M199" s="38">
        <v>1000</v>
      </c>
      <c r="N199" s="38">
        <v>3.48</v>
      </c>
      <c r="O199" s="38">
        <v>3480</v>
      </c>
      <c r="P199" s="38">
        <v>0</v>
      </c>
      <c r="Q199" s="38">
        <v>0</v>
      </c>
      <c r="R199" s="39">
        <v>3480</v>
      </c>
      <c r="S199" s="40">
        <f t="shared" si="4"/>
        <v>87633360</v>
      </c>
    </row>
    <row r="200" spans="1:19" s="41" customFormat="1" x14ac:dyDescent="0.3">
      <c r="A200" s="36" t="s">
        <v>567</v>
      </c>
      <c r="B200" s="37" t="s">
        <v>543</v>
      </c>
      <c r="C200" s="37">
        <v>1744968</v>
      </c>
      <c r="D200" s="37" t="s">
        <v>27</v>
      </c>
      <c r="E200" s="36"/>
      <c r="F200" s="37" t="s">
        <v>28</v>
      </c>
      <c r="G200" s="37" t="s">
        <v>29</v>
      </c>
      <c r="H200" s="37">
        <v>25182</v>
      </c>
      <c r="I200" s="37">
        <v>3</v>
      </c>
      <c r="J200" s="42" t="s">
        <v>64</v>
      </c>
      <c r="K200" s="37" t="s">
        <v>65</v>
      </c>
      <c r="L200" s="37" t="s">
        <v>32</v>
      </c>
      <c r="M200" s="38">
        <v>1000</v>
      </c>
      <c r="N200" s="38">
        <v>2.5099999999999998</v>
      </c>
      <c r="O200" s="38">
        <v>2510</v>
      </c>
      <c r="P200" s="38">
        <v>0</v>
      </c>
      <c r="Q200" s="38">
        <v>0</v>
      </c>
      <c r="R200" s="39">
        <v>2510</v>
      </c>
      <c r="S200" s="40">
        <f t="shared" si="4"/>
        <v>63206820</v>
      </c>
    </row>
    <row r="201" spans="1:19" s="41" customFormat="1" x14ac:dyDescent="0.3">
      <c r="A201" s="36" t="s">
        <v>567</v>
      </c>
      <c r="B201" s="37" t="s">
        <v>543</v>
      </c>
      <c r="C201" s="37">
        <v>1744968</v>
      </c>
      <c r="D201" s="37" t="s">
        <v>27</v>
      </c>
      <c r="E201" s="36"/>
      <c r="F201" s="37" t="s">
        <v>28</v>
      </c>
      <c r="G201" s="37" t="s">
        <v>29</v>
      </c>
      <c r="H201" s="37">
        <v>25182</v>
      </c>
      <c r="I201" s="37">
        <v>4</v>
      </c>
      <c r="J201" s="42" t="s">
        <v>66</v>
      </c>
      <c r="K201" s="37" t="s">
        <v>67</v>
      </c>
      <c r="L201" s="37" t="s">
        <v>32</v>
      </c>
      <c r="M201" s="38">
        <v>600</v>
      </c>
      <c r="N201" s="38">
        <v>2.48</v>
      </c>
      <c r="O201" s="38">
        <v>1488</v>
      </c>
      <c r="P201" s="38">
        <v>0</v>
      </c>
      <c r="Q201" s="38">
        <v>0</v>
      </c>
      <c r="R201" s="39">
        <v>1488</v>
      </c>
      <c r="S201" s="40">
        <f t="shared" si="4"/>
        <v>37470816</v>
      </c>
    </row>
    <row r="202" spans="1:19" s="41" customFormat="1" x14ac:dyDescent="0.3">
      <c r="A202" s="36" t="s">
        <v>567</v>
      </c>
      <c r="B202" s="37" t="s">
        <v>543</v>
      </c>
      <c r="C202" s="37">
        <v>1744968</v>
      </c>
      <c r="D202" s="37" t="s">
        <v>27</v>
      </c>
      <c r="E202" s="36"/>
      <c r="F202" s="37" t="s">
        <v>28</v>
      </c>
      <c r="G202" s="37" t="s">
        <v>29</v>
      </c>
      <c r="H202" s="37">
        <v>25182</v>
      </c>
      <c r="I202" s="37">
        <v>5</v>
      </c>
      <c r="J202" s="42" t="s">
        <v>68</v>
      </c>
      <c r="K202" s="37" t="s">
        <v>69</v>
      </c>
      <c r="L202" s="37" t="s">
        <v>32</v>
      </c>
      <c r="M202" s="38">
        <v>800</v>
      </c>
      <c r="N202" s="38">
        <v>3.47</v>
      </c>
      <c r="O202" s="38">
        <v>2776</v>
      </c>
      <c r="P202" s="38">
        <v>0</v>
      </c>
      <c r="Q202" s="38">
        <v>0</v>
      </c>
      <c r="R202" s="39">
        <v>2776</v>
      </c>
      <c r="S202" s="40">
        <f t="shared" si="4"/>
        <v>69905232</v>
      </c>
    </row>
    <row r="203" spans="1:19" s="41" customFormat="1" x14ac:dyDescent="0.3">
      <c r="A203" s="36" t="s">
        <v>567</v>
      </c>
      <c r="B203" s="37" t="s">
        <v>543</v>
      </c>
      <c r="C203" s="37">
        <v>1744968</v>
      </c>
      <c r="D203" s="37" t="s">
        <v>27</v>
      </c>
      <c r="E203" s="36"/>
      <c r="F203" s="37" t="s">
        <v>28</v>
      </c>
      <c r="G203" s="37" t="s">
        <v>29</v>
      </c>
      <c r="H203" s="37">
        <v>25182</v>
      </c>
      <c r="I203" s="37">
        <v>6</v>
      </c>
      <c r="J203" s="42" t="s">
        <v>556</v>
      </c>
      <c r="K203" s="37" t="s">
        <v>557</v>
      </c>
      <c r="L203" s="37" t="s">
        <v>32</v>
      </c>
      <c r="M203" s="38">
        <v>100</v>
      </c>
      <c r="N203" s="38">
        <v>2.56</v>
      </c>
      <c r="O203" s="38">
        <v>256</v>
      </c>
      <c r="P203" s="38">
        <v>0</v>
      </c>
      <c r="Q203" s="38">
        <v>0</v>
      </c>
      <c r="R203" s="39">
        <v>256</v>
      </c>
      <c r="S203" s="40">
        <f t="shared" si="4"/>
        <v>6446592</v>
      </c>
    </row>
    <row r="204" spans="1:19" s="41" customFormat="1" x14ac:dyDescent="0.3">
      <c r="A204" s="36" t="s">
        <v>567</v>
      </c>
      <c r="B204" s="37" t="s">
        <v>543</v>
      </c>
      <c r="C204" s="37">
        <v>1744968</v>
      </c>
      <c r="D204" s="37" t="s">
        <v>27</v>
      </c>
      <c r="E204" s="36"/>
      <c r="F204" s="37" t="s">
        <v>28</v>
      </c>
      <c r="G204" s="37" t="s">
        <v>29</v>
      </c>
      <c r="H204" s="37">
        <v>25182</v>
      </c>
      <c r="I204" s="37">
        <v>7</v>
      </c>
      <c r="J204" s="42" t="s">
        <v>70</v>
      </c>
      <c r="K204" s="37" t="s">
        <v>71</v>
      </c>
      <c r="L204" s="37" t="s">
        <v>32</v>
      </c>
      <c r="M204" s="38">
        <v>200</v>
      </c>
      <c r="N204" s="38">
        <v>2.57</v>
      </c>
      <c r="O204" s="38">
        <v>514</v>
      </c>
      <c r="P204" s="38">
        <v>0</v>
      </c>
      <c r="Q204" s="38">
        <v>0</v>
      </c>
      <c r="R204" s="39">
        <v>514</v>
      </c>
      <c r="S204" s="40">
        <f t="shared" si="4"/>
        <v>12943548</v>
      </c>
    </row>
    <row r="205" spans="1:19" s="41" customFormat="1" x14ac:dyDescent="0.3">
      <c r="A205" s="36" t="s">
        <v>567</v>
      </c>
      <c r="B205" s="37" t="s">
        <v>543</v>
      </c>
      <c r="C205" s="37">
        <v>1744968</v>
      </c>
      <c r="D205" s="37" t="s">
        <v>27</v>
      </c>
      <c r="E205" s="36"/>
      <c r="F205" s="37" t="s">
        <v>28</v>
      </c>
      <c r="G205" s="37" t="s">
        <v>29</v>
      </c>
      <c r="H205" s="37">
        <v>25182</v>
      </c>
      <c r="I205" s="37">
        <v>8</v>
      </c>
      <c r="J205" s="42" t="s">
        <v>261</v>
      </c>
      <c r="K205" s="37" t="s">
        <v>262</v>
      </c>
      <c r="L205" s="37" t="s">
        <v>32</v>
      </c>
      <c r="M205" s="38">
        <v>200</v>
      </c>
      <c r="N205" s="38">
        <v>3.51</v>
      </c>
      <c r="O205" s="38">
        <v>702</v>
      </c>
      <c r="P205" s="38">
        <v>0</v>
      </c>
      <c r="Q205" s="38">
        <v>0</v>
      </c>
      <c r="R205" s="39">
        <v>702</v>
      </c>
      <c r="S205" s="40">
        <f t="shared" si="4"/>
        <v>17677764</v>
      </c>
    </row>
    <row r="206" spans="1:19" s="41" customFormat="1" x14ac:dyDescent="0.3">
      <c r="A206" s="36" t="s">
        <v>567</v>
      </c>
      <c r="B206" s="37" t="s">
        <v>543</v>
      </c>
      <c r="C206" s="37">
        <v>1744968</v>
      </c>
      <c r="D206" s="37" t="s">
        <v>27</v>
      </c>
      <c r="E206" s="36"/>
      <c r="F206" s="37" t="s">
        <v>28</v>
      </c>
      <c r="G206" s="37" t="s">
        <v>29</v>
      </c>
      <c r="H206" s="37">
        <v>25182</v>
      </c>
      <c r="I206" s="37">
        <v>9</v>
      </c>
      <c r="J206" s="42"/>
      <c r="K206" s="37" t="s">
        <v>568</v>
      </c>
      <c r="L206" s="37" t="s">
        <v>46</v>
      </c>
      <c r="M206" s="38">
        <v>0</v>
      </c>
      <c r="N206" s="38">
        <v>0</v>
      </c>
      <c r="O206" s="38">
        <v>0</v>
      </c>
      <c r="P206" s="38">
        <v>0</v>
      </c>
      <c r="Q206" s="38">
        <v>0</v>
      </c>
      <c r="R206" s="39">
        <v>0</v>
      </c>
      <c r="S206" s="40">
        <f t="shared" si="4"/>
        <v>0</v>
      </c>
    </row>
    <row r="207" spans="1:19" s="41" customFormat="1" x14ac:dyDescent="0.3">
      <c r="A207" s="36" t="s">
        <v>569</v>
      </c>
      <c r="B207" s="37" t="s">
        <v>543</v>
      </c>
      <c r="C207" s="37">
        <v>1744979</v>
      </c>
      <c r="D207" s="37" t="s">
        <v>125</v>
      </c>
      <c r="E207" s="36"/>
      <c r="F207" s="37" t="s">
        <v>126</v>
      </c>
      <c r="G207" s="37" t="s">
        <v>81</v>
      </c>
      <c r="H207" s="37">
        <v>23292</v>
      </c>
      <c r="I207" s="37">
        <v>1</v>
      </c>
      <c r="J207" s="42" t="s">
        <v>570</v>
      </c>
      <c r="K207" s="37" t="s">
        <v>571</v>
      </c>
      <c r="L207" s="37" t="s">
        <v>32</v>
      </c>
      <c r="M207" s="38">
        <v>500</v>
      </c>
      <c r="N207" s="38">
        <v>3.41</v>
      </c>
      <c r="O207" s="38">
        <v>1705</v>
      </c>
      <c r="P207" s="38">
        <v>0</v>
      </c>
      <c r="Q207" s="38">
        <v>0</v>
      </c>
      <c r="R207" s="39">
        <v>1705</v>
      </c>
      <c r="S207" s="40">
        <f t="shared" si="4"/>
        <v>39712860</v>
      </c>
    </row>
    <row r="208" spans="1:19" s="41" customFormat="1" x14ac:dyDescent="0.3">
      <c r="A208" s="36" t="s">
        <v>569</v>
      </c>
      <c r="B208" s="37" t="s">
        <v>543</v>
      </c>
      <c r="C208" s="37">
        <v>1744979</v>
      </c>
      <c r="D208" s="37" t="s">
        <v>125</v>
      </c>
      <c r="E208" s="36"/>
      <c r="F208" s="37" t="s">
        <v>126</v>
      </c>
      <c r="G208" s="37" t="s">
        <v>81</v>
      </c>
      <c r="H208" s="37">
        <v>23292</v>
      </c>
      <c r="I208" s="37">
        <v>2</v>
      </c>
      <c r="J208" s="42" t="s">
        <v>544</v>
      </c>
      <c r="K208" s="37" t="s">
        <v>545</v>
      </c>
      <c r="L208" s="37" t="s">
        <v>32</v>
      </c>
      <c r="M208" s="38">
        <v>600</v>
      </c>
      <c r="N208" s="38">
        <v>6.07</v>
      </c>
      <c r="O208" s="38">
        <v>3642</v>
      </c>
      <c r="P208" s="38">
        <v>0</v>
      </c>
      <c r="Q208" s="38">
        <v>0</v>
      </c>
      <c r="R208" s="39">
        <v>3642</v>
      </c>
      <c r="S208" s="40">
        <f t="shared" si="4"/>
        <v>84829464</v>
      </c>
    </row>
    <row r="209" spans="1:19" s="41" customFormat="1" x14ac:dyDescent="0.3">
      <c r="A209" s="36" t="s">
        <v>569</v>
      </c>
      <c r="B209" s="37" t="s">
        <v>543</v>
      </c>
      <c r="C209" s="37">
        <v>1744979</v>
      </c>
      <c r="D209" s="37" t="s">
        <v>125</v>
      </c>
      <c r="E209" s="36"/>
      <c r="F209" s="37" t="s">
        <v>126</v>
      </c>
      <c r="G209" s="37" t="s">
        <v>81</v>
      </c>
      <c r="H209" s="37">
        <v>23292</v>
      </c>
      <c r="I209" s="37">
        <v>3</v>
      </c>
      <c r="J209" s="42" t="s">
        <v>572</v>
      </c>
      <c r="K209" s="37" t="s">
        <v>573</v>
      </c>
      <c r="L209" s="37" t="s">
        <v>32</v>
      </c>
      <c r="M209" s="38">
        <v>600</v>
      </c>
      <c r="N209" s="38">
        <v>3.41</v>
      </c>
      <c r="O209" s="38">
        <v>2046</v>
      </c>
      <c r="P209" s="38">
        <v>0</v>
      </c>
      <c r="Q209" s="38">
        <v>0</v>
      </c>
      <c r="R209" s="39">
        <v>2046</v>
      </c>
      <c r="S209" s="40">
        <f t="shared" si="4"/>
        <v>47655432</v>
      </c>
    </row>
    <row r="210" spans="1:19" s="41" customFormat="1" x14ac:dyDescent="0.3">
      <c r="A210" s="36" t="s">
        <v>569</v>
      </c>
      <c r="B210" s="37" t="s">
        <v>543</v>
      </c>
      <c r="C210" s="37">
        <v>1744979</v>
      </c>
      <c r="D210" s="37" t="s">
        <v>125</v>
      </c>
      <c r="E210" s="36"/>
      <c r="F210" s="37" t="s">
        <v>126</v>
      </c>
      <c r="G210" s="37" t="s">
        <v>81</v>
      </c>
      <c r="H210" s="37">
        <v>23292</v>
      </c>
      <c r="I210" s="37">
        <v>4</v>
      </c>
      <c r="J210" s="42"/>
      <c r="K210" s="37" t="s">
        <v>574</v>
      </c>
      <c r="L210" s="37" t="s">
        <v>46</v>
      </c>
      <c r="M210" s="38">
        <v>0</v>
      </c>
      <c r="N210" s="38">
        <v>0</v>
      </c>
      <c r="O210" s="38">
        <v>0</v>
      </c>
      <c r="P210" s="38">
        <v>0</v>
      </c>
      <c r="Q210" s="38">
        <v>0</v>
      </c>
      <c r="R210" s="39">
        <v>0</v>
      </c>
      <c r="S210" s="40">
        <f t="shared" si="4"/>
        <v>0</v>
      </c>
    </row>
    <row r="211" spans="1:19" s="41" customFormat="1" x14ac:dyDescent="0.3">
      <c r="A211" s="36" t="s">
        <v>575</v>
      </c>
      <c r="B211" s="37" t="s">
        <v>543</v>
      </c>
      <c r="C211" s="37">
        <v>1744974</v>
      </c>
      <c r="D211" s="37" t="s">
        <v>125</v>
      </c>
      <c r="E211" s="36"/>
      <c r="F211" s="37" t="s">
        <v>126</v>
      </c>
      <c r="G211" s="37" t="s">
        <v>81</v>
      </c>
      <c r="H211" s="37">
        <v>23292</v>
      </c>
      <c r="I211" s="37">
        <v>1</v>
      </c>
      <c r="J211" s="42" t="s">
        <v>86</v>
      </c>
      <c r="K211" s="37" t="s">
        <v>87</v>
      </c>
      <c r="L211" s="37" t="s">
        <v>32</v>
      </c>
      <c r="M211" s="38">
        <v>700</v>
      </c>
      <c r="N211" s="38">
        <v>5.1100000000000003</v>
      </c>
      <c r="O211" s="38">
        <v>3577</v>
      </c>
      <c r="P211" s="38">
        <v>0</v>
      </c>
      <c r="Q211" s="38">
        <v>0</v>
      </c>
      <c r="R211" s="39">
        <v>3577</v>
      </c>
      <c r="S211" s="40">
        <f t="shared" si="4"/>
        <v>83315484</v>
      </c>
    </row>
    <row r="212" spans="1:19" s="41" customFormat="1" x14ac:dyDescent="0.3">
      <c r="A212" s="36" t="s">
        <v>575</v>
      </c>
      <c r="B212" s="37" t="s">
        <v>543</v>
      </c>
      <c r="C212" s="37">
        <v>1744974</v>
      </c>
      <c r="D212" s="37" t="s">
        <v>125</v>
      </c>
      <c r="E212" s="36"/>
      <c r="F212" s="37" t="s">
        <v>126</v>
      </c>
      <c r="G212" s="37" t="s">
        <v>81</v>
      </c>
      <c r="H212" s="37">
        <v>23292</v>
      </c>
      <c r="I212" s="37">
        <v>2</v>
      </c>
      <c r="J212" s="42" t="s">
        <v>129</v>
      </c>
      <c r="K212" s="37" t="s">
        <v>130</v>
      </c>
      <c r="L212" s="37" t="s">
        <v>32</v>
      </c>
      <c r="M212" s="38">
        <v>400</v>
      </c>
      <c r="N212" s="38">
        <v>4.68</v>
      </c>
      <c r="O212" s="38">
        <v>1872</v>
      </c>
      <c r="P212" s="38">
        <v>0</v>
      </c>
      <c r="Q212" s="38">
        <v>0</v>
      </c>
      <c r="R212" s="39">
        <v>1872</v>
      </c>
      <c r="S212" s="40">
        <f t="shared" si="4"/>
        <v>43602624</v>
      </c>
    </row>
    <row r="213" spans="1:19" s="41" customFormat="1" x14ac:dyDescent="0.3">
      <c r="A213" s="36" t="s">
        <v>575</v>
      </c>
      <c r="B213" s="37" t="s">
        <v>543</v>
      </c>
      <c r="C213" s="37">
        <v>1744974</v>
      </c>
      <c r="D213" s="37" t="s">
        <v>125</v>
      </c>
      <c r="E213" s="36"/>
      <c r="F213" s="37" t="s">
        <v>126</v>
      </c>
      <c r="G213" s="37" t="s">
        <v>81</v>
      </c>
      <c r="H213" s="37">
        <v>23292</v>
      </c>
      <c r="I213" s="37">
        <v>3</v>
      </c>
      <c r="J213" s="42" t="s">
        <v>135</v>
      </c>
      <c r="K213" s="37" t="s">
        <v>136</v>
      </c>
      <c r="L213" s="37" t="s">
        <v>32</v>
      </c>
      <c r="M213" s="38">
        <v>200</v>
      </c>
      <c r="N213" s="38">
        <v>5.68</v>
      </c>
      <c r="O213" s="38">
        <v>1136</v>
      </c>
      <c r="P213" s="38">
        <v>0</v>
      </c>
      <c r="Q213" s="38">
        <v>0</v>
      </c>
      <c r="R213" s="39">
        <v>1136</v>
      </c>
      <c r="S213" s="40">
        <f t="shared" si="4"/>
        <v>26459712</v>
      </c>
    </row>
    <row r="214" spans="1:19" s="41" customFormat="1" x14ac:dyDescent="0.3">
      <c r="A214" s="36" t="s">
        <v>575</v>
      </c>
      <c r="B214" s="37" t="s">
        <v>543</v>
      </c>
      <c r="C214" s="37">
        <v>1744974</v>
      </c>
      <c r="D214" s="37" t="s">
        <v>125</v>
      </c>
      <c r="E214" s="36"/>
      <c r="F214" s="37" t="s">
        <v>126</v>
      </c>
      <c r="G214" s="37" t="s">
        <v>81</v>
      </c>
      <c r="H214" s="37">
        <v>23292</v>
      </c>
      <c r="I214" s="37">
        <v>4</v>
      </c>
      <c r="J214" s="42" t="s">
        <v>137</v>
      </c>
      <c r="K214" s="37" t="s">
        <v>138</v>
      </c>
      <c r="L214" s="37" t="s">
        <v>32</v>
      </c>
      <c r="M214" s="38">
        <v>600</v>
      </c>
      <c r="N214" s="38">
        <v>4.68</v>
      </c>
      <c r="O214" s="38">
        <v>2808</v>
      </c>
      <c r="P214" s="38">
        <v>0</v>
      </c>
      <c r="Q214" s="38">
        <v>0</v>
      </c>
      <c r="R214" s="39">
        <v>2808</v>
      </c>
      <c r="S214" s="40">
        <f t="shared" si="4"/>
        <v>65403936</v>
      </c>
    </row>
    <row r="215" spans="1:19" s="41" customFormat="1" x14ac:dyDescent="0.3">
      <c r="A215" s="36" t="s">
        <v>575</v>
      </c>
      <c r="B215" s="37" t="s">
        <v>543</v>
      </c>
      <c r="C215" s="37">
        <v>1744974</v>
      </c>
      <c r="D215" s="37" t="s">
        <v>125</v>
      </c>
      <c r="E215" s="36"/>
      <c r="F215" s="37" t="s">
        <v>126</v>
      </c>
      <c r="G215" s="37" t="s">
        <v>81</v>
      </c>
      <c r="H215" s="37">
        <v>23292</v>
      </c>
      <c r="I215" s="37">
        <v>5</v>
      </c>
      <c r="J215" s="42" t="s">
        <v>139</v>
      </c>
      <c r="K215" s="37" t="s">
        <v>140</v>
      </c>
      <c r="L215" s="37" t="s">
        <v>32</v>
      </c>
      <c r="M215" s="38">
        <v>200</v>
      </c>
      <c r="N215" s="38">
        <v>4.68</v>
      </c>
      <c r="O215" s="38">
        <v>936</v>
      </c>
      <c r="P215" s="38">
        <v>0</v>
      </c>
      <c r="Q215" s="38">
        <v>0</v>
      </c>
      <c r="R215" s="39">
        <v>936</v>
      </c>
      <c r="S215" s="40">
        <f t="shared" si="4"/>
        <v>21801312</v>
      </c>
    </row>
    <row r="216" spans="1:19" s="41" customFormat="1" x14ac:dyDescent="0.3">
      <c r="A216" s="36" t="s">
        <v>575</v>
      </c>
      <c r="B216" s="37" t="s">
        <v>543</v>
      </c>
      <c r="C216" s="37">
        <v>1744974</v>
      </c>
      <c r="D216" s="37" t="s">
        <v>125</v>
      </c>
      <c r="E216" s="36"/>
      <c r="F216" s="37" t="s">
        <v>126</v>
      </c>
      <c r="G216" s="37" t="s">
        <v>81</v>
      </c>
      <c r="H216" s="37">
        <v>23292</v>
      </c>
      <c r="I216" s="37">
        <v>6</v>
      </c>
      <c r="J216" s="42" t="s">
        <v>143</v>
      </c>
      <c r="K216" s="37" t="s">
        <v>144</v>
      </c>
      <c r="L216" s="37" t="s">
        <v>32</v>
      </c>
      <c r="M216" s="38">
        <v>200</v>
      </c>
      <c r="N216" s="38">
        <v>5.68</v>
      </c>
      <c r="O216" s="38">
        <v>1136</v>
      </c>
      <c r="P216" s="38">
        <v>0</v>
      </c>
      <c r="Q216" s="38">
        <v>0</v>
      </c>
      <c r="R216" s="39">
        <v>1136</v>
      </c>
      <c r="S216" s="40">
        <f t="shared" si="4"/>
        <v>26459712</v>
      </c>
    </row>
    <row r="217" spans="1:19" s="41" customFormat="1" x14ac:dyDescent="0.3">
      <c r="A217" s="36" t="s">
        <v>575</v>
      </c>
      <c r="B217" s="37" t="s">
        <v>543</v>
      </c>
      <c r="C217" s="37">
        <v>1744974</v>
      </c>
      <c r="D217" s="37" t="s">
        <v>125</v>
      </c>
      <c r="E217" s="36"/>
      <c r="F217" s="37" t="s">
        <v>126</v>
      </c>
      <c r="G217" s="37" t="s">
        <v>81</v>
      </c>
      <c r="H217" s="37">
        <v>23292</v>
      </c>
      <c r="I217" s="37">
        <v>7</v>
      </c>
      <c r="J217" s="42"/>
      <c r="K217" s="37" t="s">
        <v>576</v>
      </c>
      <c r="L217" s="37" t="s">
        <v>46</v>
      </c>
      <c r="M217" s="38">
        <v>0</v>
      </c>
      <c r="N217" s="38">
        <v>0</v>
      </c>
      <c r="O217" s="38">
        <v>0</v>
      </c>
      <c r="P217" s="38">
        <v>0</v>
      </c>
      <c r="Q217" s="38">
        <v>0</v>
      </c>
      <c r="R217" s="39">
        <v>0</v>
      </c>
      <c r="S217" s="40">
        <f t="shared" si="4"/>
        <v>0</v>
      </c>
    </row>
    <row r="218" spans="1:19" s="41" customFormat="1" x14ac:dyDescent="0.3">
      <c r="A218" s="36" t="s">
        <v>577</v>
      </c>
      <c r="B218" s="37" t="s">
        <v>578</v>
      </c>
      <c r="C218" s="37">
        <v>1744990</v>
      </c>
      <c r="D218" s="37" t="s">
        <v>125</v>
      </c>
      <c r="E218" s="36"/>
      <c r="F218" s="37" t="s">
        <v>126</v>
      </c>
      <c r="G218" s="37" t="s">
        <v>81</v>
      </c>
      <c r="H218" s="37">
        <v>23291</v>
      </c>
      <c r="I218" s="37">
        <v>1</v>
      </c>
      <c r="J218" s="42" t="s">
        <v>139</v>
      </c>
      <c r="K218" s="37" t="s">
        <v>140</v>
      </c>
      <c r="L218" s="37" t="s">
        <v>32</v>
      </c>
      <c r="M218" s="38">
        <v>700</v>
      </c>
      <c r="N218" s="38">
        <v>4.68</v>
      </c>
      <c r="O218" s="38">
        <v>3276</v>
      </c>
      <c r="P218" s="38">
        <v>0</v>
      </c>
      <c r="Q218" s="38">
        <v>0</v>
      </c>
      <c r="R218" s="39">
        <v>3276</v>
      </c>
      <c r="S218" s="40">
        <f t="shared" si="4"/>
        <v>76301316</v>
      </c>
    </row>
    <row r="219" spans="1:19" s="41" customFormat="1" x14ac:dyDescent="0.3">
      <c r="A219" s="36" t="s">
        <v>577</v>
      </c>
      <c r="B219" s="37" t="s">
        <v>578</v>
      </c>
      <c r="C219" s="37">
        <v>1744990</v>
      </c>
      <c r="D219" s="37" t="s">
        <v>125</v>
      </c>
      <c r="E219" s="36"/>
      <c r="F219" s="37" t="s">
        <v>126</v>
      </c>
      <c r="G219" s="37" t="s">
        <v>81</v>
      </c>
      <c r="H219" s="37">
        <v>23291</v>
      </c>
      <c r="I219" s="37">
        <v>2</v>
      </c>
      <c r="J219" s="42"/>
      <c r="K219" s="37" t="s">
        <v>579</v>
      </c>
      <c r="L219" s="37" t="s">
        <v>46</v>
      </c>
      <c r="M219" s="38">
        <v>0</v>
      </c>
      <c r="N219" s="38">
        <v>0</v>
      </c>
      <c r="O219" s="38">
        <v>0</v>
      </c>
      <c r="P219" s="38">
        <v>0</v>
      </c>
      <c r="Q219" s="38">
        <v>0</v>
      </c>
      <c r="R219" s="39">
        <v>0</v>
      </c>
      <c r="S219" s="40">
        <f t="shared" si="4"/>
        <v>0</v>
      </c>
    </row>
    <row r="220" spans="1:19" s="41" customFormat="1" x14ac:dyDescent="0.3">
      <c r="A220" s="36" t="s">
        <v>580</v>
      </c>
      <c r="B220" s="37" t="s">
        <v>578</v>
      </c>
      <c r="C220" s="37">
        <v>1744989</v>
      </c>
      <c r="D220" s="37" t="s">
        <v>125</v>
      </c>
      <c r="E220" s="36"/>
      <c r="F220" s="37" t="s">
        <v>126</v>
      </c>
      <c r="G220" s="37" t="s">
        <v>29</v>
      </c>
      <c r="H220" s="37">
        <v>25193</v>
      </c>
      <c r="I220" s="37">
        <v>1</v>
      </c>
      <c r="J220" s="42" t="s">
        <v>94</v>
      </c>
      <c r="K220" s="37" t="s">
        <v>95</v>
      </c>
      <c r="L220" s="37" t="s">
        <v>32</v>
      </c>
      <c r="M220" s="38">
        <v>1963</v>
      </c>
      <c r="N220" s="38">
        <v>3.61</v>
      </c>
      <c r="O220" s="38">
        <v>7086.43</v>
      </c>
      <c r="P220" s="38">
        <v>0</v>
      </c>
      <c r="Q220" s="38">
        <v>0</v>
      </c>
      <c r="R220" s="39">
        <v>7086.43</v>
      </c>
      <c r="S220" s="40">
        <f t="shared" si="4"/>
        <v>178528431</v>
      </c>
    </row>
    <row r="221" spans="1:19" s="41" customFormat="1" x14ac:dyDescent="0.3">
      <c r="A221" s="36" t="s">
        <v>580</v>
      </c>
      <c r="B221" s="37" t="s">
        <v>578</v>
      </c>
      <c r="C221" s="37">
        <v>1744989</v>
      </c>
      <c r="D221" s="37" t="s">
        <v>125</v>
      </c>
      <c r="E221" s="36"/>
      <c r="F221" s="37" t="s">
        <v>126</v>
      </c>
      <c r="G221" s="37" t="s">
        <v>29</v>
      </c>
      <c r="H221" s="37">
        <v>25193</v>
      </c>
      <c r="I221" s="37">
        <v>2</v>
      </c>
      <c r="J221" s="42"/>
      <c r="K221" s="37" t="s">
        <v>581</v>
      </c>
      <c r="L221" s="37" t="s">
        <v>46</v>
      </c>
      <c r="M221" s="38">
        <v>0</v>
      </c>
      <c r="N221" s="38">
        <v>0</v>
      </c>
      <c r="O221" s="38">
        <v>0</v>
      </c>
      <c r="P221" s="38">
        <v>0</v>
      </c>
      <c r="Q221" s="38">
        <v>0</v>
      </c>
      <c r="R221" s="39">
        <v>0</v>
      </c>
      <c r="S221" s="40">
        <f t="shared" si="4"/>
        <v>0</v>
      </c>
    </row>
    <row r="222" spans="1:19" s="41" customFormat="1" x14ac:dyDescent="0.3">
      <c r="A222" s="36" t="s">
        <v>582</v>
      </c>
      <c r="B222" s="37" t="s">
        <v>578</v>
      </c>
      <c r="C222" s="37">
        <v>1744988</v>
      </c>
      <c r="D222" s="37" t="s">
        <v>125</v>
      </c>
      <c r="E222" s="36"/>
      <c r="F222" s="37" t="s">
        <v>126</v>
      </c>
      <c r="G222" s="37" t="s">
        <v>29</v>
      </c>
      <c r="H222" s="37">
        <v>25193</v>
      </c>
      <c r="I222" s="37">
        <v>1</v>
      </c>
      <c r="J222" s="42" t="s">
        <v>583</v>
      </c>
      <c r="K222" s="37" t="s">
        <v>584</v>
      </c>
      <c r="L222" s="37" t="s">
        <v>32</v>
      </c>
      <c r="M222" s="38">
        <v>1902</v>
      </c>
      <c r="N222" s="38">
        <v>2.46</v>
      </c>
      <c r="O222" s="38">
        <v>4678.92</v>
      </c>
      <c r="P222" s="38">
        <v>0</v>
      </c>
      <c r="Q222" s="38">
        <v>0</v>
      </c>
      <c r="R222" s="39">
        <v>4678.92</v>
      </c>
      <c r="S222" s="40">
        <f t="shared" si="4"/>
        <v>117876032</v>
      </c>
    </row>
    <row r="223" spans="1:19" s="41" customFormat="1" x14ac:dyDescent="0.3">
      <c r="A223" s="36" t="s">
        <v>582</v>
      </c>
      <c r="B223" s="37" t="s">
        <v>578</v>
      </c>
      <c r="C223" s="37">
        <v>1744988</v>
      </c>
      <c r="D223" s="37" t="s">
        <v>125</v>
      </c>
      <c r="E223" s="36"/>
      <c r="F223" s="37" t="s">
        <v>126</v>
      </c>
      <c r="G223" s="37" t="s">
        <v>29</v>
      </c>
      <c r="H223" s="37">
        <v>25193</v>
      </c>
      <c r="I223" s="37">
        <v>2</v>
      </c>
      <c r="J223" s="42"/>
      <c r="K223" s="37" t="s">
        <v>585</v>
      </c>
      <c r="L223" s="37" t="s">
        <v>46</v>
      </c>
      <c r="M223" s="38">
        <v>0</v>
      </c>
      <c r="N223" s="38">
        <v>0</v>
      </c>
      <c r="O223" s="38">
        <v>0</v>
      </c>
      <c r="P223" s="38">
        <v>0</v>
      </c>
      <c r="Q223" s="38">
        <v>0</v>
      </c>
      <c r="R223" s="39">
        <v>0</v>
      </c>
      <c r="S223" s="40">
        <f t="shared" si="4"/>
        <v>0</v>
      </c>
    </row>
    <row r="224" spans="1:19" s="41" customFormat="1" x14ac:dyDescent="0.3">
      <c r="A224" s="36" t="s">
        <v>586</v>
      </c>
      <c r="B224" s="37" t="s">
        <v>578</v>
      </c>
      <c r="C224" s="37">
        <v>1744987</v>
      </c>
      <c r="D224" s="37" t="s">
        <v>125</v>
      </c>
      <c r="E224" s="36"/>
      <c r="F224" s="37" t="s">
        <v>126</v>
      </c>
      <c r="G224" s="37" t="s">
        <v>29</v>
      </c>
      <c r="H224" s="37">
        <v>25193</v>
      </c>
      <c r="I224" s="37">
        <v>1</v>
      </c>
      <c r="J224" s="42" t="s">
        <v>587</v>
      </c>
      <c r="K224" s="37" t="s">
        <v>588</v>
      </c>
      <c r="L224" s="37" t="s">
        <v>32</v>
      </c>
      <c r="M224" s="38">
        <v>37</v>
      </c>
      <c r="N224" s="38">
        <v>3.61</v>
      </c>
      <c r="O224" s="38">
        <v>133.57</v>
      </c>
      <c r="P224" s="38">
        <v>0</v>
      </c>
      <c r="Q224" s="38">
        <v>0</v>
      </c>
      <c r="R224" s="39">
        <v>133.57</v>
      </c>
      <c r="S224" s="40">
        <f t="shared" si="4"/>
        <v>3365029</v>
      </c>
    </row>
    <row r="225" spans="1:19" s="41" customFormat="1" x14ac:dyDescent="0.3">
      <c r="A225" s="36" t="s">
        <v>586</v>
      </c>
      <c r="B225" s="37" t="s">
        <v>578</v>
      </c>
      <c r="C225" s="37">
        <v>1744987</v>
      </c>
      <c r="D225" s="37" t="s">
        <v>125</v>
      </c>
      <c r="E225" s="36"/>
      <c r="F225" s="37" t="s">
        <v>126</v>
      </c>
      <c r="G225" s="37" t="s">
        <v>29</v>
      </c>
      <c r="H225" s="37">
        <v>25193</v>
      </c>
      <c r="I225" s="37">
        <v>2</v>
      </c>
      <c r="J225" s="42" t="s">
        <v>589</v>
      </c>
      <c r="K225" s="37" t="s">
        <v>590</v>
      </c>
      <c r="L225" s="37" t="s">
        <v>32</v>
      </c>
      <c r="M225" s="38">
        <v>98</v>
      </c>
      <c r="N225" s="38">
        <v>2.46</v>
      </c>
      <c r="O225" s="38">
        <v>241.08</v>
      </c>
      <c r="P225" s="38">
        <v>0</v>
      </c>
      <c r="Q225" s="38">
        <v>0</v>
      </c>
      <c r="R225" s="39">
        <v>241.08</v>
      </c>
      <c r="S225" s="40">
        <f t="shared" si="4"/>
        <v>6073528</v>
      </c>
    </row>
    <row r="226" spans="1:19" s="41" customFormat="1" x14ac:dyDescent="0.3">
      <c r="A226" s="36" t="s">
        <v>586</v>
      </c>
      <c r="B226" s="37" t="s">
        <v>578</v>
      </c>
      <c r="C226" s="37">
        <v>1744987</v>
      </c>
      <c r="D226" s="37" t="s">
        <v>125</v>
      </c>
      <c r="E226" s="36"/>
      <c r="F226" s="37" t="s">
        <v>126</v>
      </c>
      <c r="G226" s="37" t="s">
        <v>29</v>
      </c>
      <c r="H226" s="37">
        <v>25193</v>
      </c>
      <c r="I226" s="37">
        <v>3</v>
      </c>
      <c r="J226" s="42"/>
      <c r="K226" s="37" t="s">
        <v>591</v>
      </c>
      <c r="L226" s="37" t="s">
        <v>46</v>
      </c>
      <c r="M226" s="38">
        <v>0</v>
      </c>
      <c r="N226" s="38">
        <v>0</v>
      </c>
      <c r="O226" s="38">
        <v>0</v>
      </c>
      <c r="P226" s="38">
        <v>0</v>
      </c>
      <c r="Q226" s="38">
        <v>0</v>
      </c>
      <c r="R226" s="39">
        <v>0</v>
      </c>
      <c r="S226" s="40">
        <f t="shared" si="4"/>
        <v>0</v>
      </c>
    </row>
    <row r="227" spans="1:19" s="41" customFormat="1" x14ac:dyDescent="0.3">
      <c r="A227" s="36" t="s">
        <v>592</v>
      </c>
      <c r="B227" s="37" t="s">
        <v>578</v>
      </c>
      <c r="C227" s="37">
        <v>1744986</v>
      </c>
      <c r="D227" s="37" t="s">
        <v>125</v>
      </c>
      <c r="E227" s="36"/>
      <c r="F227" s="37" t="s">
        <v>126</v>
      </c>
      <c r="G227" s="37" t="s">
        <v>81</v>
      </c>
      <c r="H227" s="37">
        <v>23291</v>
      </c>
      <c r="I227" s="37">
        <v>1</v>
      </c>
      <c r="J227" s="42" t="s">
        <v>84</v>
      </c>
      <c r="K227" s="37" t="s">
        <v>494</v>
      </c>
      <c r="L227" s="37" t="s">
        <v>32</v>
      </c>
      <c r="M227" s="38">
        <v>150</v>
      </c>
      <c r="N227" s="38">
        <v>5.85</v>
      </c>
      <c r="O227" s="38">
        <v>877.5</v>
      </c>
      <c r="P227" s="38">
        <v>0</v>
      </c>
      <c r="Q227" s="38">
        <v>0</v>
      </c>
      <c r="R227" s="39">
        <v>877.5</v>
      </c>
      <c r="S227" s="40">
        <f t="shared" si="4"/>
        <v>20437853</v>
      </c>
    </row>
    <row r="228" spans="1:19" s="41" customFormat="1" x14ac:dyDescent="0.3">
      <c r="A228" s="36" t="s">
        <v>592</v>
      </c>
      <c r="B228" s="37" t="s">
        <v>578</v>
      </c>
      <c r="C228" s="37">
        <v>1744986</v>
      </c>
      <c r="D228" s="37" t="s">
        <v>125</v>
      </c>
      <c r="E228" s="36"/>
      <c r="F228" s="37" t="s">
        <v>126</v>
      </c>
      <c r="G228" s="37" t="s">
        <v>81</v>
      </c>
      <c r="H228" s="37">
        <v>23291</v>
      </c>
      <c r="I228" s="37">
        <v>2</v>
      </c>
      <c r="J228" s="42"/>
      <c r="K228" s="37" t="s">
        <v>593</v>
      </c>
      <c r="L228" s="37" t="s">
        <v>46</v>
      </c>
      <c r="M228" s="38">
        <v>0</v>
      </c>
      <c r="N228" s="38">
        <v>0</v>
      </c>
      <c r="O228" s="38">
        <v>0</v>
      </c>
      <c r="P228" s="38">
        <v>0</v>
      </c>
      <c r="Q228" s="38">
        <v>0</v>
      </c>
      <c r="R228" s="39">
        <v>0</v>
      </c>
      <c r="S228" s="40">
        <f t="shared" si="4"/>
        <v>0</v>
      </c>
    </row>
    <row r="229" spans="1:19" s="41" customFormat="1" x14ac:dyDescent="0.3">
      <c r="A229" s="36" t="s">
        <v>594</v>
      </c>
      <c r="B229" s="37" t="s">
        <v>578</v>
      </c>
      <c r="C229" s="37">
        <v>1744985</v>
      </c>
      <c r="D229" s="37" t="s">
        <v>125</v>
      </c>
      <c r="E229" s="36"/>
      <c r="F229" s="37" t="s">
        <v>126</v>
      </c>
      <c r="G229" s="37" t="s">
        <v>29</v>
      </c>
      <c r="H229" s="37">
        <v>25193</v>
      </c>
      <c r="I229" s="37">
        <v>1</v>
      </c>
      <c r="J229" s="42" t="s">
        <v>94</v>
      </c>
      <c r="K229" s="37" t="s">
        <v>95</v>
      </c>
      <c r="L229" s="37" t="s">
        <v>32</v>
      </c>
      <c r="M229" s="38">
        <v>2000</v>
      </c>
      <c r="N229" s="38">
        <v>3.61</v>
      </c>
      <c r="O229" s="38">
        <v>7220</v>
      </c>
      <c r="P229" s="38">
        <v>0</v>
      </c>
      <c r="Q229" s="38">
        <v>0</v>
      </c>
      <c r="R229" s="39">
        <v>7220</v>
      </c>
      <c r="S229" s="40">
        <f t="shared" si="4"/>
        <v>181893460</v>
      </c>
    </row>
    <row r="230" spans="1:19" s="41" customFormat="1" x14ac:dyDescent="0.3">
      <c r="A230" s="36" t="s">
        <v>594</v>
      </c>
      <c r="B230" s="37" t="s">
        <v>578</v>
      </c>
      <c r="C230" s="37">
        <v>1744985</v>
      </c>
      <c r="D230" s="37" t="s">
        <v>125</v>
      </c>
      <c r="E230" s="36"/>
      <c r="F230" s="37" t="s">
        <v>126</v>
      </c>
      <c r="G230" s="37" t="s">
        <v>29</v>
      </c>
      <c r="H230" s="37">
        <v>25193</v>
      </c>
      <c r="I230" s="37">
        <v>2</v>
      </c>
      <c r="J230" s="42"/>
      <c r="K230" s="37" t="s">
        <v>595</v>
      </c>
      <c r="L230" s="37" t="s">
        <v>46</v>
      </c>
      <c r="M230" s="38">
        <v>0</v>
      </c>
      <c r="N230" s="38">
        <v>0</v>
      </c>
      <c r="O230" s="38">
        <v>0</v>
      </c>
      <c r="P230" s="38">
        <v>0</v>
      </c>
      <c r="Q230" s="38">
        <v>0</v>
      </c>
      <c r="R230" s="39">
        <v>0</v>
      </c>
      <c r="S230" s="40">
        <f t="shared" si="4"/>
        <v>0</v>
      </c>
    </row>
    <row r="231" spans="1:19" s="41" customFormat="1" x14ac:dyDescent="0.3">
      <c r="A231" s="36" t="s">
        <v>596</v>
      </c>
      <c r="B231" s="37" t="s">
        <v>578</v>
      </c>
      <c r="C231" s="37">
        <v>1744984</v>
      </c>
      <c r="D231" s="37" t="s">
        <v>125</v>
      </c>
      <c r="E231" s="36"/>
      <c r="F231" s="37" t="s">
        <v>126</v>
      </c>
      <c r="G231" s="37" t="s">
        <v>29</v>
      </c>
      <c r="H231" s="37">
        <v>25193</v>
      </c>
      <c r="I231" s="37">
        <v>1</v>
      </c>
      <c r="J231" s="42" t="s">
        <v>583</v>
      </c>
      <c r="K231" s="37" t="s">
        <v>584</v>
      </c>
      <c r="L231" s="37" t="s">
        <v>32</v>
      </c>
      <c r="M231" s="38">
        <v>2000</v>
      </c>
      <c r="N231" s="38">
        <v>2.46</v>
      </c>
      <c r="O231" s="38">
        <v>4920</v>
      </c>
      <c r="P231" s="38">
        <v>0</v>
      </c>
      <c r="Q231" s="38">
        <v>0</v>
      </c>
      <c r="R231" s="39">
        <v>4920</v>
      </c>
      <c r="S231" s="40">
        <f t="shared" si="4"/>
        <v>123949560</v>
      </c>
    </row>
    <row r="232" spans="1:19" s="41" customFormat="1" x14ac:dyDescent="0.3">
      <c r="A232" s="36" t="s">
        <v>596</v>
      </c>
      <c r="B232" s="37" t="s">
        <v>578</v>
      </c>
      <c r="C232" s="37">
        <v>1744984</v>
      </c>
      <c r="D232" s="37" t="s">
        <v>125</v>
      </c>
      <c r="E232" s="36"/>
      <c r="F232" s="37" t="s">
        <v>126</v>
      </c>
      <c r="G232" s="37" t="s">
        <v>29</v>
      </c>
      <c r="H232" s="37">
        <v>25193</v>
      </c>
      <c r="I232" s="37">
        <v>2</v>
      </c>
      <c r="J232" s="42"/>
      <c r="K232" s="37" t="s">
        <v>597</v>
      </c>
      <c r="L232" s="37" t="s">
        <v>46</v>
      </c>
      <c r="M232" s="38">
        <v>0</v>
      </c>
      <c r="N232" s="38">
        <v>0</v>
      </c>
      <c r="O232" s="38">
        <v>0</v>
      </c>
      <c r="P232" s="38">
        <v>0</v>
      </c>
      <c r="Q232" s="38">
        <v>0</v>
      </c>
      <c r="R232" s="39">
        <v>0</v>
      </c>
      <c r="S232" s="40">
        <f t="shared" si="4"/>
        <v>0</v>
      </c>
    </row>
    <row r="233" spans="1:19" s="41" customFormat="1" x14ac:dyDescent="0.3">
      <c r="A233" s="36" t="s">
        <v>598</v>
      </c>
      <c r="B233" s="37" t="s">
        <v>599</v>
      </c>
      <c r="C233" s="37">
        <v>1744991</v>
      </c>
      <c r="D233" s="37" t="s">
        <v>112</v>
      </c>
      <c r="E233" s="36"/>
      <c r="F233" s="37" t="s">
        <v>113</v>
      </c>
      <c r="G233" s="37" t="s">
        <v>81</v>
      </c>
      <c r="H233" s="37">
        <v>23290</v>
      </c>
      <c r="I233" s="37">
        <v>1</v>
      </c>
      <c r="J233" s="42">
        <v>564544204</v>
      </c>
      <c r="K233" s="37" t="s">
        <v>600</v>
      </c>
      <c r="L233" s="37" t="s">
        <v>32</v>
      </c>
      <c r="M233" s="38">
        <v>3</v>
      </c>
      <c r="N233" s="38">
        <v>7.28</v>
      </c>
      <c r="O233" s="38">
        <v>21.84</v>
      </c>
      <c r="P233" s="38">
        <v>0</v>
      </c>
      <c r="Q233" s="38">
        <v>0</v>
      </c>
      <c r="R233" s="39">
        <v>21.84</v>
      </c>
      <c r="S233" s="40">
        <f t="shared" si="4"/>
        <v>508654</v>
      </c>
    </row>
    <row r="234" spans="1:19" s="41" customFormat="1" x14ac:dyDescent="0.3">
      <c r="A234" s="36" t="s">
        <v>598</v>
      </c>
      <c r="B234" s="37" t="s">
        <v>599</v>
      </c>
      <c r="C234" s="37">
        <v>1744991</v>
      </c>
      <c r="D234" s="37" t="s">
        <v>112</v>
      </c>
      <c r="E234" s="36"/>
      <c r="F234" s="37" t="s">
        <v>113</v>
      </c>
      <c r="G234" s="37" t="s">
        <v>81</v>
      </c>
      <c r="H234" s="37">
        <v>23290</v>
      </c>
      <c r="I234" s="37">
        <v>2</v>
      </c>
      <c r="J234" s="42">
        <v>564600404</v>
      </c>
      <c r="K234" s="37" t="s">
        <v>601</v>
      </c>
      <c r="L234" s="37" t="s">
        <v>32</v>
      </c>
      <c r="M234" s="38">
        <v>3</v>
      </c>
      <c r="N234" s="38">
        <v>2.89</v>
      </c>
      <c r="O234" s="38">
        <v>8.67</v>
      </c>
      <c r="P234" s="38">
        <v>0</v>
      </c>
      <c r="Q234" s="38">
        <v>0</v>
      </c>
      <c r="R234" s="39">
        <v>8.67</v>
      </c>
      <c r="S234" s="40">
        <f t="shared" si="4"/>
        <v>201924</v>
      </c>
    </row>
    <row r="235" spans="1:19" s="41" customFormat="1" x14ac:dyDescent="0.3">
      <c r="A235" s="36" t="s">
        <v>598</v>
      </c>
      <c r="B235" s="37" t="s">
        <v>599</v>
      </c>
      <c r="C235" s="37">
        <v>1744991</v>
      </c>
      <c r="D235" s="37" t="s">
        <v>112</v>
      </c>
      <c r="E235" s="36"/>
      <c r="F235" s="37" t="s">
        <v>113</v>
      </c>
      <c r="G235" s="37" t="s">
        <v>81</v>
      </c>
      <c r="H235" s="37">
        <v>23290</v>
      </c>
      <c r="I235" s="37">
        <v>3</v>
      </c>
      <c r="J235" s="42">
        <v>566559805</v>
      </c>
      <c r="K235" s="37" t="s">
        <v>602</v>
      </c>
      <c r="L235" s="37" t="s">
        <v>32</v>
      </c>
      <c r="M235" s="38">
        <v>6</v>
      </c>
      <c r="N235" s="38">
        <v>3.23</v>
      </c>
      <c r="O235" s="38">
        <v>19.38</v>
      </c>
      <c r="P235" s="38">
        <v>0</v>
      </c>
      <c r="Q235" s="38">
        <v>0</v>
      </c>
      <c r="R235" s="39">
        <v>19.38</v>
      </c>
      <c r="S235" s="40">
        <f t="shared" si="4"/>
        <v>451360</v>
      </c>
    </row>
    <row r="236" spans="1:19" s="41" customFormat="1" x14ac:dyDescent="0.3">
      <c r="A236" s="36" t="s">
        <v>598</v>
      </c>
      <c r="B236" s="37" t="s">
        <v>599</v>
      </c>
      <c r="C236" s="37">
        <v>1744991</v>
      </c>
      <c r="D236" s="37" t="s">
        <v>112</v>
      </c>
      <c r="E236" s="36"/>
      <c r="F236" s="37" t="s">
        <v>113</v>
      </c>
      <c r="G236" s="37" t="s">
        <v>81</v>
      </c>
      <c r="H236" s="37">
        <v>23290</v>
      </c>
      <c r="I236" s="37">
        <v>4</v>
      </c>
      <c r="J236" s="42">
        <v>577518504</v>
      </c>
      <c r="K236" s="37" t="s">
        <v>603</v>
      </c>
      <c r="L236" s="37" t="s">
        <v>32</v>
      </c>
      <c r="M236" s="38">
        <v>3</v>
      </c>
      <c r="N236" s="38">
        <v>2.89</v>
      </c>
      <c r="O236" s="38">
        <v>8.67</v>
      </c>
      <c r="P236" s="38">
        <v>0</v>
      </c>
      <c r="Q236" s="38">
        <v>0</v>
      </c>
      <c r="R236" s="39">
        <v>8.67</v>
      </c>
      <c r="S236" s="40">
        <f t="shared" si="4"/>
        <v>201924</v>
      </c>
    </row>
    <row r="237" spans="1:19" s="41" customFormat="1" x14ac:dyDescent="0.3">
      <c r="A237" s="36" t="s">
        <v>598</v>
      </c>
      <c r="B237" s="37" t="s">
        <v>599</v>
      </c>
      <c r="C237" s="37">
        <v>1744991</v>
      </c>
      <c r="D237" s="37" t="s">
        <v>112</v>
      </c>
      <c r="E237" s="36"/>
      <c r="F237" s="37" t="s">
        <v>113</v>
      </c>
      <c r="G237" s="37" t="s">
        <v>81</v>
      </c>
      <c r="H237" s="37">
        <v>23290</v>
      </c>
      <c r="I237" s="37">
        <v>5</v>
      </c>
      <c r="J237" s="42">
        <v>577518604</v>
      </c>
      <c r="K237" s="37" t="s">
        <v>604</v>
      </c>
      <c r="L237" s="37" t="s">
        <v>32</v>
      </c>
      <c r="M237" s="38">
        <v>3</v>
      </c>
      <c r="N237" s="38">
        <v>7.28</v>
      </c>
      <c r="O237" s="38">
        <v>21.84</v>
      </c>
      <c r="P237" s="38">
        <v>0</v>
      </c>
      <c r="Q237" s="38">
        <v>0</v>
      </c>
      <c r="R237" s="39">
        <v>21.84</v>
      </c>
      <c r="S237" s="40">
        <f t="shared" si="4"/>
        <v>508654</v>
      </c>
    </row>
    <row r="238" spans="1:19" s="41" customFormat="1" x14ac:dyDescent="0.3">
      <c r="A238" s="36" t="s">
        <v>598</v>
      </c>
      <c r="B238" s="37" t="s">
        <v>599</v>
      </c>
      <c r="C238" s="37">
        <v>1744991</v>
      </c>
      <c r="D238" s="37" t="s">
        <v>112</v>
      </c>
      <c r="E238" s="36"/>
      <c r="F238" s="37" t="s">
        <v>113</v>
      </c>
      <c r="G238" s="37" t="s">
        <v>81</v>
      </c>
      <c r="H238" s="37">
        <v>23290</v>
      </c>
      <c r="I238" s="37">
        <v>6</v>
      </c>
      <c r="J238" s="42">
        <v>588048604</v>
      </c>
      <c r="K238" s="37" t="s">
        <v>605</v>
      </c>
      <c r="L238" s="37" t="s">
        <v>32</v>
      </c>
      <c r="M238" s="38">
        <v>6</v>
      </c>
      <c r="N238" s="38">
        <v>3.1</v>
      </c>
      <c r="O238" s="38">
        <v>18.600000000000001</v>
      </c>
      <c r="P238" s="38">
        <v>0</v>
      </c>
      <c r="Q238" s="38">
        <v>0</v>
      </c>
      <c r="R238" s="39">
        <v>18.600000000000001</v>
      </c>
      <c r="S238" s="40">
        <f t="shared" si="4"/>
        <v>433194</v>
      </c>
    </row>
    <row r="239" spans="1:19" s="41" customFormat="1" ht="15" customHeight="1" x14ac:dyDescent="0.3">
      <c r="A239" s="36" t="s">
        <v>598</v>
      </c>
      <c r="B239" s="37" t="s">
        <v>599</v>
      </c>
      <c r="C239" s="37">
        <v>1744991</v>
      </c>
      <c r="D239" s="37" t="s">
        <v>112</v>
      </c>
      <c r="E239" s="36"/>
      <c r="F239" s="37" t="s">
        <v>113</v>
      </c>
      <c r="G239" s="37" t="s">
        <v>81</v>
      </c>
      <c r="H239" s="37">
        <v>23290</v>
      </c>
      <c r="I239" s="37">
        <v>7</v>
      </c>
      <c r="J239" s="42"/>
      <c r="K239" s="37" t="s">
        <v>606</v>
      </c>
      <c r="L239" s="37" t="s">
        <v>46</v>
      </c>
      <c r="M239" s="38">
        <v>0</v>
      </c>
      <c r="N239" s="38">
        <v>0</v>
      </c>
      <c r="O239" s="38">
        <v>0</v>
      </c>
      <c r="P239" s="38">
        <v>0</v>
      </c>
      <c r="Q239" s="38">
        <v>0</v>
      </c>
      <c r="R239" s="39">
        <v>0</v>
      </c>
      <c r="S239" s="40">
        <f t="shared" si="4"/>
        <v>0</v>
      </c>
    </row>
    <row r="240" spans="1:19" s="41" customFormat="1" x14ac:dyDescent="0.3">
      <c r="A240" s="36" t="s">
        <v>615</v>
      </c>
      <c r="B240" s="37" t="s">
        <v>616</v>
      </c>
      <c r="C240" s="37">
        <v>1745004</v>
      </c>
      <c r="D240" s="37" t="s">
        <v>208</v>
      </c>
      <c r="E240" s="36"/>
      <c r="F240" s="37" t="s">
        <v>209</v>
      </c>
      <c r="G240" s="37" t="s">
        <v>81</v>
      </c>
      <c r="H240" s="37">
        <v>23284</v>
      </c>
      <c r="I240" s="37">
        <v>1</v>
      </c>
      <c r="J240" s="42" t="s">
        <v>210</v>
      </c>
      <c r="K240" s="37" t="s">
        <v>455</v>
      </c>
      <c r="L240" s="37" t="s">
        <v>32</v>
      </c>
      <c r="M240" s="38">
        <v>1200</v>
      </c>
      <c r="N240" s="38">
        <v>5.4568599999999998</v>
      </c>
      <c r="O240" s="38">
        <v>6548.23</v>
      </c>
      <c r="P240" s="38">
        <v>0</v>
      </c>
      <c r="Q240" s="38">
        <v>0</v>
      </c>
      <c r="R240" s="39">
        <v>6548.23</v>
      </c>
      <c r="S240" s="40">
        <f t="shared" si="4"/>
        <v>152469034</v>
      </c>
    </row>
    <row r="241" spans="1:19" s="41" customFormat="1" x14ac:dyDescent="0.3">
      <c r="A241" s="36" t="s">
        <v>615</v>
      </c>
      <c r="B241" s="37" t="s">
        <v>616</v>
      </c>
      <c r="C241" s="37">
        <v>1745004</v>
      </c>
      <c r="D241" s="37" t="s">
        <v>208</v>
      </c>
      <c r="E241" s="36"/>
      <c r="F241" s="37" t="s">
        <v>209</v>
      </c>
      <c r="G241" s="37" t="s">
        <v>81</v>
      </c>
      <c r="H241" s="37">
        <v>23284</v>
      </c>
      <c r="I241" s="37">
        <v>2</v>
      </c>
      <c r="J241" s="42" t="s">
        <v>212</v>
      </c>
      <c r="K241" s="37" t="s">
        <v>617</v>
      </c>
      <c r="L241" s="37" t="s">
        <v>32</v>
      </c>
      <c r="M241" s="38">
        <v>200</v>
      </c>
      <c r="N241" s="38">
        <v>5.13537</v>
      </c>
      <c r="O241" s="38">
        <v>1027.07</v>
      </c>
      <c r="P241" s="38">
        <v>0</v>
      </c>
      <c r="Q241" s="38">
        <v>0</v>
      </c>
      <c r="R241" s="39">
        <v>1027.07</v>
      </c>
      <c r="S241" s="40">
        <f t="shared" si="4"/>
        <v>23914391</v>
      </c>
    </row>
    <row r="242" spans="1:19" s="41" customFormat="1" x14ac:dyDescent="0.3">
      <c r="A242" s="36" t="s">
        <v>615</v>
      </c>
      <c r="B242" s="37" t="s">
        <v>616</v>
      </c>
      <c r="C242" s="37">
        <v>1745004</v>
      </c>
      <c r="D242" s="37" t="s">
        <v>208</v>
      </c>
      <c r="E242" s="36"/>
      <c r="F242" s="37" t="s">
        <v>209</v>
      </c>
      <c r="G242" s="37" t="s">
        <v>81</v>
      </c>
      <c r="H242" s="37">
        <v>23284</v>
      </c>
      <c r="I242" s="37">
        <v>3</v>
      </c>
      <c r="J242" s="42" t="s">
        <v>214</v>
      </c>
      <c r="K242" s="37" t="s">
        <v>456</v>
      </c>
      <c r="L242" s="37" t="s">
        <v>32</v>
      </c>
      <c r="M242" s="38">
        <v>6400</v>
      </c>
      <c r="N242" s="38">
        <v>5.1630500000000001</v>
      </c>
      <c r="O242" s="38">
        <v>33043.519999999997</v>
      </c>
      <c r="P242" s="38">
        <v>0</v>
      </c>
      <c r="Q242" s="38">
        <v>0</v>
      </c>
      <c r="R242" s="39">
        <v>33043.519999999997</v>
      </c>
      <c r="S242" s="40">
        <f t="shared" si="4"/>
        <v>769385320</v>
      </c>
    </row>
    <row r="243" spans="1:19" s="41" customFormat="1" x14ac:dyDescent="0.3">
      <c r="A243" s="36" t="s">
        <v>615</v>
      </c>
      <c r="B243" s="37" t="s">
        <v>616</v>
      </c>
      <c r="C243" s="37">
        <v>1745004</v>
      </c>
      <c r="D243" s="37" t="s">
        <v>208</v>
      </c>
      <c r="E243" s="36"/>
      <c r="F243" s="37" t="s">
        <v>209</v>
      </c>
      <c r="G243" s="37" t="s">
        <v>81</v>
      </c>
      <c r="H243" s="37">
        <v>23284</v>
      </c>
      <c r="I243" s="37">
        <v>4</v>
      </c>
      <c r="J243" s="42" t="s">
        <v>216</v>
      </c>
      <c r="K243" s="37" t="s">
        <v>457</v>
      </c>
      <c r="L243" s="37" t="s">
        <v>32</v>
      </c>
      <c r="M243" s="38">
        <v>800</v>
      </c>
      <c r="N243" s="38">
        <v>5.4568599999999998</v>
      </c>
      <c r="O243" s="38">
        <v>4365.49</v>
      </c>
      <c r="P243" s="38">
        <v>0</v>
      </c>
      <c r="Q243" s="38">
        <v>0</v>
      </c>
      <c r="R243" s="39">
        <v>4365.49</v>
      </c>
      <c r="S243" s="40">
        <f t="shared" si="4"/>
        <v>101646023</v>
      </c>
    </row>
    <row r="244" spans="1:19" s="41" customFormat="1" x14ac:dyDescent="0.3">
      <c r="A244" s="36" t="s">
        <v>615</v>
      </c>
      <c r="B244" s="37" t="s">
        <v>616</v>
      </c>
      <c r="C244" s="37">
        <v>1745004</v>
      </c>
      <c r="D244" s="37" t="s">
        <v>208</v>
      </c>
      <c r="E244" s="36"/>
      <c r="F244" s="37" t="s">
        <v>209</v>
      </c>
      <c r="G244" s="37" t="s">
        <v>81</v>
      </c>
      <c r="H244" s="37">
        <v>23284</v>
      </c>
      <c r="I244" s="37">
        <v>5</v>
      </c>
      <c r="J244" s="42" t="s">
        <v>218</v>
      </c>
      <c r="K244" s="37" t="s">
        <v>438</v>
      </c>
      <c r="L244" s="37" t="s">
        <v>32</v>
      </c>
      <c r="M244" s="38">
        <v>200</v>
      </c>
      <c r="N244" s="38">
        <v>5.13537</v>
      </c>
      <c r="O244" s="38">
        <v>1027.07</v>
      </c>
      <c r="P244" s="38">
        <v>0</v>
      </c>
      <c r="Q244" s="38">
        <v>0</v>
      </c>
      <c r="R244" s="39">
        <v>1027.07</v>
      </c>
      <c r="S244" s="40">
        <f t="shared" si="4"/>
        <v>23914391</v>
      </c>
    </row>
    <row r="245" spans="1:19" s="41" customFormat="1" x14ac:dyDescent="0.3">
      <c r="A245" s="36" t="s">
        <v>615</v>
      </c>
      <c r="B245" s="37" t="s">
        <v>616</v>
      </c>
      <c r="C245" s="37">
        <v>1745004</v>
      </c>
      <c r="D245" s="37" t="s">
        <v>208</v>
      </c>
      <c r="E245" s="36"/>
      <c r="F245" s="37" t="s">
        <v>209</v>
      </c>
      <c r="G245" s="37" t="s">
        <v>81</v>
      </c>
      <c r="H245" s="37">
        <v>23284</v>
      </c>
      <c r="I245" s="37">
        <v>6</v>
      </c>
      <c r="J245" s="42" t="s">
        <v>220</v>
      </c>
      <c r="K245" s="37" t="s">
        <v>439</v>
      </c>
      <c r="L245" s="37" t="s">
        <v>32</v>
      </c>
      <c r="M245" s="38">
        <v>6000</v>
      </c>
      <c r="N245" s="38">
        <v>5.1630500000000001</v>
      </c>
      <c r="O245" s="38">
        <v>30978.3</v>
      </c>
      <c r="P245" s="38">
        <v>0</v>
      </c>
      <c r="Q245" s="38">
        <v>0</v>
      </c>
      <c r="R245" s="39">
        <v>30978.3</v>
      </c>
      <c r="S245" s="40">
        <f t="shared" si="4"/>
        <v>721298737</v>
      </c>
    </row>
    <row r="246" spans="1:19" s="41" customFormat="1" x14ac:dyDescent="0.3">
      <c r="A246" s="36" t="s">
        <v>615</v>
      </c>
      <c r="B246" s="37" t="s">
        <v>616</v>
      </c>
      <c r="C246" s="37">
        <v>1745004</v>
      </c>
      <c r="D246" s="37" t="s">
        <v>208</v>
      </c>
      <c r="E246" s="36"/>
      <c r="F246" s="37" t="s">
        <v>209</v>
      </c>
      <c r="G246" s="37" t="s">
        <v>81</v>
      </c>
      <c r="H246" s="37">
        <v>23284</v>
      </c>
      <c r="I246" s="37">
        <v>7</v>
      </c>
      <c r="J246" s="42" t="s">
        <v>74</v>
      </c>
      <c r="K246" s="37" t="s">
        <v>458</v>
      </c>
      <c r="L246" s="37" t="s">
        <v>32</v>
      </c>
      <c r="M246" s="38">
        <v>25000</v>
      </c>
      <c r="N246" s="38">
        <v>1.63212</v>
      </c>
      <c r="O246" s="38">
        <v>40803</v>
      </c>
      <c r="P246" s="38">
        <v>0</v>
      </c>
      <c r="Q246" s="38">
        <v>0</v>
      </c>
      <c r="R246" s="39">
        <v>40803</v>
      </c>
      <c r="S246" s="40">
        <f t="shared" si="4"/>
        <v>950057052</v>
      </c>
    </row>
    <row r="247" spans="1:19" s="41" customFormat="1" x14ac:dyDescent="0.3">
      <c r="A247" s="36" t="s">
        <v>615</v>
      </c>
      <c r="B247" s="37" t="s">
        <v>616</v>
      </c>
      <c r="C247" s="37">
        <v>1745004</v>
      </c>
      <c r="D247" s="37" t="s">
        <v>208</v>
      </c>
      <c r="E247" s="36"/>
      <c r="F247" s="37" t="s">
        <v>209</v>
      </c>
      <c r="G247" s="37" t="s">
        <v>81</v>
      </c>
      <c r="H247" s="37">
        <v>23284</v>
      </c>
      <c r="I247" s="37">
        <v>8</v>
      </c>
      <c r="J247" s="42" t="s">
        <v>459</v>
      </c>
      <c r="K247" s="37" t="s">
        <v>460</v>
      </c>
      <c r="L247" s="37" t="s">
        <v>32</v>
      </c>
      <c r="M247" s="38">
        <v>200</v>
      </c>
      <c r="N247" s="38">
        <v>5.4468399999999999</v>
      </c>
      <c r="O247" s="38">
        <v>1089.3679999999999</v>
      </c>
      <c r="P247" s="38">
        <v>0</v>
      </c>
      <c r="Q247" s="38">
        <v>0</v>
      </c>
      <c r="R247" s="39">
        <v>1089.3679999999999</v>
      </c>
      <c r="S247" s="40">
        <f t="shared" si="4"/>
        <v>25364845</v>
      </c>
    </row>
    <row r="248" spans="1:19" s="41" customFormat="1" x14ac:dyDescent="0.3">
      <c r="A248" s="36" t="s">
        <v>615</v>
      </c>
      <c r="B248" s="37" t="s">
        <v>616</v>
      </c>
      <c r="C248" s="37">
        <v>1745004</v>
      </c>
      <c r="D248" s="37" t="s">
        <v>208</v>
      </c>
      <c r="E248" s="36"/>
      <c r="F248" s="37" t="s">
        <v>209</v>
      </c>
      <c r="G248" s="37" t="s">
        <v>81</v>
      </c>
      <c r="H248" s="37">
        <v>23284</v>
      </c>
      <c r="I248" s="37">
        <v>9</v>
      </c>
      <c r="J248" s="42" t="s">
        <v>224</v>
      </c>
      <c r="K248" s="37" t="s">
        <v>461</v>
      </c>
      <c r="L248" s="37" t="s">
        <v>32</v>
      </c>
      <c r="M248" s="38">
        <v>600</v>
      </c>
      <c r="N248" s="38">
        <v>5.4468399999999999</v>
      </c>
      <c r="O248" s="38">
        <v>3268.1039999999998</v>
      </c>
      <c r="P248" s="38">
        <v>0</v>
      </c>
      <c r="Q248" s="38">
        <v>0</v>
      </c>
      <c r="R248" s="39">
        <v>3268.1039999999998</v>
      </c>
      <c r="S248" s="40">
        <f t="shared" si="4"/>
        <v>76094534</v>
      </c>
    </row>
    <row r="249" spans="1:19" s="41" customFormat="1" x14ac:dyDescent="0.3">
      <c r="A249" s="36" t="s">
        <v>615</v>
      </c>
      <c r="B249" s="37" t="s">
        <v>616</v>
      </c>
      <c r="C249" s="37">
        <v>1745004</v>
      </c>
      <c r="D249" s="37" t="s">
        <v>208</v>
      </c>
      <c r="E249" s="36"/>
      <c r="F249" s="37" t="s">
        <v>209</v>
      </c>
      <c r="G249" s="37" t="s">
        <v>81</v>
      </c>
      <c r="H249" s="37">
        <v>23284</v>
      </c>
      <c r="I249" s="37">
        <v>10</v>
      </c>
      <c r="J249" s="42" t="s">
        <v>226</v>
      </c>
      <c r="K249" s="37" t="s">
        <v>462</v>
      </c>
      <c r="L249" s="37" t="s">
        <v>32</v>
      </c>
      <c r="M249" s="38">
        <v>800</v>
      </c>
      <c r="N249" s="38">
        <v>5.6035500000000003</v>
      </c>
      <c r="O249" s="38">
        <v>4482.84</v>
      </c>
      <c r="P249" s="38">
        <v>0</v>
      </c>
      <c r="Q249" s="38">
        <v>0</v>
      </c>
      <c r="R249" s="39">
        <v>4482.84</v>
      </c>
      <c r="S249" s="40">
        <f t="shared" si="4"/>
        <v>104378447</v>
      </c>
    </row>
    <row r="250" spans="1:19" s="41" customFormat="1" x14ac:dyDescent="0.3">
      <c r="A250" s="36" t="s">
        <v>615</v>
      </c>
      <c r="B250" s="37" t="s">
        <v>616</v>
      </c>
      <c r="C250" s="37">
        <v>1745004</v>
      </c>
      <c r="D250" s="37" t="s">
        <v>208</v>
      </c>
      <c r="E250" s="36"/>
      <c r="F250" s="37" t="s">
        <v>209</v>
      </c>
      <c r="G250" s="37" t="s">
        <v>81</v>
      </c>
      <c r="H250" s="37">
        <v>23284</v>
      </c>
      <c r="I250" s="37">
        <v>11</v>
      </c>
      <c r="J250" s="42" t="s">
        <v>228</v>
      </c>
      <c r="K250" s="37" t="s">
        <v>463</v>
      </c>
      <c r="L250" s="37" t="s">
        <v>32</v>
      </c>
      <c r="M250" s="38">
        <v>1400</v>
      </c>
      <c r="N250" s="38">
        <v>5.6035500000000003</v>
      </c>
      <c r="O250" s="38">
        <v>7844.97</v>
      </c>
      <c r="P250" s="38">
        <v>0</v>
      </c>
      <c r="Q250" s="38">
        <v>0</v>
      </c>
      <c r="R250" s="39">
        <v>7844.97</v>
      </c>
      <c r="S250" s="40">
        <f t="shared" si="4"/>
        <v>182662281</v>
      </c>
    </row>
    <row r="251" spans="1:19" s="41" customFormat="1" x14ac:dyDescent="0.3">
      <c r="A251" s="36" t="s">
        <v>615</v>
      </c>
      <c r="B251" s="37" t="s">
        <v>616</v>
      </c>
      <c r="C251" s="37">
        <v>1745004</v>
      </c>
      <c r="D251" s="37" t="s">
        <v>208</v>
      </c>
      <c r="E251" s="36"/>
      <c r="F251" s="37" t="s">
        <v>209</v>
      </c>
      <c r="G251" s="37" t="s">
        <v>81</v>
      </c>
      <c r="H251" s="37">
        <v>23284</v>
      </c>
      <c r="I251" s="37">
        <v>12</v>
      </c>
      <c r="J251" s="42" t="s">
        <v>230</v>
      </c>
      <c r="K251" s="37" t="s">
        <v>464</v>
      </c>
      <c r="L251" s="37" t="s">
        <v>32</v>
      </c>
      <c r="M251" s="38">
        <v>600</v>
      </c>
      <c r="N251" s="38">
        <v>5.6035500000000003</v>
      </c>
      <c r="O251" s="38">
        <v>3362.13</v>
      </c>
      <c r="P251" s="38">
        <v>0</v>
      </c>
      <c r="Q251" s="38">
        <v>0</v>
      </c>
      <c r="R251" s="39">
        <v>3362.13</v>
      </c>
      <c r="S251" s="40">
        <f t="shared" si="4"/>
        <v>78283835</v>
      </c>
    </row>
    <row r="252" spans="1:19" s="41" customFormat="1" x14ac:dyDescent="0.3">
      <c r="A252" s="36" t="s">
        <v>615</v>
      </c>
      <c r="B252" s="37" t="s">
        <v>616</v>
      </c>
      <c r="C252" s="37">
        <v>1745004</v>
      </c>
      <c r="D252" s="37" t="s">
        <v>208</v>
      </c>
      <c r="E252" s="36"/>
      <c r="F252" s="37" t="s">
        <v>209</v>
      </c>
      <c r="G252" s="37" t="s">
        <v>81</v>
      </c>
      <c r="H252" s="37">
        <v>23284</v>
      </c>
      <c r="I252" s="37">
        <v>13</v>
      </c>
      <c r="J252" s="42" t="s">
        <v>465</v>
      </c>
      <c r="K252" s="37" t="s">
        <v>466</v>
      </c>
      <c r="L252" s="37" t="s">
        <v>32</v>
      </c>
      <c r="M252" s="38">
        <v>200</v>
      </c>
      <c r="N252" s="38">
        <v>5.4468399999999999</v>
      </c>
      <c r="O252" s="38">
        <v>1089.3679999999999</v>
      </c>
      <c r="P252" s="38">
        <v>0</v>
      </c>
      <c r="Q252" s="38">
        <v>0</v>
      </c>
      <c r="R252" s="39">
        <v>1089.3679999999999</v>
      </c>
      <c r="S252" s="40">
        <f t="shared" si="4"/>
        <v>25364845</v>
      </c>
    </row>
    <row r="253" spans="1:19" s="41" customFormat="1" x14ac:dyDescent="0.3">
      <c r="A253" s="36" t="s">
        <v>615</v>
      </c>
      <c r="B253" s="37" t="s">
        <v>616</v>
      </c>
      <c r="C253" s="37">
        <v>1745004</v>
      </c>
      <c r="D253" s="37" t="s">
        <v>208</v>
      </c>
      <c r="E253" s="36"/>
      <c r="F253" s="37" t="s">
        <v>209</v>
      </c>
      <c r="G253" s="37" t="s">
        <v>81</v>
      </c>
      <c r="H253" s="37">
        <v>23284</v>
      </c>
      <c r="I253" s="37">
        <v>14</v>
      </c>
      <c r="J253" s="42" t="s">
        <v>232</v>
      </c>
      <c r="K253" s="37" t="s">
        <v>233</v>
      </c>
      <c r="L253" s="37" t="s">
        <v>32</v>
      </c>
      <c r="M253" s="38">
        <v>600</v>
      </c>
      <c r="N253" s="38">
        <v>5.4468399999999999</v>
      </c>
      <c r="O253" s="38">
        <v>3268.1039999999998</v>
      </c>
      <c r="P253" s="38">
        <v>0</v>
      </c>
      <c r="Q253" s="38">
        <v>0</v>
      </c>
      <c r="R253" s="39">
        <v>3268.1039999999998</v>
      </c>
      <c r="S253" s="40">
        <f t="shared" si="4"/>
        <v>76094534</v>
      </c>
    </row>
    <row r="254" spans="1:19" s="41" customFormat="1" x14ac:dyDescent="0.3">
      <c r="A254" s="36" t="s">
        <v>615</v>
      </c>
      <c r="B254" s="37" t="s">
        <v>616</v>
      </c>
      <c r="C254" s="37">
        <v>1745004</v>
      </c>
      <c r="D254" s="37" t="s">
        <v>208</v>
      </c>
      <c r="E254" s="36"/>
      <c r="F254" s="37" t="s">
        <v>209</v>
      </c>
      <c r="G254" s="37" t="s">
        <v>81</v>
      </c>
      <c r="H254" s="37">
        <v>23284</v>
      </c>
      <c r="I254" s="37">
        <v>15</v>
      </c>
      <c r="J254" s="42" t="s">
        <v>234</v>
      </c>
      <c r="K254" s="37" t="s">
        <v>467</v>
      </c>
      <c r="L254" s="37" t="s">
        <v>32</v>
      </c>
      <c r="M254" s="38">
        <v>800</v>
      </c>
      <c r="N254" s="38">
        <v>5.6035500000000003</v>
      </c>
      <c r="O254" s="38">
        <v>4482.84</v>
      </c>
      <c r="P254" s="38">
        <v>0</v>
      </c>
      <c r="Q254" s="38">
        <v>0</v>
      </c>
      <c r="R254" s="39">
        <v>4482.84</v>
      </c>
      <c r="S254" s="40">
        <f t="shared" si="4"/>
        <v>104378447</v>
      </c>
    </row>
    <row r="255" spans="1:19" s="41" customFormat="1" x14ac:dyDescent="0.3">
      <c r="A255" s="36" t="s">
        <v>615</v>
      </c>
      <c r="B255" s="37" t="s">
        <v>616</v>
      </c>
      <c r="C255" s="37">
        <v>1745004</v>
      </c>
      <c r="D255" s="37" t="s">
        <v>208</v>
      </c>
      <c r="E255" s="36"/>
      <c r="F255" s="37" t="s">
        <v>209</v>
      </c>
      <c r="G255" s="37" t="s">
        <v>81</v>
      </c>
      <c r="H255" s="37">
        <v>23284</v>
      </c>
      <c r="I255" s="37">
        <v>16</v>
      </c>
      <c r="J255" s="42" t="s">
        <v>236</v>
      </c>
      <c r="K255" s="37" t="s">
        <v>468</v>
      </c>
      <c r="L255" s="37" t="s">
        <v>32</v>
      </c>
      <c r="M255" s="38">
        <v>1400</v>
      </c>
      <c r="N255" s="38">
        <v>5.6035500000000003</v>
      </c>
      <c r="O255" s="38">
        <v>7844.97</v>
      </c>
      <c r="P255" s="38">
        <v>0</v>
      </c>
      <c r="Q255" s="38">
        <v>0</v>
      </c>
      <c r="R255" s="39">
        <v>7844.97</v>
      </c>
      <c r="S255" s="40">
        <f t="shared" si="4"/>
        <v>182662281</v>
      </c>
    </row>
    <row r="256" spans="1:19" s="41" customFormat="1" x14ac:dyDescent="0.3">
      <c r="A256" s="36" t="s">
        <v>615</v>
      </c>
      <c r="B256" s="37" t="s">
        <v>616</v>
      </c>
      <c r="C256" s="37">
        <v>1745004</v>
      </c>
      <c r="D256" s="37" t="s">
        <v>208</v>
      </c>
      <c r="E256" s="36"/>
      <c r="F256" s="37" t="s">
        <v>209</v>
      </c>
      <c r="G256" s="37" t="s">
        <v>81</v>
      </c>
      <c r="H256" s="37">
        <v>23284</v>
      </c>
      <c r="I256" s="37">
        <v>17</v>
      </c>
      <c r="J256" s="42" t="s">
        <v>238</v>
      </c>
      <c r="K256" s="37" t="s">
        <v>469</v>
      </c>
      <c r="L256" s="37" t="s">
        <v>32</v>
      </c>
      <c r="M256" s="38">
        <v>600</v>
      </c>
      <c r="N256" s="38">
        <v>5.6035500000000003</v>
      </c>
      <c r="O256" s="38">
        <v>3362.13</v>
      </c>
      <c r="P256" s="38">
        <v>0</v>
      </c>
      <c r="Q256" s="38">
        <v>0</v>
      </c>
      <c r="R256" s="39">
        <v>3362.13</v>
      </c>
      <c r="S256" s="40">
        <f t="shared" si="4"/>
        <v>78283835</v>
      </c>
    </row>
    <row r="257" spans="1:19" s="41" customFormat="1" x14ac:dyDescent="0.3">
      <c r="A257" s="36" t="s">
        <v>615</v>
      </c>
      <c r="B257" s="37" t="s">
        <v>616</v>
      </c>
      <c r="C257" s="37">
        <v>1745004</v>
      </c>
      <c r="D257" s="37" t="s">
        <v>208</v>
      </c>
      <c r="E257" s="36"/>
      <c r="F257" s="37" t="s">
        <v>209</v>
      </c>
      <c r="G257" s="37" t="s">
        <v>81</v>
      </c>
      <c r="H257" s="37">
        <v>23284</v>
      </c>
      <c r="I257" s="37">
        <v>18</v>
      </c>
      <c r="J257" s="42" t="s">
        <v>242</v>
      </c>
      <c r="K257" s="37" t="s">
        <v>243</v>
      </c>
      <c r="L257" s="37" t="s">
        <v>32</v>
      </c>
      <c r="M257" s="38">
        <v>6000</v>
      </c>
      <c r="N257" s="38">
        <v>1.94729</v>
      </c>
      <c r="O257" s="38">
        <v>11683.74</v>
      </c>
      <c r="P257" s="38">
        <v>0</v>
      </c>
      <c r="Q257" s="38">
        <v>0</v>
      </c>
      <c r="R257" s="39">
        <v>11683.74</v>
      </c>
      <c r="S257" s="40">
        <f t="shared" si="4"/>
        <v>272044202</v>
      </c>
    </row>
    <row r="258" spans="1:19" s="41" customFormat="1" x14ac:dyDescent="0.3">
      <c r="A258" s="36" t="s">
        <v>615</v>
      </c>
      <c r="B258" s="37" t="s">
        <v>616</v>
      </c>
      <c r="C258" s="37">
        <v>1745004</v>
      </c>
      <c r="D258" s="37" t="s">
        <v>208</v>
      </c>
      <c r="E258" s="36"/>
      <c r="F258" s="37" t="s">
        <v>209</v>
      </c>
      <c r="G258" s="37" t="s">
        <v>81</v>
      </c>
      <c r="H258" s="37">
        <v>23284</v>
      </c>
      <c r="I258" s="37">
        <v>19</v>
      </c>
      <c r="J258" s="42"/>
      <c r="K258" s="37" t="s">
        <v>618</v>
      </c>
      <c r="L258" s="37" t="s">
        <v>46</v>
      </c>
      <c r="M258" s="38">
        <v>0</v>
      </c>
      <c r="N258" s="38">
        <v>0</v>
      </c>
      <c r="O258" s="38">
        <v>0</v>
      </c>
      <c r="P258" s="38">
        <v>0</v>
      </c>
      <c r="Q258" s="38">
        <v>0</v>
      </c>
      <c r="R258" s="39">
        <v>0</v>
      </c>
      <c r="S258" s="40">
        <f t="shared" si="4"/>
        <v>0</v>
      </c>
    </row>
    <row r="259" spans="1:19" s="41" customFormat="1" x14ac:dyDescent="0.3">
      <c r="A259" s="36" t="s">
        <v>619</v>
      </c>
      <c r="B259" s="37" t="s">
        <v>616</v>
      </c>
      <c r="C259" s="37">
        <v>1744996</v>
      </c>
      <c r="D259" s="37" t="s">
        <v>27</v>
      </c>
      <c r="E259" s="36"/>
      <c r="F259" s="37" t="s">
        <v>28</v>
      </c>
      <c r="G259" s="37" t="s">
        <v>29</v>
      </c>
      <c r="H259" s="37">
        <v>25054</v>
      </c>
      <c r="I259" s="37">
        <v>1</v>
      </c>
      <c r="J259" s="42" t="s">
        <v>388</v>
      </c>
      <c r="K259" s="37" t="s">
        <v>389</v>
      </c>
      <c r="L259" s="37" t="s">
        <v>32</v>
      </c>
      <c r="M259" s="38">
        <v>100</v>
      </c>
      <c r="N259" s="38">
        <v>8.19</v>
      </c>
      <c r="O259" s="38">
        <v>819</v>
      </c>
      <c r="P259" s="38">
        <v>0</v>
      </c>
      <c r="Q259" s="38">
        <v>0</v>
      </c>
      <c r="R259" s="39">
        <v>819</v>
      </c>
      <c r="S259" s="40">
        <f t="shared" si="4"/>
        <v>20519226</v>
      </c>
    </row>
    <row r="260" spans="1:19" s="41" customFormat="1" x14ac:dyDescent="0.3">
      <c r="A260" s="36" t="s">
        <v>619</v>
      </c>
      <c r="B260" s="37" t="s">
        <v>616</v>
      </c>
      <c r="C260" s="37">
        <v>1744996</v>
      </c>
      <c r="D260" s="37" t="s">
        <v>27</v>
      </c>
      <c r="E260" s="36"/>
      <c r="F260" s="37" t="s">
        <v>28</v>
      </c>
      <c r="G260" s="37" t="s">
        <v>29</v>
      </c>
      <c r="H260" s="37">
        <v>25054</v>
      </c>
      <c r="I260" s="37">
        <v>2</v>
      </c>
      <c r="J260" s="42" t="s">
        <v>43</v>
      </c>
      <c r="K260" s="37" t="s">
        <v>44</v>
      </c>
      <c r="L260" s="37" t="s">
        <v>32</v>
      </c>
      <c r="M260" s="38">
        <v>1000</v>
      </c>
      <c r="N260" s="38">
        <v>8.16</v>
      </c>
      <c r="O260" s="38">
        <v>8160</v>
      </c>
      <c r="P260" s="38">
        <v>0</v>
      </c>
      <c r="Q260" s="38">
        <v>0</v>
      </c>
      <c r="R260" s="39">
        <v>8160</v>
      </c>
      <c r="S260" s="40">
        <f t="shared" ref="S260:S323" si="5">ROUND(M260*N260*H260,0)</f>
        <v>204440640</v>
      </c>
    </row>
    <row r="261" spans="1:19" s="41" customFormat="1" x14ac:dyDescent="0.3">
      <c r="A261" s="36" t="s">
        <v>619</v>
      </c>
      <c r="B261" s="37" t="s">
        <v>616</v>
      </c>
      <c r="C261" s="37">
        <v>1744996</v>
      </c>
      <c r="D261" s="37" t="s">
        <v>27</v>
      </c>
      <c r="E261" s="36"/>
      <c r="F261" s="37" t="s">
        <v>28</v>
      </c>
      <c r="G261" s="37" t="s">
        <v>29</v>
      </c>
      <c r="H261" s="37">
        <v>25054</v>
      </c>
      <c r="I261" s="37">
        <v>3</v>
      </c>
      <c r="J261" s="42"/>
      <c r="K261" s="37" t="s">
        <v>620</v>
      </c>
      <c r="L261" s="37" t="s">
        <v>46</v>
      </c>
      <c r="M261" s="38">
        <v>0</v>
      </c>
      <c r="N261" s="38">
        <v>0</v>
      </c>
      <c r="O261" s="38">
        <v>0</v>
      </c>
      <c r="P261" s="38">
        <v>0</v>
      </c>
      <c r="Q261" s="38">
        <v>0</v>
      </c>
      <c r="R261" s="39">
        <v>0</v>
      </c>
      <c r="S261" s="40">
        <f t="shared" si="5"/>
        <v>0</v>
      </c>
    </row>
    <row r="262" spans="1:19" s="41" customFormat="1" x14ac:dyDescent="0.3">
      <c r="A262" s="36" t="s">
        <v>621</v>
      </c>
      <c r="B262" s="37" t="s">
        <v>616</v>
      </c>
      <c r="C262" s="37">
        <v>1744995</v>
      </c>
      <c r="D262" s="37" t="s">
        <v>27</v>
      </c>
      <c r="E262" s="36"/>
      <c r="F262" s="37" t="s">
        <v>28</v>
      </c>
      <c r="G262" s="37" t="s">
        <v>29</v>
      </c>
      <c r="H262" s="37">
        <v>25054</v>
      </c>
      <c r="I262" s="37">
        <v>1</v>
      </c>
      <c r="J262" s="42" t="s">
        <v>62</v>
      </c>
      <c r="K262" s="37" t="s">
        <v>63</v>
      </c>
      <c r="L262" s="37" t="s">
        <v>32</v>
      </c>
      <c r="M262" s="38">
        <v>1000</v>
      </c>
      <c r="N262" s="38">
        <v>3.43</v>
      </c>
      <c r="O262" s="38">
        <v>3430</v>
      </c>
      <c r="P262" s="38">
        <v>0</v>
      </c>
      <c r="Q262" s="38">
        <v>0</v>
      </c>
      <c r="R262" s="39">
        <v>3430</v>
      </c>
      <c r="S262" s="40">
        <f t="shared" si="5"/>
        <v>85935220</v>
      </c>
    </row>
    <row r="263" spans="1:19" s="41" customFormat="1" x14ac:dyDescent="0.3">
      <c r="A263" s="36" t="s">
        <v>621</v>
      </c>
      <c r="B263" s="37" t="s">
        <v>616</v>
      </c>
      <c r="C263" s="37">
        <v>1744995</v>
      </c>
      <c r="D263" s="37" t="s">
        <v>27</v>
      </c>
      <c r="E263" s="36"/>
      <c r="F263" s="37" t="s">
        <v>28</v>
      </c>
      <c r="G263" s="37" t="s">
        <v>29</v>
      </c>
      <c r="H263" s="37">
        <v>25054</v>
      </c>
      <c r="I263" s="37">
        <v>2</v>
      </c>
      <c r="J263" s="42" t="s">
        <v>288</v>
      </c>
      <c r="K263" s="37" t="s">
        <v>289</v>
      </c>
      <c r="L263" s="37" t="s">
        <v>32</v>
      </c>
      <c r="M263" s="38">
        <v>600</v>
      </c>
      <c r="N263" s="38">
        <v>3.48</v>
      </c>
      <c r="O263" s="38">
        <v>2088</v>
      </c>
      <c r="P263" s="38">
        <v>0</v>
      </c>
      <c r="Q263" s="38">
        <v>0</v>
      </c>
      <c r="R263" s="39">
        <v>2088</v>
      </c>
      <c r="S263" s="40">
        <f t="shared" si="5"/>
        <v>52312752</v>
      </c>
    </row>
    <row r="264" spans="1:19" s="41" customFormat="1" x14ac:dyDescent="0.3">
      <c r="A264" s="36" t="s">
        <v>621</v>
      </c>
      <c r="B264" s="37" t="s">
        <v>616</v>
      </c>
      <c r="C264" s="37">
        <v>1744995</v>
      </c>
      <c r="D264" s="37" t="s">
        <v>27</v>
      </c>
      <c r="E264" s="36"/>
      <c r="F264" s="37" t="s">
        <v>28</v>
      </c>
      <c r="G264" s="37" t="s">
        <v>29</v>
      </c>
      <c r="H264" s="37">
        <v>25054</v>
      </c>
      <c r="I264" s="37">
        <v>3</v>
      </c>
      <c r="J264" s="42" t="s">
        <v>64</v>
      </c>
      <c r="K264" s="37" t="s">
        <v>65</v>
      </c>
      <c r="L264" s="37" t="s">
        <v>32</v>
      </c>
      <c r="M264" s="38">
        <v>800</v>
      </c>
      <c r="N264" s="38">
        <v>2.5099999999999998</v>
      </c>
      <c r="O264" s="38">
        <v>2008</v>
      </c>
      <c r="P264" s="38">
        <v>0</v>
      </c>
      <c r="Q264" s="38">
        <v>0</v>
      </c>
      <c r="R264" s="39">
        <v>2008</v>
      </c>
      <c r="S264" s="40">
        <f t="shared" si="5"/>
        <v>50308432</v>
      </c>
    </row>
    <row r="265" spans="1:19" s="41" customFormat="1" x14ac:dyDescent="0.3">
      <c r="A265" s="36" t="s">
        <v>621</v>
      </c>
      <c r="B265" s="37" t="s">
        <v>616</v>
      </c>
      <c r="C265" s="37">
        <v>1744995</v>
      </c>
      <c r="D265" s="37" t="s">
        <v>27</v>
      </c>
      <c r="E265" s="36"/>
      <c r="F265" s="37" t="s">
        <v>28</v>
      </c>
      <c r="G265" s="37" t="s">
        <v>29</v>
      </c>
      <c r="H265" s="37">
        <v>25054</v>
      </c>
      <c r="I265" s="37">
        <v>4</v>
      </c>
      <c r="J265" s="42" t="s">
        <v>66</v>
      </c>
      <c r="K265" s="37" t="s">
        <v>67</v>
      </c>
      <c r="L265" s="37" t="s">
        <v>32</v>
      </c>
      <c r="M265" s="38">
        <v>600</v>
      </c>
      <c r="N265" s="38">
        <v>2.48</v>
      </c>
      <c r="O265" s="38">
        <v>1488</v>
      </c>
      <c r="P265" s="38">
        <v>0</v>
      </c>
      <c r="Q265" s="38">
        <v>0</v>
      </c>
      <c r="R265" s="39">
        <v>1488</v>
      </c>
      <c r="S265" s="40">
        <f t="shared" si="5"/>
        <v>37280352</v>
      </c>
    </row>
    <row r="266" spans="1:19" s="41" customFormat="1" x14ac:dyDescent="0.3">
      <c r="A266" s="36" t="s">
        <v>621</v>
      </c>
      <c r="B266" s="37" t="s">
        <v>616</v>
      </c>
      <c r="C266" s="37">
        <v>1744995</v>
      </c>
      <c r="D266" s="37" t="s">
        <v>27</v>
      </c>
      <c r="E266" s="36"/>
      <c r="F266" s="37" t="s">
        <v>28</v>
      </c>
      <c r="G266" s="37" t="s">
        <v>29</v>
      </c>
      <c r="H266" s="37">
        <v>25054</v>
      </c>
      <c r="I266" s="37">
        <v>5</v>
      </c>
      <c r="J266" s="42" t="s">
        <v>68</v>
      </c>
      <c r="K266" s="37" t="s">
        <v>69</v>
      </c>
      <c r="L266" s="37" t="s">
        <v>32</v>
      </c>
      <c r="M266" s="38">
        <v>600</v>
      </c>
      <c r="N266" s="38">
        <v>3.47</v>
      </c>
      <c r="O266" s="38">
        <v>2082</v>
      </c>
      <c r="P266" s="38">
        <v>0</v>
      </c>
      <c r="Q266" s="38">
        <v>0</v>
      </c>
      <c r="R266" s="39">
        <v>2082</v>
      </c>
      <c r="S266" s="40">
        <f t="shared" si="5"/>
        <v>52162428</v>
      </c>
    </row>
    <row r="267" spans="1:19" s="41" customFormat="1" x14ac:dyDescent="0.3">
      <c r="A267" s="36" t="s">
        <v>621</v>
      </c>
      <c r="B267" s="37" t="s">
        <v>616</v>
      </c>
      <c r="C267" s="37">
        <v>1744995</v>
      </c>
      <c r="D267" s="37" t="s">
        <v>27</v>
      </c>
      <c r="E267" s="36"/>
      <c r="F267" s="37" t="s">
        <v>28</v>
      </c>
      <c r="G267" s="37" t="s">
        <v>29</v>
      </c>
      <c r="H267" s="37">
        <v>25054</v>
      </c>
      <c r="I267" s="37">
        <v>6</v>
      </c>
      <c r="J267" s="42" t="s">
        <v>556</v>
      </c>
      <c r="K267" s="37" t="s">
        <v>557</v>
      </c>
      <c r="L267" s="37" t="s">
        <v>32</v>
      </c>
      <c r="M267" s="38">
        <v>200</v>
      </c>
      <c r="N267" s="38">
        <v>2.56</v>
      </c>
      <c r="O267" s="38">
        <v>512</v>
      </c>
      <c r="P267" s="38">
        <v>0</v>
      </c>
      <c r="Q267" s="38">
        <v>0</v>
      </c>
      <c r="R267" s="39">
        <v>512</v>
      </c>
      <c r="S267" s="40">
        <f t="shared" si="5"/>
        <v>12827648</v>
      </c>
    </row>
    <row r="268" spans="1:19" s="41" customFormat="1" x14ac:dyDescent="0.3">
      <c r="A268" s="36" t="s">
        <v>621</v>
      </c>
      <c r="B268" s="37" t="s">
        <v>616</v>
      </c>
      <c r="C268" s="37">
        <v>1744995</v>
      </c>
      <c r="D268" s="37" t="s">
        <v>27</v>
      </c>
      <c r="E268" s="36"/>
      <c r="F268" s="37" t="s">
        <v>28</v>
      </c>
      <c r="G268" s="37" t="s">
        <v>29</v>
      </c>
      <c r="H268" s="37">
        <v>25054</v>
      </c>
      <c r="I268" s="37">
        <v>7</v>
      </c>
      <c r="J268" s="42" t="s">
        <v>70</v>
      </c>
      <c r="K268" s="37" t="s">
        <v>71</v>
      </c>
      <c r="L268" s="37" t="s">
        <v>32</v>
      </c>
      <c r="M268" s="38">
        <v>200</v>
      </c>
      <c r="N268" s="38">
        <v>2.57</v>
      </c>
      <c r="O268" s="38">
        <v>514</v>
      </c>
      <c r="P268" s="38">
        <v>0</v>
      </c>
      <c r="Q268" s="38">
        <v>0</v>
      </c>
      <c r="R268" s="39">
        <v>514</v>
      </c>
      <c r="S268" s="40">
        <f t="shared" si="5"/>
        <v>12877756</v>
      </c>
    </row>
    <row r="269" spans="1:19" s="41" customFormat="1" x14ac:dyDescent="0.3">
      <c r="A269" s="36" t="s">
        <v>621</v>
      </c>
      <c r="B269" s="37" t="s">
        <v>616</v>
      </c>
      <c r="C269" s="37">
        <v>1744995</v>
      </c>
      <c r="D269" s="37" t="s">
        <v>27</v>
      </c>
      <c r="E269" s="36"/>
      <c r="F269" s="37" t="s">
        <v>28</v>
      </c>
      <c r="G269" s="37" t="s">
        <v>29</v>
      </c>
      <c r="H269" s="37">
        <v>25054</v>
      </c>
      <c r="I269" s="37">
        <v>8</v>
      </c>
      <c r="J269" s="42"/>
      <c r="K269" s="37" t="s">
        <v>622</v>
      </c>
      <c r="L269" s="37" t="s">
        <v>46</v>
      </c>
      <c r="M269" s="38">
        <v>0</v>
      </c>
      <c r="N269" s="38">
        <v>0</v>
      </c>
      <c r="O269" s="38">
        <v>0</v>
      </c>
      <c r="P269" s="38">
        <v>0</v>
      </c>
      <c r="Q269" s="38">
        <v>0</v>
      </c>
      <c r="R269" s="39">
        <v>0</v>
      </c>
      <c r="S269" s="40">
        <f t="shared" si="5"/>
        <v>0</v>
      </c>
    </row>
    <row r="270" spans="1:19" s="41" customFormat="1" x14ac:dyDescent="0.3">
      <c r="A270" s="36" t="s">
        <v>623</v>
      </c>
      <c r="B270" s="37" t="s">
        <v>616</v>
      </c>
      <c r="C270" s="37">
        <v>1744994</v>
      </c>
      <c r="D270" s="37" t="s">
        <v>27</v>
      </c>
      <c r="E270" s="36"/>
      <c r="F270" s="37" t="s">
        <v>28</v>
      </c>
      <c r="G270" s="37" t="s">
        <v>29</v>
      </c>
      <c r="H270" s="37">
        <v>25054</v>
      </c>
      <c r="I270" s="37">
        <v>1</v>
      </c>
      <c r="J270" s="42" t="s">
        <v>56</v>
      </c>
      <c r="K270" s="37" t="s">
        <v>57</v>
      </c>
      <c r="L270" s="37" t="s">
        <v>32</v>
      </c>
      <c r="M270" s="38">
        <v>1000</v>
      </c>
      <c r="N270" s="38">
        <v>6.0540000000000003</v>
      </c>
      <c r="O270" s="38">
        <v>6054</v>
      </c>
      <c r="P270" s="38">
        <v>0</v>
      </c>
      <c r="Q270" s="38">
        <v>0</v>
      </c>
      <c r="R270" s="39">
        <v>6054</v>
      </c>
      <c r="S270" s="40">
        <f t="shared" si="5"/>
        <v>151676916</v>
      </c>
    </row>
    <row r="271" spans="1:19" s="41" customFormat="1" x14ac:dyDescent="0.3">
      <c r="A271" s="36" t="s">
        <v>623</v>
      </c>
      <c r="B271" s="37" t="s">
        <v>616</v>
      </c>
      <c r="C271" s="37">
        <v>1744994</v>
      </c>
      <c r="D271" s="37" t="s">
        <v>27</v>
      </c>
      <c r="E271" s="36"/>
      <c r="F271" s="37" t="s">
        <v>28</v>
      </c>
      <c r="G271" s="37" t="s">
        <v>29</v>
      </c>
      <c r="H271" s="37">
        <v>25054</v>
      </c>
      <c r="I271" s="37">
        <v>2</v>
      </c>
      <c r="J271" s="42" t="s">
        <v>58</v>
      </c>
      <c r="K271" s="37" t="s">
        <v>59</v>
      </c>
      <c r="L271" s="37" t="s">
        <v>32</v>
      </c>
      <c r="M271" s="38">
        <v>1000</v>
      </c>
      <c r="N271" s="38">
        <v>2.0880000000000001</v>
      </c>
      <c r="O271" s="38">
        <v>2088</v>
      </c>
      <c r="P271" s="38">
        <v>0</v>
      </c>
      <c r="Q271" s="38">
        <v>0</v>
      </c>
      <c r="R271" s="39">
        <v>2088</v>
      </c>
      <c r="S271" s="40">
        <f t="shared" si="5"/>
        <v>52312752</v>
      </c>
    </row>
    <row r="272" spans="1:19" s="41" customFormat="1" x14ac:dyDescent="0.3">
      <c r="A272" s="36" t="s">
        <v>623</v>
      </c>
      <c r="B272" s="37" t="s">
        <v>616</v>
      </c>
      <c r="C272" s="37">
        <v>1744994</v>
      </c>
      <c r="D272" s="37" t="s">
        <v>27</v>
      </c>
      <c r="E272" s="36"/>
      <c r="F272" s="37" t="s">
        <v>28</v>
      </c>
      <c r="G272" s="37" t="s">
        <v>29</v>
      </c>
      <c r="H272" s="37">
        <v>25054</v>
      </c>
      <c r="I272" s="37">
        <v>3</v>
      </c>
      <c r="J272" s="42"/>
      <c r="K272" s="37" t="s">
        <v>624</v>
      </c>
      <c r="L272" s="37" t="s">
        <v>46</v>
      </c>
      <c r="M272" s="38">
        <v>0</v>
      </c>
      <c r="N272" s="38">
        <v>0</v>
      </c>
      <c r="O272" s="38">
        <v>0</v>
      </c>
      <c r="P272" s="38">
        <v>0</v>
      </c>
      <c r="Q272" s="38">
        <v>0</v>
      </c>
      <c r="R272" s="39">
        <v>0</v>
      </c>
      <c r="S272" s="40">
        <f t="shared" si="5"/>
        <v>0</v>
      </c>
    </row>
    <row r="273" spans="1:19" s="41" customFormat="1" x14ac:dyDescent="0.3">
      <c r="A273" s="36" t="s">
        <v>625</v>
      </c>
      <c r="B273" s="37" t="s">
        <v>616</v>
      </c>
      <c r="C273" s="37">
        <v>1744993</v>
      </c>
      <c r="D273" s="37" t="s">
        <v>27</v>
      </c>
      <c r="E273" s="36"/>
      <c r="F273" s="37" t="s">
        <v>28</v>
      </c>
      <c r="G273" s="37" t="s">
        <v>29</v>
      </c>
      <c r="H273" s="37">
        <v>25054</v>
      </c>
      <c r="I273" s="37">
        <v>1</v>
      </c>
      <c r="J273" s="42" t="s">
        <v>253</v>
      </c>
      <c r="K273" s="37" t="s">
        <v>254</v>
      </c>
      <c r="L273" s="37" t="s">
        <v>32</v>
      </c>
      <c r="M273" s="38">
        <v>1500</v>
      </c>
      <c r="N273" s="38">
        <v>2.88002</v>
      </c>
      <c r="O273" s="38">
        <v>4320.03</v>
      </c>
      <c r="P273" s="38">
        <v>0</v>
      </c>
      <c r="Q273" s="38">
        <v>0</v>
      </c>
      <c r="R273" s="39">
        <v>4320.03</v>
      </c>
      <c r="S273" s="40">
        <f t="shared" si="5"/>
        <v>108234032</v>
      </c>
    </row>
    <row r="274" spans="1:19" s="41" customFormat="1" x14ac:dyDescent="0.3">
      <c r="A274" s="36" t="s">
        <v>625</v>
      </c>
      <c r="B274" s="37" t="s">
        <v>616</v>
      </c>
      <c r="C274" s="37">
        <v>1744993</v>
      </c>
      <c r="D274" s="37" t="s">
        <v>27</v>
      </c>
      <c r="E274" s="36"/>
      <c r="F274" s="37" t="s">
        <v>28</v>
      </c>
      <c r="G274" s="37" t="s">
        <v>29</v>
      </c>
      <c r="H274" s="37">
        <v>25054</v>
      </c>
      <c r="I274" s="37">
        <v>2</v>
      </c>
      <c r="J274" s="42" t="s">
        <v>255</v>
      </c>
      <c r="K274" s="37" t="s">
        <v>256</v>
      </c>
      <c r="L274" s="37" t="s">
        <v>32</v>
      </c>
      <c r="M274" s="38">
        <v>1000</v>
      </c>
      <c r="N274" s="38">
        <v>3.57</v>
      </c>
      <c r="O274" s="38">
        <v>3570</v>
      </c>
      <c r="P274" s="38">
        <v>0</v>
      </c>
      <c r="Q274" s="38">
        <v>0</v>
      </c>
      <c r="R274" s="39">
        <v>3570</v>
      </c>
      <c r="S274" s="40">
        <f t="shared" si="5"/>
        <v>89442780</v>
      </c>
    </row>
    <row r="275" spans="1:19" s="41" customFormat="1" x14ac:dyDescent="0.3">
      <c r="A275" s="36" t="s">
        <v>625</v>
      </c>
      <c r="B275" s="37" t="s">
        <v>616</v>
      </c>
      <c r="C275" s="37">
        <v>1744993</v>
      </c>
      <c r="D275" s="37" t="s">
        <v>27</v>
      </c>
      <c r="E275" s="36"/>
      <c r="F275" s="37" t="s">
        <v>28</v>
      </c>
      <c r="G275" s="37" t="s">
        <v>29</v>
      </c>
      <c r="H275" s="37">
        <v>25054</v>
      </c>
      <c r="I275" s="37">
        <v>3</v>
      </c>
      <c r="J275" s="42" t="s">
        <v>30</v>
      </c>
      <c r="K275" s="37" t="s">
        <v>31</v>
      </c>
      <c r="L275" s="37" t="s">
        <v>32</v>
      </c>
      <c r="M275" s="38">
        <v>1600</v>
      </c>
      <c r="N275" s="38">
        <v>2.88</v>
      </c>
      <c r="O275" s="38">
        <v>4608</v>
      </c>
      <c r="P275" s="38">
        <v>0</v>
      </c>
      <c r="Q275" s="38">
        <v>0</v>
      </c>
      <c r="R275" s="39">
        <v>4608</v>
      </c>
      <c r="S275" s="40">
        <f t="shared" si="5"/>
        <v>115448832</v>
      </c>
    </row>
    <row r="276" spans="1:19" s="41" customFormat="1" x14ac:dyDescent="0.3">
      <c r="A276" s="36" t="s">
        <v>625</v>
      </c>
      <c r="B276" s="37" t="s">
        <v>616</v>
      </c>
      <c r="C276" s="37">
        <v>1744993</v>
      </c>
      <c r="D276" s="37" t="s">
        <v>27</v>
      </c>
      <c r="E276" s="36"/>
      <c r="F276" s="37" t="s">
        <v>28</v>
      </c>
      <c r="G276" s="37" t="s">
        <v>29</v>
      </c>
      <c r="H276" s="37">
        <v>25054</v>
      </c>
      <c r="I276" s="37">
        <v>4</v>
      </c>
      <c r="J276" s="42" t="s">
        <v>33</v>
      </c>
      <c r="K276" s="37" t="s">
        <v>34</v>
      </c>
      <c r="L276" s="37" t="s">
        <v>32</v>
      </c>
      <c r="M276" s="38">
        <v>800</v>
      </c>
      <c r="N276" s="38">
        <v>3.71</v>
      </c>
      <c r="O276" s="38">
        <v>2968</v>
      </c>
      <c r="P276" s="38">
        <v>0</v>
      </c>
      <c r="Q276" s="38">
        <v>0</v>
      </c>
      <c r="R276" s="39">
        <v>2968</v>
      </c>
      <c r="S276" s="40">
        <f t="shared" si="5"/>
        <v>74360272</v>
      </c>
    </row>
    <row r="277" spans="1:19" s="41" customFormat="1" x14ac:dyDescent="0.3">
      <c r="A277" s="36" t="s">
        <v>625</v>
      </c>
      <c r="B277" s="37" t="s">
        <v>616</v>
      </c>
      <c r="C277" s="37">
        <v>1744993</v>
      </c>
      <c r="D277" s="37" t="s">
        <v>27</v>
      </c>
      <c r="E277" s="36"/>
      <c r="F277" s="37" t="s">
        <v>28</v>
      </c>
      <c r="G277" s="37" t="s">
        <v>29</v>
      </c>
      <c r="H277" s="37">
        <v>25054</v>
      </c>
      <c r="I277" s="37">
        <v>5</v>
      </c>
      <c r="J277" s="42" t="s">
        <v>39</v>
      </c>
      <c r="K277" s="37" t="s">
        <v>40</v>
      </c>
      <c r="L277" s="37" t="s">
        <v>32</v>
      </c>
      <c r="M277" s="38">
        <v>200</v>
      </c>
      <c r="N277" s="38">
        <v>3.7</v>
      </c>
      <c r="O277" s="38">
        <v>740</v>
      </c>
      <c r="P277" s="38">
        <v>0</v>
      </c>
      <c r="Q277" s="38">
        <v>0</v>
      </c>
      <c r="R277" s="39">
        <v>740</v>
      </c>
      <c r="S277" s="40">
        <f t="shared" si="5"/>
        <v>18539960</v>
      </c>
    </row>
    <row r="278" spans="1:19" s="41" customFormat="1" x14ac:dyDescent="0.3">
      <c r="A278" s="36" t="s">
        <v>625</v>
      </c>
      <c r="B278" s="37" t="s">
        <v>616</v>
      </c>
      <c r="C278" s="37">
        <v>1744993</v>
      </c>
      <c r="D278" s="37" t="s">
        <v>27</v>
      </c>
      <c r="E278" s="36"/>
      <c r="F278" s="37" t="s">
        <v>28</v>
      </c>
      <c r="G278" s="37" t="s">
        <v>29</v>
      </c>
      <c r="H278" s="37">
        <v>25054</v>
      </c>
      <c r="I278" s="37">
        <v>6</v>
      </c>
      <c r="J278" s="42" t="s">
        <v>554</v>
      </c>
      <c r="K278" s="37" t="s">
        <v>555</v>
      </c>
      <c r="L278" s="37" t="s">
        <v>32</v>
      </c>
      <c r="M278" s="38">
        <v>200</v>
      </c>
      <c r="N278" s="38">
        <v>4.38</v>
      </c>
      <c r="O278" s="38">
        <v>876</v>
      </c>
      <c r="P278" s="38">
        <v>0</v>
      </c>
      <c r="Q278" s="38">
        <v>0</v>
      </c>
      <c r="R278" s="39">
        <v>876</v>
      </c>
      <c r="S278" s="40">
        <f t="shared" si="5"/>
        <v>21947304</v>
      </c>
    </row>
    <row r="279" spans="1:19" s="41" customFormat="1" x14ac:dyDescent="0.3">
      <c r="A279" s="36" t="s">
        <v>625</v>
      </c>
      <c r="B279" s="37" t="s">
        <v>616</v>
      </c>
      <c r="C279" s="37">
        <v>1744993</v>
      </c>
      <c r="D279" s="37" t="s">
        <v>27</v>
      </c>
      <c r="E279" s="36"/>
      <c r="F279" s="37" t="s">
        <v>28</v>
      </c>
      <c r="G279" s="37" t="s">
        <v>29</v>
      </c>
      <c r="H279" s="37">
        <v>25054</v>
      </c>
      <c r="I279" s="37">
        <v>7</v>
      </c>
      <c r="J279" s="42"/>
      <c r="K279" s="37" t="s">
        <v>626</v>
      </c>
      <c r="L279" s="37" t="s">
        <v>46</v>
      </c>
      <c r="M279" s="38">
        <v>0</v>
      </c>
      <c r="N279" s="38">
        <v>0</v>
      </c>
      <c r="O279" s="38">
        <v>0</v>
      </c>
      <c r="P279" s="38">
        <v>0</v>
      </c>
      <c r="Q279" s="38">
        <v>0</v>
      </c>
      <c r="R279" s="39">
        <v>0</v>
      </c>
      <c r="S279" s="40">
        <f t="shared" si="5"/>
        <v>0</v>
      </c>
    </row>
    <row r="280" spans="1:19" s="41" customFormat="1" x14ac:dyDescent="0.3">
      <c r="A280" s="36" t="s">
        <v>627</v>
      </c>
      <c r="B280" s="37" t="s">
        <v>616</v>
      </c>
      <c r="C280" s="37">
        <v>1744992</v>
      </c>
      <c r="D280" s="37" t="s">
        <v>27</v>
      </c>
      <c r="E280" s="36"/>
      <c r="F280" s="37" t="s">
        <v>28</v>
      </c>
      <c r="G280" s="37" t="s">
        <v>29</v>
      </c>
      <c r="H280" s="37">
        <v>25054</v>
      </c>
      <c r="I280" s="37">
        <v>1</v>
      </c>
      <c r="J280" s="42" t="s">
        <v>48</v>
      </c>
      <c r="K280" s="37" t="s">
        <v>49</v>
      </c>
      <c r="L280" s="37" t="s">
        <v>32</v>
      </c>
      <c r="M280" s="38">
        <v>1000</v>
      </c>
      <c r="N280" s="38">
        <v>6.15</v>
      </c>
      <c r="O280" s="38">
        <v>6150</v>
      </c>
      <c r="P280" s="38">
        <v>0</v>
      </c>
      <c r="Q280" s="38">
        <v>0</v>
      </c>
      <c r="R280" s="39">
        <v>6150</v>
      </c>
      <c r="S280" s="40">
        <f t="shared" si="5"/>
        <v>154082100</v>
      </c>
    </row>
    <row r="281" spans="1:19" s="41" customFormat="1" x14ac:dyDescent="0.3">
      <c r="A281" s="36" t="s">
        <v>627</v>
      </c>
      <c r="B281" s="37" t="s">
        <v>616</v>
      </c>
      <c r="C281" s="37">
        <v>1744992</v>
      </c>
      <c r="D281" s="37" t="s">
        <v>27</v>
      </c>
      <c r="E281" s="36"/>
      <c r="F281" s="37" t="s">
        <v>28</v>
      </c>
      <c r="G281" s="37" t="s">
        <v>29</v>
      </c>
      <c r="H281" s="37">
        <v>25054</v>
      </c>
      <c r="I281" s="37">
        <v>2</v>
      </c>
      <c r="J281" s="42" t="s">
        <v>50</v>
      </c>
      <c r="K281" s="37" t="s">
        <v>51</v>
      </c>
      <c r="L281" s="37" t="s">
        <v>32</v>
      </c>
      <c r="M281" s="38">
        <v>700</v>
      </c>
      <c r="N281" s="38">
        <v>5.28</v>
      </c>
      <c r="O281" s="38">
        <v>3696</v>
      </c>
      <c r="P281" s="38">
        <v>0</v>
      </c>
      <c r="Q281" s="38">
        <v>0</v>
      </c>
      <c r="R281" s="39">
        <v>3696</v>
      </c>
      <c r="S281" s="40">
        <f t="shared" si="5"/>
        <v>92599584</v>
      </c>
    </row>
    <row r="282" spans="1:19" s="41" customFormat="1" x14ac:dyDescent="0.3">
      <c r="A282" s="36" t="s">
        <v>627</v>
      </c>
      <c r="B282" s="37" t="s">
        <v>616</v>
      </c>
      <c r="C282" s="37">
        <v>1744992</v>
      </c>
      <c r="D282" s="37" t="s">
        <v>27</v>
      </c>
      <c r="E282" s="36"/>
      <c r="F282" s="37" t="s">
        <v>28</v>
      </c>
      <c r="G282" s="37" t="s">
        <v>29</v>
      </c>
      <c r="H282" s="37">
        <v>25054</v>
      </c>
      <c r="I282" s="37">
        <v>3</v>
      </c>
      <c r="J282" s="42" t="s">
        <v>52</v>
      </c>
      <c r="K282" s="37" t="s">
        <v>53</v>
      </c>
      <c r="L282" s="37" t="s">
        <v>32</v>
      </c>
      <c r="M282" s="38">
        <v>700</v>
      </c>
      <c r="N282" s="38">
        <v>6.01</v>
      </c>
      <c r="O282" s="38">
        <v>4207</v>
      </c>
      <c r="P282" s="38">
        <v>0</v>
      </c>
      <c r="Q282" s="38">
        <v>0</v>
      </c>
      <c r="R282" s="39">
        <v>4207</v>
      </c>
      <c r="S282" s="40">
        <f t="shared" si="5"/>
        <v>105402178</v>
      </c>
    </row>
    <row r="283" spans="1:19" s="41" customFormat="1" x14ac:dyDescent="0.3">
      <c r="A283" s="36" t="s">
        <v>627</v>
      </c>
      <c r="B283" s="37" t="s">
        <v>616</v>
      </c>
      <c r="C283" s="37">
        <v>1744992</v>
      </c>
      <c r="D283" s="37" t="s">
        <v>27</v>
      </c>
      <c r="E283" s="36"/>
      <c r="F283" s="37" t="s">
        <v>28</v>
      </c>
      <c r="G283" s="37" t="s">
        <v>29</v>
      </c>
      <c r="H283" s="37">
        <v>25054</v>
      </c>
      <c r="I283" s="37">
        <v>4</v>
      </c>
      <c r="J283" s="42"/>
      <c r="K283" s="37" t="s">
        <v>628</v>
      </c>
      <c r="L283" s="37" t="s">
        <v>46</v>
      </c>
      <c r="M283" s="38">
        <v>0</v>
      </c>
      <c r="N283" s="38">
        <v>0</v>
      </c>
      <c r="O283" s="38">
        <v>0</v>
      </c>
      <c r="P283" s="38">
        <v>0</v>
      </c>
      <c r="Q283" s="38">
        <v>0</v>
      </c>
      <c r="R283" s="39">
        <v>0</v>
      </c>
      <c r="S283" s="40">
        <f t="shared" si="5"/>
        <v>0</v>
      </c>
    </row>
    <row r="284" spans="1:19" s="41" customFormat="1" x14ac:dyDescent="0.3">
      <c r="A284" s="36" t="s">
        <v>629</v>
      </c>
      <c r="B284" s="37" t="s">
        <v>616</v>
      </c>
      <c r="C284" s="37">
        <v>1744976</v>
      </c>
      <c r="D284" s="37" t="s">
        <v>303</v>
      </c>
      <c r="E284" s="36"/>
      <c r="F284" s="37" t="s">
        <v>304</v>
      </c>
      <c r="G284" s="37" t="s">
        <v>81</v>
      </c>
      <c r="H284" s="37">
        <v>23284</v>
      </c>
      <c r="I284" s="37">
        <v>1</v>
      </c>
      <c r="J284" s="42" t="s">
        <v>305</v>
      </c>
      <c r="K284" s="37" t="s">
        <v>306</v>
      </c>
      <c r="L284" s="37" t="s">
        <v>32</v>
      </c>
      <c r="M284" s="38">
        <v>10500</v>
      </c>
      <c r="N284" s="38">
        <v>8.9</v>
      </c>
      <c r="O284" s="38">
        <v>93450</v>
      </c>
      <c r="P284" s="38">
        <v>0</v>
      </c>
      <c r="Q284" s="38">
        <v>0</v>
      </c>
      <c r="R284" s="39">
        <v>93450</v>
      </c>
      <c r="S284" s="40">
        <f t="shared" si="5"/>
        <v>2175889800</v>
      </c>
    </row>
    <row r="285" spans="1:19" s="41" customFormat="1" x14ac:dyDescent="0.3">
      <c r="A285" s="36" t="s">
        <v>629</v>
      </c>
      <c r="B285" s="37" t="s">
        <v>616</v>
      </c>
      <c r="C285" s="37">
        <v>1744976</v>
      </c>
      <c r="D285" s="37" t="s">
        <v>303</v>
      </c>
      <c r="E285" s="36"/>
      <c r="F285" s="37" t="s">
        <v>304</v>
      </c>
      <c r="G285" s="37" t="s">
        <v>81</v>
      </c>
      <c r="H285" s="37">
        <v>23284</v>
      </c>
      <c r="I285" s="37">
        <v>2</v>
      </c>
      <c r="J285" s="42"/>
      <c r="K285" s="37" t="s">
        <v>630</v>
      </c>
      <c r="L285" s="37" t="s">
        <v>46</v>
      </c>
      <c r="M285" s="38">
        <v>0</v>
      </c>
      <c r="N285" s="38">
        <v>0</v>
      </c>
      <c r="O285" s="38">
        <v>0</v>
      </c>
      <c r="P285" s="38">
        <v>0</v>
      </c>
      <c r="Q285" s="38">
        <v>0</v>
      </c>
      <c r="R285" s="39">
        <v>0</v>
      </c>
      <c r="S285" s="40">
        <f t="shared" si="5"/>
        <v>0</v>
      </c>
    </row>
    <row r="286" spans="1:19" s="41" customFormat="1" x14ac:dyDescent="0.3">
      <c r="A286" s="36" t="s">
        <v>631</v>
      </c>
      <c r="B286" s="37" t="s">
        <v>632</v>
      </c>
      <c r="C286" s="37">
        <v>1745003</v>
      </c>
      <c r="D286" s="37" t="s">
        <v>125</v>
      </c>
      <c r="E286" s="36"/>
      <c r="F286" s="37" t="s">
        <v>126</v>
      </c>
      <c r="G286" s="37" t="s">
        <v>81</v>
      </c>
      <c r="H286" s="37">
        <v>23303</v>
      </c>
      <c r="I286" s="37">
        <v>1</v>
      </c>
      <c r="J286" s="42" t="s">
        <v>86</v>
      </c>
      <c r="K286" s="37" t="s">
        <v>87</v>
      </c>
      <c r="L286" s="37" t="s">
        <v>32</v>
      </c>
      <c r="M286" s="38">
        <v>2500</v>
      </c>
      <c r="N286" s="38">
        <v>5.1100000000000003</v>
      </c>
      <c r="O286" s="38">
        <v>12775</v>
      </c>
      <c r="P286" s="38">
        <v>0</v>
      </c>
      <c r="Q286" s="38">
        <v>0</v>
      </c>
      <c r="R286" s="39">
        <v>12775</v>
      </c>
      <c r="S286" s="40">
        <f t="shared" si="5"/>
        <v>297695825</v>
      </c>
    </row>
    <row r="287" spans="1:19" s="41" customFormat="1" x14ac:dyDescent="0.3">
      <c r="A287" s="36" t="s">
        <v>631</v>
      </c>
      <c r="B287" s="37" t="s">
        <v>632</v>
      </c>
      <c r="C287" s="37">
        <v>1745003</v>
      </c>
      <c r="D287" s="37" t="s">
        <v>125</v>
      </c>
      <c r="E287" s="36"/>
      <c r="F287" s="37" t="s">
        <v>126</v>
      </c>
      <c r="G287" s="37" t="s">
        <v>81</v>
      </c>
      <c r="H287" s="37">
        <v>23303</v>
      </c>
      <c r="I287" s="37">
        <v>2</v>
      </c>
      <c r="J287" s="42" t="s">
        <v>127</v>
      </c>
      <c r="K287" s="37" t="s">
        <v>128</v>
      </c>
      <c r="L287" s="37" t="s">
        <v>32</v>
      </c>
      <c r="M287" s="38">
        <v>400</v>
      </c>
      <c r="N287" s="38">
        <v>5.1100000000000003</v>
      </c>
      <c r="O287" s="38">
        <v>2044</v>
      </c>
      <c r="P287" s="38">
        <v>0</v>
      </c>
      <c r="Q287" s="38">
        <v>0</v>
      </c>
      <c r="R287" s="39">
        <v>2044</v>
      </c>
      <c r="S287" s="40">
        <f t="shared" si="5"/>
        <v>47631332</v>
      </c>
    </row>
    <row r="288" spans="1:19" s="41" customFormat="1" x14ac:dyDescent="0.3">
      <c r="A288" s="36" t="s">
        <v>631</v>
      </c>
      <c r="B288" s="37" t="s">
        <v>632</v>
      </c>
      <c r="C288" s="37">
        <v>1745003</v>
      </c>
      <c r="D288" s="37" t="s">
        <v>125</v>
      </c>
      <c r="E288" s="36"/>
      <c r="F288" s="37" t="s">
        <v>126</v>
      </c>
      <c r="G288" s="37" t="s">
        <v>81</v>
      </c>
      <c r="H288" s="37">
        <v>23303</v>
      </c>
      <c r="I288" s="37">
        <v>3</v>
      </c>
      <c r="J288" s="42" t="s">
        <v>129</v>
      </c>
      <c r="K288" s="37" t="s">
        <v>130</v>
      </c>
      <c r="L288" s="37" t="s">
        <v>32</v>
      </c>
      <c r="M288" s="38">
        <v>400</v>
      </c>
      <c r="N288" s="38">
        <v>4.68</v>
      </c>
      <c r="O288" s="38">
        <v>1872</v>
      </c>
      <c r="P288" s="38">
        <v>0</v>
      </c>
      <c r="Q288" s="38">
        <v>0</v>
      </c>
      <c r="R288" s="39">
        <v>1872</v>
      </c>
      <c r="S288" s="40">
        <f t="shared" si="5"/>
        <v>43623216</v>
      </c>
    </row>
    <row r="289" spans="1:19" s="41" customFormat="1" x14ac:dyDescent="0.3">
      <c r="A289" s="36" t="s">
        <v>631</v>
      </c>
      <c r="B289" s="37" t="s">
        <v>632</v>
      </c>
      <c r="C289" s="37">
        <v>1745003</v>
      </c>
      <c r="D289" s="37" t="s">
        <v>125</v>
      </c>
      <c r="E289" s="36"/>
      <c r="F289" s="37" t="s">
        <v>126</v>
      </c>
      <c r="G289" s="37" t="s">
        <v>81</v>
      </c>
      <c r="H289" s="37">
        <v>23303</v>
      </c>
      <c r="I289" s="37">
        <v>4</v>
      </c>
      <c r="J289" s="42" t="s">
        <v>133</v>
      </c>
      <c r="K289" s="37" t="s">
        <v>134</v>
      </c>
      <c r="L289" s="37" t="s">
        <v>32</v>
      </c>
      <c r="M289" s="38">
        <v>200</v>
      </c>
      <c r="N289" s="38">
        <v>5.68</v>
      </c>
      <c r="O289" s="38">
        <v>1136</v>
      </c>
      <c r="P289" s="38">
        <v>0</v>
      </c>
      <c r="Q289" s="38">
        <v>0</v>
      </c>
      <c r="R289" s="39">
        <v>1136</v>
      </c>
      <c r="S289" s="40">
        <f t="shared" si="5"/>
        <v>26472208</v>
      </c>
    </row>
    <row r="290" spans="1:19" s="41" customFormat="1" x14ac:dyDescent="0.3">
      <c r="A290" s="36" t="s">
        <v>631</v>
      </c>
      <c r="B290" s="37" t="s">
        <v>632</v>
      </c>
      <c r="C290" s="37">
        <v>1745003</v>
      </c>
      <c r="D290" s="37" t="s">
        <v>125</v>
      </c>
      <c r="E290" s="36"/>
      <c r="F290" s="37" t="s">
        <v>126</v>
      </c>
      <c r="G290" s="37" t="s">
        <v>81</v>
      </c>
      <c r="H290" s="37">
        <v>23303</v>
      </c>
      <c r="I290" s="37">
        <v>5</v>
      </c>
      <c r="J290" s="42" t="s">
        <v>135</v>
      </c>
      <c r="K290" s="37" t="s">
        <v>136</v>
      </c>
      <c r="L290" s="37" t="s">
        <v>32</v>
      </c>
      <c r="M290" s="38">
        <v>100</v>
      </c>
      <c r="N290" s="38">
        <v>5.68</v>
      </c>
      <c r="O290" s="38">
        <v>568</v>
      </c>
      <c r="P290" s="38">
        <v>0</v>
      </c>
      <c r="Q290" s="38">
        <v>0</v>
      </c>
      <c r="R290" s="39">
        <v>568</v>
      </c>
      <c r="S290" s="40">
        <f t="shared" si="5"/>
        <v>13236104</v>
      </c>
    </row>
    <row r="291" spans="1:19" s="41" customFormat="1" x14ac:dyDescent="0.3">
      <c r="A291" s="36" t="s">
        <v>631</v>
      </c>
      <c r="B291" s="37" t="s">
        <v>632</v>
      </c>
      <c r="C291" s="37">
        <v>1745003</v>
      </c>
      <c r="D291" s="37" t="s">
        <v>125</v>
      </c>
      <c r="E291" s="36"/>
      <c r="F291" s="37" t="s">
        <v>126</v>
      </c>
      <c r="G291" s="37" t="s">
        <v>81</v>
      </c>
      <c r="H291" s="37">
        <v>23303</v>
      </c>
      <c r="I291" s="37">
        <v>6</v>
      </c>
      <c r="J291" s="42" t="s">
        <v>137</v>
      </c>
      <c r="K291" s="37" t="s">
        <v>138</v>
      </c>
      <c r="L291" s="37" t="s">
        <v>32</v>
      </c>
      <c r="M291" s="38">
        <v>700</v>
      </c>
      <c r="N291" s="38">
        <v>4.68</v>
      </c>
      <c r="O291" s="38">
        <v>3276</v>
      </c>
      <c r="P291" s="38">
        <v>0</v>
      </c>
      <c r="Q291" s="38">
        <v>0</v>
      </c>
      <c r="R291" s="39">
        <v>3276</v>
      </c>
      <c r="S291" s="40">
        <f t="shared" si="5"/>
        <v>76340628</v>
      </c>
    </row>
    <row r="292" spans="1:19" s="41" customFormat="1" x14ac:dyDescent="0.3">
      <c r="A292" s="36" t="s">
        <v>631</v>
      </c>
      <c r="B292" s="37" t="s">
        <v>632</v>
      </c>
      <c r="C292" s="37">
        <v>1745003</v>
      </c>
      <c r="D292" s="37" t="s">
        <v>125</v>
      </c>
      <c r="E292" s="36"/>
      <c r="F292" s="37" t="s">
        <v>126</v>
      </c>
      <c r="G292" s="37" t="s">
        <v>81</v>
      </c>
      <c r="H292" s="37">
        <v>23303</v>
      </c>
      <c r="I292" s="37">
        <v>7</v>
      </c>
      <c r="J292" s="42" t="s">
        <v>141</v>
      </c>
      <c r="K292" s="37" t="s">
        <v>142</v>
      </c>
      <c r="L292" s="37" t="s">
        <v>32</v>
      </c>
      <c r="M292" s="38">
        <v>200</v>
      </c>
      <c r="N292" s="38">
        <v>5.68</v>
      </c>
      <c r="O292" s="38">
        <v>1136</v>
      </c>
      <c r="P292" s="38">
        <v>0</v>
      </c>
      <c r="Q292" s="38">
        <v>0</v>
      </c>
      <c r="R292" s="39">
        <v>1136</v>
      </c>
      <c r="S292" s="40">
        <f t="shared" si="5"/>
        <v>26472208</v>
      </c>
    </row>
    <row r="293" spans="1:19" s="41" customFormat="1" x14ac:dyDescent="0.3">
      <c r="A293" s="36" t="s">
        <v>631</v>
      </c>
      <c r="B293" s="37" t="s">
        <v>632</v>
      </c>
      <c r="C293" s="37">
        <v>1745003</v>
      </c>
      <c r="D293" s="37" t="s">
        <v>125</v>
      </c>
      <c r="E293" s="36"/>
      <c r="F293" s="37" t="s">
        <v>126</v>
      </c>
      <c r="G293" s="37" t="s">
        <v>81</v>
      </c>
      <c r="H293" s="37">
        <v>23303</v>
      </c>
      <c r="I293" s="37">
        <v>8</v>
      </c>
      <c r="J293" s="42" t="s">
        <v>143</v>
      </c>
      <c r="K293" s="37" t="s">
        <v>144</v>
      </c>
      <c r="L293" s="37" t="s">
        <v>32</v>
      </c>
      <c r="M293" s="38">
        <v>200</v>
      </c>
      <c r="N293" s="38">
        <v>5.68</v>
      </c>
      <c r="O293" s="38">
        <v>1136</v>
      </c>
      <c r="P293" s="38">
        <v>0</v>
      </c>
      <c r="Q293" s="38">
        <v>0</v>
      </c>
      <c r="R293" s="39">
        <v>1136</v>
      </c>
      <c r="S293" s="40">
        <f t="shared" si="5"/>
        <v>26472208</v>
      </c>
    </row>
    <row r="294" spans="1:19" s="41" customFormat="1" x14ac:dyDescent="0.3">
      <c r="A294" s="36" t="s">
        <v>631</v>
      </c>
      <c r="B294" s="37" t="s">
        <v>632</v>
      </c>
      <c r="C294" s="37">
        <v>1745003</v>
      </c>
      <c r="D294" s="37" t="s">
        <v>125</v>
      </c>
      <c r="E294" s="36"/>
      <c r="F294" s="37" t="s">
        <v>126</v>
      </c>
      <c r="G294" s="37" t="s">
        <v>81</v>
      </c>
      <c r="H294" s="37">
        <v>23303</v>
      </c>
      <c r="I294" s="37">
        <v>9</v>
      </c>
      <c r="J294" s="42"/>
      <c r="K294" s="37" t="s">
        <v>633</v>
      </c>
      <c r="L294" s="37" t="s">
        <v>46</v>
      </c>
      <c r="M294" s="38">
        <v>0</v>
      </c>
      <c r="N294" s="38">
        <v>0</v>
      </c>
      <c r="O294" s="38">
        <v>0</v>
      </c>
      <c r="P294" s="38">
        <v>0</v>
      </c>
      <c r="Q294" s="38">
        <v>0</v>
      </c>
      <c r="R294" s="39">
        <v>0</v>
      </c>
      <c r="S294" s="40">
        <f t="shared" si="5"/>
        <v>0</v>
      </c>
    </row>
    <row r="295" spans="1:19" s="41" customFormat="1" x14ac:dyDescent="0.3">
      <c r="A295" s="36" t="s">
        <v>634</v>
      </c>
      <c r="B295" s="37" t="s">
        <v>632</v>
      </c>
      <c r="C295" s="37">
        <v>1745002</v>
      </c>
      <c r="D295" s="37" t="s">
        <v>125</v>
      </c>
      <c r="E295" s="36"/>
      <c r="F295" s="37" t="s">
        <v>126</v>
      </c>
      <c r="G295" s="37" t="s">
        <v>81</v>
      </c>
      <c r="H295" s="37">
        <v>23303</v>
      </c>
      <c r="I295" s="37">
        <v>1</v>
      </c>
      <c r="J295" s="42" t="s">
        <v>147</v>
      </c>
      <c r="K295" s="37" t="s">
        <v>148</v>
      </c>
      <c r="L295" s="37" t="s">
        <v>32</v>
      </c>
      <c r="M295" s="38">
        <v>400</v>
      </c>
      <c r="N295" s="38">
        <v>5.85</v>
      </c>
      <c r="O295" s="38">
        <v>2340</v>
      </c>
      <c r="P295" s="38">
        <v>0</v>
      </c>
      <c r="Q295" s="38">
        <v>0</v>
      </c>
      <c r="R295" s="39">
        <v>2340</v>
      </c>
      <c r="S295" s="40">
        <f t="shared" si="5"/>
        <v>54529020</v>
      </c>
    </row>
    <row r="296" spans="1:19" s="41" customFormat="1" x14ac:dyDescent="0.3">
      <c r="A296" s="36" t="s">
        <v>634</v>
      </c>
      <c r="B296" s="37" t="s">
        <v>632</v>
      </c>
      <c r="C296" s="37">
        <v>1745002</v>
      </c>
      <c r="D296" s="37" t="s">
        <v>125</v>
      </c>
      <c r="E296" s="36"/>
      <c r="F296" s="37" t="s">
        <v>126</v>
      </c>
      <c r="G296" s="37" t="s">
        <v>81</v>
      </c>
      <c r="H296" s="37">
        <v>23303</v>
      </c>
      <c r="I296" s="37">
        <v>2</v>
      </c>
      <c r="J296" s="42" t="s">
        <v>149</v>
      </c>
      <c r="K296" s="37" t="s">
        <v>492</v>
      </c>
      <c r="L296" s="37" t="s">
        <v>32</v>
      </c>
      <c r="M296" s="38">
        <v>300</v>
      </c>
      <c r="N296" s="38">
        <v>5.85</v>
      </c>
      <c r="O296" s="38">
        <v>1755</v>
      </c>
      <c r="P296" s="38">
        <v>0</v>
      </c>
      <c r="Q296" s="38">
        <v>0</v>
      </c>
      <c r="R296" s="39">
        <v>1755</v>
      </c>
      <c r="S296" s="40">
        <f t="shared" si="5"/>
        <v>40896765</v>
      </c>
    </row>
    <row r="297" spans="1:19" s="41" customFormat="1" x14ac:dyDescent="0.3">
      <c r="A297" s="36" t="s">
        <v>634</v>
      </c>
      <c r="B297" s="37" t="s">
        <v>632</v>
      </c>
      <c r="C297" s="37">
        <v>1745002</v>
      </c>
      <c r="D297" s="37" t="s">
        <v>125</v>
      </c>
      <c r="E297" s="36"/>
      <c r="F297" s="37" t="s">
        <v>126</v>
      </c>
      <c r="G297" s="37" t="s">
        <v>81</v>
      </c>
      <c r="H297" s="37">
        <v>23303</v>
      </c>
      <c r="I297" s="37">
        <v>3</v>
      </c>
      <c r="J297" s="42" t="s">
        <v>82</v>
      </c>
      <c r="K297" s="37" t="s">
        <v>493</v>
      </c>
      <c r="L297" s="37" t="s">
        <v>32</v>
      </c>
      <c r="M297" s="38">
        <v>500</v>
      </c>
      <c r="N297" s="38">
        <v>5.85</v>
      </c>
      <c r="O297" s="38">
        <v>2925</v>
      </c>
      <c r="P297" s="38">
        <v>0</v>
      </c>
      <c r="Q297" s="38">
        <v>0</v>
      </c>
      <c r="R297" s="39">
        <v>2925</v>
      </c>
      <c r="S297" s="40">
        <f t="shared" si="5"/>
        <v>68161275</v>
      </c>
    </row>
    <row r="298" spans="1:19" s="41" customFormat="1" x14ac:dyDescent="0.3">
      <c r="A298" s="36" t="s">
        <v>634</v>
      </c>
      <c r="B298" s="37" t="s">
        <v>632</v>
      </c>
      <c r="C298" s="37">
        <v>1745002</v>
      </c>
      <c r="D298" s="37" t="s">
        <v>125</v>
      </c>
      <c r="E298" s="36"/>
      <c r="F298" s="37" t="s">
        <v>126</v>
      </c>
      <c r="G298" s="37" t="s">
        <v>81</v>
      </c>
      <c r="H298" s="37">
        <v>23303</v>
      </c>
      <c r="I298" s="37">
        <v>4</v>
      </c>
      <c r="J298" s="42" t="s">
        <v>495</v>
      </c>
      <c r="K298" s="37" t="s">
        <v>496</v>
      </c>
      <c r="L298" s="37" t="s">
        <v>32</v>
      </c>
      <c r="M298" s="38">
        <v>500</v>
      </c>
      <c r="N298" s="38">
        <v>5.75</v>
      </c>
      <c r="O298" s="38">
        <v>2875</v>
      </c>
      <c r="P298" s="38">
        <v>0</v>
      </c>
      <c r="Q298" s="38">
        <v>0</v>
      </c>
      <c r="R298" s="39">
        <v>2875</v>
      </c>
      <c r="S298" s="40">
        <f t="shared" si="5"/>
        <v>66996125</v>
      </c>
    </row>
    <row r="299" spans="1:19" s="41" customFormat="1" x14ac:dyDescent="0.3">
      <c r="A299" s="36" t="s">
        <v>634</v>
      </c>
      <c r="B299" s="37" t="s">
        <v>632</v>
      </c>
      <c r="C299" s="37">
        <v>1745002</v>
      </c>
      <c r="D299" s="37" t="s">
        <v>125</v>
      </c>
      <c r="E299" s="36"/>
      <c r="F299" s="37" t="s">
        <v>126</v>
      </c>
      <c r="G299" s="37" t="s">
        <v>81</v>
      </c>
      <c r="H299" s="37">
        <v>23303</v>
      </c>
      <c r="I299" s="37">
        <v>5</v>
      </c>
      <c r="J299" s="42" t="s">
        <v>497</v>
      </c>
      <c r="K299" s="37" t="s">
        <v>498</v>
      </c>
      <c r="L299" s="37" t="s">
        <v>32</v>
      </c>
      <c r="M299" s="38">
        <v>100</v>
      </c>
      <c r="N299" s="38">
        <v>5.75</v>
      </c>
      <c r="O299" s="38">
        <v>575</v>
      </c>
      <c r="P299" s="38">
        <v>0</v>
      </c>
      <c r="Q299" s="38">
        <v>0</v>
      </c>
      <c r="R299" s="39">
        <v>575</v>
      </c>
      <c r="S299" s="40">
        <f t="shared" si="5"/>
        <v>13399225</v>
      </c>
    </row>
    <row r="300" spans="1:19" s="41" customFormat="1" x14ac:dyDescent="0.3">
      <c r="A300" s="36" t="s">
        <v>634</v>
      </c>
      <c r="B300" s="37" t="s">
        <v>632</v>
      </c>
      <c r="C300" s="37">
        <v>1745002</v>
      </c>
      <c r="D300" s="37" t="s">
        <v>125</v>
      </c>
      <c r="E300" s="36"/>
      <c r="F300" s="37" t="s">
        <v>126</v>
      </c>
      <c r="G300" s="37" t="s">
        <v>81</v>
      </c>
      <c r="H300" s="37">
        <v>23303</v>
      </c>
      <c r="I300" s="37">
        <v>6</v>
      </c>
      <c r="J300" s="42" t="s">
        <v>155</v>
      </c>
      <c r="K300" s="37" t="s">
        <v>156</v>
      </c>
      <c r="L300" s="37" t="s">
        <v>32</v>
      </c>
      <c r="M300" s="38">
        <v>200</v>
      </c>
      <c r="N300" s="38">
        <v>6.33</v>
      </c>
      <c r="O300" s="38">
        <v>1266</v>
      </c>
      <c r="P300" s="38">
        <v>0</v>
      </c>
      <c r="Q300" s="38">
        <v>0</v>
      </c>
      <c r="R300" s="39">
        <v>1266</v>
      </c>
      <c r="S300" s="40">
        <f t="shared" si="5"/>
        <v>29501598</v>
      </c>
    </row>
    <row r="301" spans="1:19" s="41" customFormat="1" x14ac:dyDescent="0.3">
      <c r="A301" s="36" t="s">
        <v>634</v>
      </c>
      <c r="B301" s="37" t="s">
        <v>632</v>
      </c>
      <c r="C301" s="37">
        <v>1745002</v>
      </c>
      <c r="D301" s="37" t="s">
        <v>125</v>
      </c>
      <c r="E301" s="36"/>
      <c r="F301" s="37" t="s">
        <v>126</v>
      </c>
      <c r="G301" s="37" t="s">
        <v>81</v>
      </c>
      <c r="H301" s="37">
        <v>23303</v>
      </c>
      <c r="I301" s="37">
        <v>7</v>
      </c>
      <c r="J301" s="42" t="s">
        <v>157</v>
      </c>
      <c r="K301" s="37" t="s">
        <v>158</v>
      </c>
      <c r="L301" s="37" t="s">
        <v>32</v>
      </c>
      <c r="M301" s="38">
        <v>200</v>
      </c>
      <c r="N301" s="38">
        <v>6.33</v>
      </c>
      <c r="O301" s="38">
        <v>1266</v>
      </c>
      <c r="P301" s="38">
        <v>0</v>
      </c>
      <c r="Q301" s="38">
        <v>0</v>
      </c>
      <c r="R301" s="39">
        <v>1266</v>
      </c>
      <c r="S301" s="40">
        <f t="shared" si="5"/>
        <v>29501598</v>
      </c>
    </row>
    <row r="302" spans="1:19" s="41" customFormat="1" x14ac:dyDescent="0.3">
      <c r="A302" s="36" t="s">
        <v>634</v>
      </c>
      <c r="B302" s="37" t="s">
        <v>632</v>
      </c>
      <c r="C302" s="37">
        <v>1745002</v>
      </c>
      <c r="D302" s="37" t="s">
        <v>125</v>
      </c>
      <c r="E302" s="36"/>
      <c r="F302" s="37" t="s">
        <v>126</v>
      </c>
      <c r="G302" s="37" t="s">
        <v>81</v>
      </c>
      <c r="H302" s="37">
        <v>23303</v>
      </c>
      <c r="I302" s="37">
        <v>8</v>
      </c>
      <c r="J302" s="42" t="s">
        <v>159</v>
      </c>
      <c r="K302" s="37" t="s">
        <v>160</v>
      </c>
      <c r="L302" s="37" t="s">
        <v>32</v>
      </c>
      <c r="M302" s="38">
        <v>800</v>
      </c>
      <c r="N302" s="38">
        <v>2.88</v>
      </c>
      <c r="O302" s="38">
        <v>2304</v>
      </c>
      <c r="P302" s="38">
        <v>0</v>
      </c>
      <c r="Q302" s="38">
        <v>0</v>
      </c>
      <c r="R302" s="39">
        <v>2304</v>
      </c>
      <c r="S302" s="40">
        <f t="shared" si="5"/>
        <v>53690112</v>
      </c>
    </row>
    <row r="303" spans="1:19" s="41" customFormat="1" x14ac:dyDescent="0.3">
      <c r="A303" s="36" t="s">
        <v>634</v>
      </c>
      <c r="B303" s="37" t="s">
        <v>632</v>
      </c>
      <c r="C303" s="37">
        <v>1745002</v>
      </c>
      <c r="D303" s="37" t="s">
        <v>125</v>
      </c>
      <c r="E303" s="36"/>
      <c r="F303" s="37" t="s">
        <v>126</v>
      </c>
      <c r="G303" s="37" t="s">
        <v>81</v>
      </c>
      <c r="H303" s="37">
        <v>23303</v>
      </c>
      <c r="I303" s="37">
        <v>9</v>
      </c>
      <c r="J303" s="42" t="s">
        <v>499</v>
      </c>
      <c r="K303" s="37" t="s">
        <v>500</v>
      </c>
      <c r="L303" s="37" t="s">
        <v>32</v>
      </c>
      <c r="M303" s="38">
        <v>100</v>
      </c>
      <c r="N303" s="38">
        <v>5.75</v>
      </c>
      <c r="O303" s="38">
        <v>575</v>
      </c>
      <c r="P303" s="38">
        <v>0</v>
      </c>
      <c r="Q303" s="38">
        <v>0</v>
      </c>
      <c r="R303" s="39">
        <v>575</v>
      </c>
      <c r="S303" s="40">
        <f t="shared" si="5"/>
        <v>13399225</v>
      </c>
    </row>
    <row r="304" spans="1:19" s="41" customFormat="1" x14ac:dyDescent="0.3">
      <c r="A304" s="36" t="s">
        <v>634</v>
      </c>
      <c r="B304" s="37" t="s">
        <v>632</v>
      </c>
      <c r="C304" s="37">
        <v>1745002</v>
      </c>
      <c r="D304" s="37" t="s">
        <v>125</v>
      </c>
      <c r="E304" s="36"/>
      <c r="F304" s="37" t="s">
        <v>126</v>
      </c>
      <c r="G304" s="37" t="s">
        <v>81</v>
      </c>
      <c r="H304" s="37">
        <v>23303</v>
      </c>
      <c r="I304" s="37">
        <v>10</v>
      </c>
      <c r="J304" s="42" t="s">
        <v>165</v>
      </c>
      <c r="K304" s="37" t="s">
        <v>166</v>
      </c>
      <c r="L304" s="37" t="s">
        <v>32</v>
      </c>
      <c r="M304" s="38">
        <v>100</v>
      </c>
      <c r="N304" s="38">
        <v>6.33</v>
      </c>
      <c r="O304" s="38">
        <v>633</v>
      </c>
      <c r="P304" s="38">
        <v>0</v>
      </c>
      <c r="Q304" s="38">
        <v>0</v>
      </c>
      <c r="R304" s="39">
        <v>633</v>
      </c>
      <c r="S304" s="40">
        <f t="shared" si="5"/>
        <v>14750799</v>
      </c>
    </row>
    <row r="305" spans="1:19" s="41" customFormat="1" x14ac:dyDescent="0.3">
      <c r="A305" s="36" t="s">
        <v>634</v>
      </c>
      <c r="B305" s="37" t="s">
        <v>632</v>
      </c>
      <c r="C305" s="37">
        <v>1745002</v>
      </c>
      <c r="D305" s="37" t="s">
        <v>125</v>
      </c>
      <c r="E305" s="36"/>
      <c r="F305" s="37" t="s">
        <v>126</v>
      </c>
      <c r="G305" s="37" t="s">
        <v>81</v>
      </c>
      <c r="H305" s="37">
        <v>23303</v>
      </c>
      <c r="I305" s="37">
        <v>11</v>
      </c>
      <c r="J305" s="42" t="s">
        <v>167</v>
      </c>
      <c r="K305" s="37" t="s">
        <v>168</v>
      </c>
      <c r="L305" s="37" t="s">
        <v>32</v>
      </c>
      <c r="M305" s="38">
        <v>100</v>
      </c>
      <c r="N305" s="38">
        <v>6.33</v>
      </c>
      <c r="O305" s="38">
        <v>633</v>
      </c>
      <c r="P305" s="38">
        <v>0</v>
      </c>
      <c r="Q305" s="38">
        <v>0</v>
      </c>
      <c r="R305" s="39">
        <v>633</v>
      </c>
      <c r="S305" s="40">
        <f t="shared" si="5"/>
        <v>14750799</v>
      </c>
    </row>
    <row r="306" spans="1:19" s="41" customFormat="1" x14ac:dyDescent="0.3">
      <c r="A306" s="36" t="s">
        <v>634</v>
      </c>
      <c r="B306" s="37" t="s">
        <v>632</v>
      </c>
      <c r="C306" s="37">
        <v>1745002</v>
      </c>
      <c r="D306" s="37" t="s">
        <v>125</v>
      </c>
      <c r="E306" s="36"/>
      <c r="F306" s="37" t="s">
        <v>126</v>
      </c>
      <c r="G306" s="37" t="s">
        <v>81</v>
      </c>
      <c r="H306" s="37">
        <v>23303</v>
      </c>
      <c r="I306" s="37">
        <v>12</v>
      </c>
      <c r="J306" s="42"/>
      <c r="K306" s="37" t="s">
        <v>635</v>
      </c>
      <c r="L306" s="37" t="s">
        <v>46</v>
      </c>
      <c r="M306" s="38">
        <v>0</v>
      </c>
      <c r="N306" s="38">
        <v>0</v>
      </c>
      <c r="O306" s="38">
        <v>0</v>
      </c>
      <c r="P306" s="38">
        <v>0</v>
      </c>
      <c r="Q306" s="38">
        <v>0</v>
      </c>
      <c r="R306" s="39">
        <v>0</v>
      </c>
      <c r="S306" s="40">
        <f t="shared" si="5"/>
        <v>0</v>
      </c>
    </row>
    <row r="307" spans="1:19" s="41" customFormat="1" x14ac:dyDescent="0.3">
      <c r="A307" s="36" t="s">
        <v>636</v>
      </c>
      <c r="B307" s="37" t="s">
        <v>632</v>
      </c>
      <c r="C307" s="37">
        <v>1745001</v>
      </c>
      <c r="D307" s="37" t="s">
        <v>125</v>
      </c>
      <c r="E307" s="36"/>
      <c r="F307" s="37" t="s">
        <v>126</v>
      </c>
      <c r="G307" s="37" t="s">
        <v>81</v>
      </c>
      <c r="H307" s="37">
        <v>23303</v>
      </c>
      <c r="I307" s="37">
        <v>1</v>
      </c>
      <c r="J307" s="42" t="s">
        <v>171</v>
      </c>
      <c r="K307" s="37" t="s">
        <v>172</v>
      </c>
      <c r="L307" s="37" t="s">
        <v>32</v>
      </c>
      <c r="M307" s="38">
        <v>2500</v>
      </c>
      <c r="N307" s="38">
        <v>6.37</v>
      </c>
      <c r="O307" s="38">
        <v>15925</v>
      </c>
      <c r="P307" s="38">
        <v>0</v>
      </c>
      <c r="Q307" s="38">
        <v>0</v>
      </c>
      <c r="R307" s="39">
        <v>15925</v>
      </c>
      <c r="S307" s="40">
        <f t="shared" si="5"/>
        <v>371100275</v>
      </c>
    </row>
    <row r="308" spans="1:19" s="41" customFormat="1" x14ac:dyDescent="0.3">
      <c r="A308" s="36" t="s">
        <v>636</v>
      </c>
      <c r="B308" s="37" t="s">
        <v>632</v>
      </c>
      <c r="C308" s="37">
        <v>1745001</v>
      </c>
      <c r="D308" s="37" t="s">
        <v>125</v>
      </c>
      <c r="E308" s="36"/>
      <c r="F308" s="37" t="s">
        <v>126</v>
      </c>
      <c r="G308" s="37" t="s">
        <v>81</v>
      </c>
      <c r="H308" s="37">
        <v>23303</v>
      </c>
      <c r="I308" s="37">
        <v>2</v>
      </c>
      <c r="J308" s="42" t="s">
        <v>88</v>
      </c>
      <c r="K308" s="37" t="s">
        <v>89</v>
      </c>
      <c r="L308" s="37" t="s">
        <v>32</v>
      </c>
      <c r="M308" s="38">
        <v>2000</v>
      </c>
      <c r="N308" s="38">
        <v>5.67</v>
      </c>
      <c r="O308" s="38">
        <v>11340</v>
      </c>
      <c r="P308" s="38">
        <v>0</v>
      </c>
      <c r="Q308" s="38">
        <v>0</v>
      </c>
      <c r="R308" s="39">
        <v>11340</v>
      </c>
      <c r="S308" s="40">
        <f t="shared" si="5"/>
        <v>264256020</v>
      </c>
    </row>
    <row r="309" spans="1:19" s="41" customFormat="1" x14ac:dyDescent="0.3">
      <c r="A309" s="36" t="s">
        <v>636</v>
      </c>
      <c r="B309" s="37" t="s">
        <v>632</v>
      </c>
      <c r="C309" s="37">
        <v>1745001</v>
      </c>
      <c r="D309" s="37" t="s">
        <v>125</v>
      </c>
      <c r="E309" s="36"/>
      <c r="F309" s="37" t="s">
        <v>126</v>
      </c>
      <c r="G309" s="37" t="s">
        <v>81</v>
      </c>
      <c r="H309" s="37">
        <v>23303</v>
      </c>
      <c r="I309" s="37">
        <v>3</v>
      </c>
      <c r="J309" s="42" t="s">
        <v>90</v>
      </c>
      <c r="K309" s="37" t="s">
        <v>91</v>
      </c>
      <c r="L309" s="37" t="s">
        <v>32</v>
      </c>
      <c r="M309" s="38">
        <v>1400</v>
      </c>
      <c r="N309" s="38">
        <v>5.89</v>
      </c>
      <c r="O309" s="38">
        <v>8246</v>
      </c>
      <c r="P309" s="38">
        <v>0</v>
      </c>
      <c r="Q309" s="38">
        <v>0</v>
      </c>
      <c r="R309" s="39">
        <v>8246</v>
      </c>
      <c r="S309" s="40">
        <f t="shared" si="5"/>
        <v>192156538</v>
      </c>
    </row>
    <row r="310" spans="1:19" s="41" customFormat="1" x14ac:dyDescent="0.3">
      <c r="A310" s="36" t="s">
        <v>636</v>
      </c>
      <c r="B310" s="37" t="s">
        <v>632</v>
      </c>
      <c r="C310" s="37">
        <v>1745001</v>
      </c>
      <c r="D310" s="37" t="s">
        <v>125</v>
      </c>
      <c r="E310" s="36"/>
      <c r="F310" s="37" t="s">
        <v>126</v>
      </c>
      <c r="G310" s="37" t="s">
        <v>81</v>
      </c>
      <c r="H310" s="37">
        <v>23303</v>
      </c>
      <c r="I310" s="37">
        <v>4</v>
      </c>
      <c r="J310" s="42" t="s">
        <v>173</v>
      </c>
      <c r="K310" s="37" t="s">
        <v>174</v>
      </c>
      <c r="L310" s="37" t="s">
        <v>32</v>
      </c>
      <c r="M310" s="38">
        <v>1000</v>
      </c>
      <c r="N310" s="38">
        <v>4.0999999999999996</v>
      </c>
      <c r="O310" s="38">
        <v>4100</v>
      </c>
      <c r="P310" s="38">
        <v>0</v>
      </c>
      <c r="Q310" s="38">
        <v>0</v>
      </c>
      <c r="R310" s="39">
        <v>4100</v>
      </c>
      <c r="S310" s="40">
        <f t="shared" si="5"/>
        <v>95542300</v>
      </c>
    </row>
    <row r="311" spans="1:19" s="41" customFormat="1" x14ac:dyDescent="0.3">
      <c r="A311" s="36" t="s">
        <v>636</v>
      </c>
      <c r="B311" s="37" t="s">
        <v>632</v>
      </c>
      <c r="C311" s="37">
        <v>1745001</v>
      </c>
      <c r="D311" s="37" t="s">
        <v>125</v>
      </c>
      <c r="E311" s="36"/>
      <c r="F311" s="37" t="s">
        <v>126</v>
      </c>
      <c r="G311" s="37" t="s">
        <v>81</v>
      </c>
      <c r="H311" s="37">
        <v>23303</v>
      </c>
      <c r="I311" s="37">
        <v>5</v>
      </c>
      <c r="J311" s="42" t="s">
        <v>175</v>
      </c>
      <c r="K311" s="37" t="s">
        <v>176</v>
      </c>
      <c r="L311" s="37" t="s">
        <v>32</v>
      </c>
      <c r="M311" s="38">
        <v>1200</v>
      </c>
      <c r="N311" s="38">
        <v>5.89</v>
      </c>
      <c r="O311" s="38">
        <v>7068</v>
      </c>
      <c r="P311" s="38">
        <v>0</v>
      </c>
      <c r="Q311" s="38">
        <v>0</v>
      </c>
      <c r="R311" s="39">
        <v>7068</v>
      </c>
      <c r="S311" s="40">
        <f t="shared" si="5"/>
        <v>164705604</v>
      </c>
    </row>
    <row r="312" spans="1:19" s="41" customFormat="1" x14ac:dyDescent="0.3">
      <c r="A312" s="36" t="s">
        <v>636</v>
      </c>
      <c r="B312" s="37" t="s">
        <v>632</v>
      </c>
      <c r="C312" s="37">
        <v>1745001</v>
      </c>
      <c r="D312" s="37" t="s">
        <v>125</v>
      </c>
      <c r="E312" s="36"/>
      <c r="F312" s="37" t="s">
        <v>126</v>
      </c>
      <c r="G312" s="37" t="s">
        <v>81</v>
      </c>
      <c r="H312" s="37">
        <v>23303</v>
      </c>
      <c r="I312" s="37">
        <v>6</v>
      </c>
      <c r="J312" s="42" t="s">
        <v>503</v>
      </c>
      <c r="K312" s="37" t="s">
        <v>504</v>
      </c>
      <c r="L312" s="37" t="s">
        <v>32</v>
      </c>
      <c r="M312" s="38">
        <v>1600</v>
      </c>
      <c r="N312" s="38">
        <v>5.62</v>
      </c>
      <c r="O312" s="38">
        <v>8992</v>
      </c>
      <c r="P312" s="38">
        <v>0</v>
      </c>
      <c r="Q312" s="38">
        <v>0</v>
      </c>
      <c r="R312" s="39">
        <v>8992</v>
      </c>
      <c r="S312" s="40">
        <f t="shared" si="5"/>
        <v>209540576</v>
      </c>
    </row>
    <row r="313" spans="1:19" s="41" customFormat="1" x14ac:dyDescent="0.3">
      <c r="A313" s="36" t="s">
        <v>636</v>
      </c>
      <c r="B313" s="37" t="s">
        <v>632</v>
      </c>
      <c r="C313" s="37">
        <v>1745001</v>
      </c>
      <c r="D313" s="37" t="s">
        <v>125</v>
      </c>
      <c r="E313" s="36"/>
      <c r="F313" s="37" t="s">
        <v>126</v>
      </c>
      <c r="G313" s="37" t="s">
        <v>81</v>
      </c>
      <c r="H313" s="37">
        <v>23303</v>
      </c>
      <c r="I313" s="37">
        <v>7</v>
      </c>
      <c r="J313" s="42" t="s">
        <v>505</v>
      </c>
      <c r="K313" s="37" t="s">
        <v>506</v>
      </c>
      <c r="L313" s="37" t="s">
        <v>32</v>
      </c>
      <c r="M313" s="38">
        <v>1500</v>
      </c>
      <c r="N313" s="38">
        <v>5.62</v>
      </c>
      <c r="O313" s="38">
        <v>8430</v>
      </c>
      <c r="P313" s="38">
        <v>0</v>
      </c>
      <c r="Q313" s="38">
        <v>0</v>
      </c>
      <c r="R313" s="39">
        <v>8430</v>
      </c>
      <c r="S313" s="40">
        <f t="shared" si="5"/>
        <v>196444290</v>
      </c>
    </row>
    <row r="314" spans="1:19" s="41" customFormat="1" x14ac:dyDescent="0.3">
      <c r="A314" s="36" t="s">
        <v>636</v>
      </c>
      <c r="B314" s="37" t="s">
        <v>632</v>
      </c>
      <c r="C314" s="37">
        <v>1745001</v>
      </c>
      <c r="D314" s="37" t="s">
        <v>125</v>
      </c>
      <c r="E314" s="36"/>
      <c r="F314" s="37" t="s">
        <v>126</v>
      </c>
      <c r="G314" s="37" t="s">
        <v>81</v>
      </c>
      <c r="H314" s="37">
        <v>23303</v>
      </c>
      <c r="I314" s="37">
        <v>8</v>
      </c>
      <c r="J314" s="42"/>
      <c r="K314" s="37" t="s">
        <v>637</v>
      </c>
      <c r="L314" s="37" t="s">
        <v>46</v>
      </c>
      <c r="M314" s="38">
        <v>0</v>
      </c>
      <c r="N314" s="38">
        <v>0</v>
      </c>
      <c r="O314" s="38">
        <v>0</v>
      </c>
      <c r="P314" s="38">
        <v>0</v>
      </c>
      <c r="Q314" s="38">
        <v>0</v>
      </c>
      <c r="R314" s="39">
        <v>0</v>
      </c>
      <c r="S314" s="40">
        <f t="shared" si="5"/>
        <v>0</v>
      </c>
    </row>
    <row r="315" spans="1:19" s="41" customFormat="1" x14ac:dyDescent="0.3">
      <c r="A315" s="36" t="s">
        <v>638</v>
      </c>
      <c r="B315" s="37" t="s">
        <v>632</v>
      </c>
      <c r="C315" s="37">
        <v>1745005</v>
      </c>
      <c r="D315" s="37" t="s">
        <v>125</v>
      </c>
      <c r="E315" s="36"/>
      <c r="F315" s="37" t="s">
        <v>126</v>
      </c>
      <c r="G315" s="37" t="s">
        <v>81</v>
      </c>
      <c r="H315" s="37">
        <v>23303</v>
      </c>
      <c r="I315" s="37">
        <v>1</v>
      </c>
      <c r="J315" s="42" t="s">
        <v>84</v>
      </c>
      <c r="K315" s="37" t="s">
        <v>494</v>
      </c>
      <c r="L315" s="37" t="s">
        <v>32</v>
      </c>
      <c r="M315" s="38">
        <v>1000</v>
      </c>
      <c r="N315" s="38">
        <v>5.85</v>
      </c>
      <c r="O315" s="38">
        <v>5850</v>
      </c>
      <c r="P315" s="38">
        <v>0</v>
      </c>
      <c r="Q315" s="38">
        <v>0</v>
      </c>
      <c r="R315" s="39">
        <v>5850</v>
      </c>
      <c r="S315" s="40">
        <f t="shared" si="5"/>
        <v>136322550</v>
      </c>
    </row>
    <row r="316" spans="1:19" s="41" customFormat="1" x14ac:dyDescent="0.3">
      <c r="A316" s="36" t="s">
        <v>638</v>
      </c>
      <c r="B316" s="37" t="s">
        <v>632</v>
      </c>
      <c r="C316" s="37">
        <v>1745005</v>
      </c>
      <c r="D316" s="37" t="s">
        <v>125</v>
      </c>
      <c r="E316" s="36"/>
      <c r="F316" s="37" t="s">
        <v>126</v>
      </c>
      <c r="G316" s="37" t="s">
        <v>81</v>
      </c>
      <c r="H316" s="37">
        <v>23303</v>
      </c>
      <c r="I316" s="37">
        <v>2</v>
      </c>
      <c r="J316" s="42"/>
      <c r="K316" s="37" t="s">
        <v>639</v>
      </c>
      <c r="L316" s="37" t="s">
        <v>46</v>
      </c>
      <c r="M316" s="38">
        <v>0</v>
      </c>
      <c r="N316" s="38">
        <v>0</v>
      </c>
      <c r="O316" s="38">
        <v>0</v>
      </c>
      <c r="P316" s="38">
        <v>0</v>
      </c>
      <c r="Q316" s="38">
        <v>0</v>
      </c>
      <c r="R316" s="39">
        <v>0</v>
      </c>
      <c r="S316" s="40">
        <f t="shared" si="5"/>
        <v>0</v>
      </c>
    </row>
    <row r="317" spans="1:19" s="41" customFormat="1" x14ac:dyDescent="0.3">
      <c r="A317" s="36" t="s">
        <v>640</v>
      </c>
      <c r="B317" s="37" t="s">
        <v>641</v>
      </c>
      <c r="C317" s="37">
        <v>254</v>
      </c>
      <c r="D317" s="37" t="s">
        <v>361</v>
      </c>
      <c r="E317" s="36">
        <v>3702798811</v>
      </c>
      <c r="F317" s="37" t="s">
        <v>362</v>
      </c>
      <c r="G317" s="37" t="s">
        <v>363</v>
      </c>
      <c r="H317" s="37">
        <v>1</v>
      </c>
      <c r="I317" s="37">
        <v>1</v>
      </c>
      <c r="J317" s="42">
        <v>39159000</v>
      </c>
      <c r="K317" s="37" t="s">
        <v>642</v>
      </c>
      <c r="L317" s="37" t="s">
        <v>365</v>
      </c>
      <c r="M317" s="38">
        <v>496</v>
      </c>
      <c r="N317" s="38">
        <v>5000</v>
      </c>
      <c r="O317" s="38">
        <v>2480000</v>
      </c>
      <c r="P317" s="38">
        <v>0</v>
      </c>
      <c r="Q317" s="38">
        <v>0</v>
      </c>
      <c r="R317" s="39">
        <v>2480000</v>
      </c>
      <c r="S317" s="40">
        <f t="shared" si="5"/>
        <v>2480000</v>
      </c>
    </row>
    <row r="318" spans="1:19" s="41" customFormat="1" x14ac:dyDescent="0.3">
      <c r="A318" s="36" t="s">
        <v>640</v>
      </c>
      <c r="B318" s="37" t="s">
        <v>641</v>
      </c>
      <c r="C318" s="37">
        <v>254</v>
      </c>
      <c r="D318" s="37" t="s">
        <v>361</v>
      </c>
      <c r="E318" s="36">
        <v>3702798811</v>
      </c>
      <c r="F318" s="37" t="s">
        <v>362</v>
      </c>
      <c r="G318" s="37" t="s">
        <v>363</v>
      </c>
      <c r="H318" s="37">
        <v>1</v>
      </c>
      <c r="I318" s="37">
        <v>2</v>
      </c>
      <c r="J318" s="42">
        <v>7404000090</v>
      </c>
      <c r="K318" s="37" t="s">
        <v>643</v>
      </c>
      <c r="L318" s="37" t="s">
        <v>365</v>
      </c>
      <c r="M318" s="38">
        <v>60</v>
      </c>
      <c r="N318" s="38">
        <v>24000</v>
      </c>
      <c r="O318" s="38">
        <v>1440000</v>
      </c>
      <c r="P318" s="38">
        <v>0</v>
      </c>
      <c r="Q318" s="38">
        <v>0</v>
      </c>
      <c r="R318" s="39">
        <v>1440000</v>
      </c>
      <c r="S318" s="40">
        <f t="shared" si="5"/>
        <v>1440000</v>
      </c>
    </row>
    <row r="319" spans="1:19" s="41" customFormat="1" x14ac:dyDescent="0.3">
      <c r="A319" s="36" t="s">
        <v>640</v>
      </c>
      <c r="B319" s="37" t="s">
        <v>641</v>
      </c>
      <c r="C319" s="37">
        <v>254</v>
      </c>
      <c r="D319" s="37" t="s">
        <v>361</v>
      </c>
      <c r="E319" s="36">
        <v>3702798811</v>
      </c>
      <c r="F319" s="37" t="s">
        <v>362</v>
      </c>
      <c r="G319" s="37" t="s">
        <v>363</v>
      </c>
      <c r="H319" s="37">
        <v>1</v>
      </c>
      <c r="I319" s="37">
        <v>3</v>
      </c>
      <c r="J319" s="42">
        <v>47079000</v>
      </c>
      <c r="K319" s="37" t="s">
        <v>644</v>
      </c>
      <c r="L319" s="37" t="s">
        <v>365</v>
      </c>
      <c r="M319" s="38">
        <v>747</v>
      </c>
      <c r="N319" s="38">
        <v>1750</v>
      </c>
      <c r="O319" s="38">
        <v>1307250</v>
      </c>
      <c r="P319" s="38">
        <v>0</v>
      </c>
      <c r="Q319" s="38">
        <v>0</v>
      </c>
      <c r="R319" s="39">
        <v>1307250</v>
      </c>
      <c r="S319" s="40">
        <f t="shared" si="5"/>
        <v>1307250</v>
      </c>
    </row>
    <row r="320" spans="1:19" s="41" customFormat="1" x14ac:dyDescent="0.3">
      <c r="A320" s="36" t="s">
        <v>640</v>
      </c>
      <c r="B320" s="37" t="s">
        <v>641</v>
      </c>
      <c r="C320" s="37">
        <v>254</v>
      </c>
      <c r="D320" s="37" t="s">
        <v>361</v>
      </c>
      <c r="E320" s="36">
        <v>3702798811</v>
      </c>
      <c r="F320" s="37" t="s">
        <v>362</v>
      </c>
      <c r="G320" s="37" t="s">
        <v>363</v>
      </c>
      <c r="H320" s="37">
        <v>1</v>
      </c>
      <c r="I320" s="37">
        <v>4</v>
      </c>
      <c r="J320" s="42">
        <v>47079000</v>
      </c>
      <c r="K320" s="37" t="s">
        <v>645</v>
      </c>
      <c r="L320" s="37" t="s">
        <v>365</v>
      </c>
      <c r="M320" s="38">
        <v>1150</v>
      </c>
      <c r="N320" s="38">
        <v>3000</v>
      </c>
      <c r="O320" s="38">
        <v>3450000</v>
      </c>
      <c r="P320" s="38">
        <v>0</v>
      </c>
      <c r="Q320" s="38">
        <v>0</v>
      </c>
      <c r="R320" s="39">
        <v>3450000</v>
      </c>
      <c r="S320" s="40">
        <f t="shared" si="5"/>
        <v>3450000</v>
      </c>
    </row>
    <row r="321" spans="1:19" s="41" customFormat="1" x14ac:dyDescent="0.3">
      <c r="A321" s="36" t="s">
        <v>640</v>
      </c>
      <c r="B321" s="37" t="s">
        <v>641</v>
      </c>
      <c r="C321" s="37">
        <v>254</v>
      </c>
      <c r="D321" s="37" t="s">
        <v>361</v>
      </c>
      <c r="E321" s="36">
        <v>3702798811</v>
      </c>
      <c r="F321" s="37" t="s">
        <v>362</v>
      </c>
      <c r="G321" s="37" t="s">
        <v>363</v>
      </c>
      <c r="H321" s="37">
        <v>1</v>
      </c>
      <c r="I321" s="37">
        <v>5</v>
      </c>
      <c r="J321" s="42">
        <v>44013900</v>
      </c>
      <c r="K321" s="37" t="s">
        <v>646</v>
      </c>
      <c r="L321" s="37" t="s">
        <v>365</v>
      </c>
      <c r="M321" s="38">
        <v>1725</v>
      </c>
      <c r="N321" s="38">
        <v>500</v>
      </c>
      <c r="O321" s="38">
        <v>862500</v>
      </c>
      <c r="P321" s="38">
        <v>0</v>
      </c>
      <c r="Q321" s="38">
        <v>0</v>
      </c>
      <c r="R321" s="39">
        <v>862500</v>
      </c>
      <c r="S321" s="40">
        <f t="shared" si="5"/>
        <v>862500</v>
      </c>
    </row>
    <row r="322" spans="1:19" s="41" customFormat="1" x14ac:dyDescent="0.3">
      <c r="A322" s="36" t="s">
        <v>640</v>
      </c>
      <c r="B322" s="37" t="s">
        <v>641</v>
      </c>
      <c r="C322" s="37">
        <v>254</v>
      </c>
      <c r="D322" s="37" t="s">
        <v>361</v>
      </c>
      <c r="E322" s="36">
        <v>3702798811</v>
      </c>
      <c r="F322" s="37" t="s">
        <v>362</v>
      </c>
      <c r="G322" s="37" t="s">
        <v>363</v>
      </c>
      <c r="H322" s="37">
        <v>1</v>
      </c>
      <c r="I322" s="37">
        <v>6</v>
      </c>
      <c r="J322" s="42">
        <v>63109090</v>
      </c>
      <c r="K322" s="37" t="s">
        <v>647</v>
      </c>
      <c r="L322" s="37" t="s">
        <v>365</v>
      </c>
      <c r="M322" s="38">
        <v>8587</v>
      </c>
      <c r="N322" s="38">
        <v>100</v>
      </c>
      <c r="O322" s="38">
        <v>858700</v>
      </c>
      <c r="P322" s="38">
        <v>0</v>
      </c>
      <c r="Q322" s="38">
        <v>0</v>
      </c>
      <c r="R322" s="39">
        <v>858700</v>
      </c>
      <c r="S322" s="40">
        <f t="shared" si="5"/>
        <v>858700</v>
      </c>
    </row>
    <row r="323" spans="1:19" s="41" customFormat="1" x14ac:dyDescent="0.3">
      <c r="A323" s="36" t="s">
        <v>640</v>
      </c>
      <c r="B323" s="37" t="s">
        <v>641</v>
      </c>
      <c r="C323" s="37">
        <v>254</v>
      </c>
      <c r="D323" s="37" t="s">
        <v>361</v>
      </c>
      <c r="E323" s="36">
        <v>3702798811</v>
      </c>
      <c r="F323" s="37" t="s">
        <v>362</v>
      </c>
      <c r="G323" s="37" t="s">
        <v>363</v>
      </c>
      <c r="H323" s="37">
        <v>1</v>
      </c>
      <c r="I323" s="37">
        <v>7</v>
      </c>
      <c r="J323" s="42">
        <v>72042100</v>
      </c>
      <c r="K323" s="37" t="s">
        <v>648</v>
      </c>
      <c r="L323" s="37" t="s">
        <v>365</v>
      </c>
      <c r="M323" s="38">
        <v>96</v>
      </c>
      <c r="N323" s="38">
        <v>12000</v>
      </c>
      <c r="O323" s="38">
        <v>1152000</v>
      </c>
      <c r="P323" s="38">
        <v>0</v>
      </c>
      <c r="Q323" s="38">
        <v>0</v>
      </c>
      <c r="R323" s="39">
        <v>1152000</v>
      </c>
      <c r="S323" s="40">
        <f t="shared" si="5"/>
        <v>1152000</v>
      </c>
    </row>
    <row r="324" spans="1:19" s="41" customFormat="1" x14ac:dyDescent="0.3">
      <c r="A324" s="36" t="s">
        <v>651</v>
      </c>
      <c r="B324" s="37" t="s">
        <v>641</v>
      </c>
      <c r="C324" s="37">
        <v>1745008</v>
      </c>
      <c r="D324" s="37" t="s">
        <v>27</v>
      </c>
      <c r="E324" s="36"/>
      <c r="F324" s="37" t="s">
        <v>28</v>
      </c>
      <c r="G324" s="37" t="s">
        <v>29</v>
      </c>
      <c r="H324" s="37">
        <v>24889</v>
      </c>
      <c r="I324" s="37">
        <v>1</v>
      </c>
      <c r="J324" s="42" t="s">
        <v>275</v>
      </c>
      <c r="K324" s="37" t="s">
        <v>276</v>
      </c>
      <c r="L324" s="37" t="s">
        <v>32</v>
      </c>
      <c r="M324" s="38">
        <v>600</v>
      </c>
      <c r="N324" s="38">
        <v>10.88</v>
      </c>
      <c r="O324" s="38">
        <v>6528</v>
      </c>
      <c r="P324" s="38">
        <v>0</v>
      </c>
      <c r="Q324" s="38">
        <v>0</v>
      </c>
      <c r="R324" s="39">
        <v>6528</v>
      </c>
      <c r="S324" s="40">
        <f t="shared" ref="S324:S386" si="6">ROUND(M324*N324*H324,0)</f>
        <v>162475392</v>
      </c>
    </row>
    <row r="325" spans="1:19" s="41" customFormat="1" x14ac:dyDescent="0.3">
      <c r="A325" s="36" t="s">
        <v>651</v>
      </c>
      <c r="B325" s="37" t="s">
        <v>641</v>
      </c>
      <c r="C325" s="37">
        <v>1745008</v>
      </c>
      <c r="D325" s="37" t="s">
        <v>27</v>
      </c>
      <c r="E325" s="36"/>
      <c r="F325" s="37" t="s">
        <v>28</v>
      </c>
      <c r="G325" s="37" t="s">
        <v>29</v>
      </c>
      <c r="H325" s="37">
        <v>24889</v>
      </c>
      <c r="I325" s="37">
        <v>2</v>
      </c>
      <c r="J325" s="42" t="s">
        <v>277</v>
      </c>
      <c r="K325" s="37" t="s">
        <v>278</v>
      </c>
      <c r="L325" s="37" t="s">
        <v>32</v>
      </c>
      <c r="M325" s="38">
        <v>600</v>
      </c>
      <c r="N325" s="38">
        <v>10.88</v>
      </c>
      <c r="O325" s="38">
        <v>6528</v>
      </c>
      <c r="P325" s="38">
        <v>0</v>
      </c>
      <c r="Q325" s="38">
        <v>0</v>
      </c>
      <c r="R325" s="39">
        <v>6528</v>
      </c>
      <c r="S325" s="40">
        <f t="shared" si="6"/>
        <v>162475392</v>
      </c>
    </row>
    <row r="326" spans="1:19" s="41" customFormat="1" x14ac:dyDescent="0.3">
      <c r="A326" s="36" t="s">
        <v>651</v>
      </c>
      <c r="B326" s="37" t="s">
        <v>641</v>
      </c>
      <c r="C326" s="37">
        <v>1745008</v>
      </c>
      <c r="D326" s="37" t="s">
        <v>27</v>
      </c>
      <c r="E326" s="36"/>
      <c r="F326" s="37" t="s">
        <v>28</v>
      </c>
      <c r="G326" s="37" t="s">
        <v>29</v>
      </c>
      <c r="H326" s="37">
        <v>24889</v>
      </c>
      <c r="I326" s="37">
        <v>3</v>
      </c>
      <c r="J326" s="42"/>
      <c r="K326" s="37" t="s">
        <v>652</v>
      </c>
      <c r="L326" s="37" t="s">
        <v>46</v>
      </c>
      <c r="M326" s="38">
        <v>0</v>
      </c>
      <c r="N326" s="38">
        <v>0</v>
      </c>
      <c r="O326" s="38">
        <v>0</v>
      </c>
      <c r="P326" s="38">
        <v>0</v>
      </c>
      <c r="Q326" s="38">
        <v>0</v>
      </c>
      <c r="R326" s="39">
        <v>0</v>
      </c>
      <c r="S326" s="40">
        <f t="shared" si="6"/>
        <v>0</v>
      </c>
    </row>
    <row r="327" spans="1:19" s="41" customFormat="1" x14ac:dyDescent="0.3">
      <c r="A327" s="36" t="s">
        <v>653</v>
      </c>
      <c r="B327" s="37" t="s">
        <v>654</v>
      </c>
      <c r="C327" s="37">
        <v>1745017</v>
      </c>
      <c r="D327" s="37" t="s">
        <v>125</v>
      </c>
      <c r="E327" s="36"/>
      <c r="F327" s="37" t="s">
        <v>126</v>
      </c>
      <c r="G327" s="37" t="s">
        <v>29</v>
      </c>
      <c r="H327" s="37">
        <v>24896</v>
      </c>
      <c r="I327" s="37">
        <v>1</v>
      </c>
      <c r="J327" s="42" t="s">
        <v>94</v>
      </c>
      <c r="K327" s="37" t="s">
        <v>95</v>
      </c>
      <c r="L327" s="37" t="s">
        <v>32</v>
      </c>
      <c r="M327" s="38">
        <v>3000</v>
      </c>
      <c r="N327" s="38">
        <v>3.61</v>
      </c>
      <c r="O327" s="38">
        <v>10830</v>
      </c>
      <c r="P327" s="38">
        <v>0</v>
      </c>
      <c r="Q327" s="38">
        <v>0</v>
      </c>
      <c r="R327" s="39">
        <v>10830</v>
      </c>
      <c r="S327" s="40">
        <f t="shared" si="6"/>
        <v>269623680</v>
      </c>
    </row>
    <row r="328" spans="1:19" s="41" customFormat="1" x14ac:dyDescent="0.3">
      <c r="A328" s="36" t="s">
        <v>653</v>
      </c>
      <c r="B328" s="37" t="s">
        <v>654</v>
      </c>
      <c r="C328" s="37">
        <v>1745017</v>
      </c>
      <c r="D328" s="37" t="s">
        <v>125</v>
      </c>
      <c r="E328" s="36"/>
      <c r="F328" s="37" t="s">
        <v>126</v>
      </c>
      <c r="G328" s="37" t="s">
        <v>29</v>
      </c>
      <c r="H328" s="37">
        <v>24896</v>
      </c>
      <c r="I328" s="37">
        <v>2</v>
      </c>
      <c r="J328" s="42" t="s">
        <v>583</v>
      </c>
      <c r="K328" s="37" t="s">
        <v>584</v>
      </c>
      <c r="L328" s="37" t="s">
        <v>32</v>
      </c>
      <c r="M328" s="38">
        <v>3000</v>
      </c>
      <c r="N328" s="38">
        <v>2.46</v>
      </c>
      <c r="O328" s="38">
        <v>7380</v>
      </c>
      <c r="P328" s="38">
        <v>0</v>
      </c>
      <c r="Q328" s="38">
        <v>0</v>
      </c>
      <c r="R328" s="39">
        <v>7380</v>
      </c>
      <c r="S328" s="40">
        <f t="shared" si="6"/>
        <v>183732480</v>
      </c>
    </row>
    <row r="329" spans="1:19" s="41" customFormat="1" x14ac:dyDescent="0.3">
      <c r="A329" s="36" t="s">
        <v>653</v>
      </c>
      <c r="B329" s="37" t="s">
        <v>654</v>
      </c>
      <c r="C329" s="37">
        <v>1745017</v>
      </c>
      <c r="D329" s="37" t="s">
        <v>125</v>
      </c>
      <c r="E329" s="36"/>
      <c r="F329" s="37" t="s">
        <v>126</v>
      </c>
      <c r="G329" s="37" t="s">
        <v>29</v>
      </c>
      <c r="H329" s="37">
        <v>24896</v>
      </c>
      <c r="I329" s="37">
        <v>3</v>
      </c>
      <c r="J329" s="42"/>
      <c r="K329" s="37" t="s">
        <v>655</v>
      </c>
      <c r="L329" s="37" t="s">
        <v>46</v>
      </c>
      <c r="M329" s="38">
        <v>0</v>
      </c>
      <c r="N329" s="38">
        <v>0</v>
      </c>
      <c r="O329" s="38">
        <v>0</v>
      </c>
      <c r="P329" s="38">
        <v>0</v>
      </c>
      <c r="Q329" s="38">
        <v>0</v>
      </c>
      <c r="R329" s="39">
        <v>0</v>
      </c>
      <c r="S329" s="40">
        <f t="shared" si="6"/>
        <v>0</v>
      </c>
    </row>
    <row r="330" spans="1:19" s="41" customFormat="1" x14ac:dyDescent="0.3">
      <c r="A330" s="36" t="s">
        <v>656</v>
      </c>
      <c r="B330" s="37" t="s">
        <v>654</v>
      </c>
      <c r="C330" s="37">
        <v>1745016</v>
      </c>
      <c r="D330" s="37" t="s">
        <v>125</v>
      </c>
      <c r="E330" s="36"/>
      <c r="F330" s="37" t="s">
        <v>126</v>
      </c>
      <c r="G330" s="37" t="s">
        <v>81</v>
      </c>
      <c r="H330" s="37">
        <v>23318</v>
      </c>
      <c r="I330" s="37">
        <v>1</v>
      </c>
      <c r="J330" s="42" t="s">
        <v>147</v>
      </c>
      <c r="K330" s="37" t="s">
        <v>148</v>
      </c>
      <c r="L330" s="37" t="s">
        <v>32</v>
      </c>
      <c r="M330" s="38">
        <v>400</v>
      </c>
      <c r="N330" s="38">
        <v>5.85</v>
      </c>
      <c r="O330" s="38">
        <v>2340</v>
      </c>
      <c r="P330" s="38">
        <v>0</v>
      </c>
      <c r="Q330" s="38">
        <v>0</v>
      </c>
      <c r="R330" s="39">
        <v>2340</v>
      </c>
      <c r="S330" s="40">
        <f t="shared" si="6"/>
        <v>54564120</v>
      </c>
    </row>
    <row r="331" spans="1:19" s="41" customFormat="1" x14ac:dyDescent="0.3">
      <c r="A331" s="36" t="s">
        <v>656</v>
      </c>
      <c r="B331" s="37" t="s">
        <v>654</v>
      </c>
      <c r="C331" s="37">
        <v>1745016</v>
      </c>
      <c r="D331" s="37" t="s">
        <v>125</v>
      </c>
      <c r="E331" s="36"/>
      <c r="F331" s="37" t="s">
        <v>126</v>
      </c>
      <c r="G331" s="37" t="s">
        <v>81</v>
      </c>
      <c r="H331" s="37">
        <v>23318</v>
      </c>
      <c r="I331" s="37">
        <v>2</v>
      </c>
      <c r="J331" s="42" t="s">
        <v>149</v>
      </c>
      <c r="K331" s="37" t="s">
        <v>492</v>
      </c>
      <c r="L331" s="37" t="s">
        <v>32</v>
      </c>
      <c r="M331" s="38">
        <v>300</v>
      </c>
      <c r="N331" s="38">
        <v>5.85</v>
      </c>
      <c r="O331" s="38">
        <v>1755</v>
      </c>
      <c r="P331" s="38">
        <v>0</v>
      </c>
      <c r="Q331" s="38">
        <v>0</v>
      </c>
      <c r="R331" s="39">
        <v>1755</v>
      </c>
      <c r="S331" s="40">
        <f t="shared" si="6"/>
        <v>40923090</v>
      </c>
    </row>
    <row r="332" spans="1:19" s="41" customFormat="1" x14ac:dyDescent="0.3">
      <c r="A332" s="36" t="s">
        <v>656</v>
      </c>
      <c r="B332" s="37" t="s">
        <v>654</v>
      </c>
      <c r="C332" s="37">
        <v>1745016</v>
      </c>
      <c r="D332" s="37" t="s">
        <v>125</v>
      </c>
      <c r="E332" s="36"/>
      <c r="F332" s="37" t="s">
        <v>126</v>
      </c>
      <c r="G332" s="37" t="s">
        <v>81</v>
      </c>
      <c r="H332" s="37">
        <v>23318</v>
      </c>
      <c r="I332" s="37">
        <v>3</v>
      </c>
      <c r="J332" s="42" t="s">
        <v>82</v>
      </c>
      <c r="K332" s="37" t="s">
        <v>493</v>
      </c>
      <c r="L332" s="37" t="s">
        <v>32</v>
      </c>
      <c r="M332" s="38">
        <v>400</v>
      </c>
      <c r="N332" s="38">
        <v>5.85</v>
      </c>
      <c r="O332" s="38">
        <v>2340</v>
      </c>
      <c r="P332" s="38">
        <v>0</v>
      </c>
      <c r="Q332" s="38">
        <v>0</v>
      </c>
      <c r="R332" s="39">
        <v>2340</v>
      </c>
      <c r="S332" s="40">
        <f t="shared" si="6"/>
        <v>54564120</v>
      </c>
    </row>
    <row r="333" spans="1:19" s="41" customFormat="1" x14ac:dyDescent="0.3">
      <c r="A333" s="36" t="s">
        <v>656</v>
      </c>
      <c r="B333" s="37" t="s">
        <v>654</v>
      </c>
      <c r="C333" s="37">
        <v>1745016</v>
      </c>
      <c r="D333" s="37" t="s">
        <v>125</v>
      </c>
      <c r="E333" s="36"/>
      <c r="F333" s="37" t="s">
        <v>126</v>
      </c>
      <c r="G333" s="37" t="s">
        <v>81</v>
      </c>
      <c r="H333" s="37">
        <v>23318</v>
      </c>
      <c r="I333" s="37">
        <v>4</v>
      </c>
      <c r="J333" s="42" t="s">
        <v>495</v>
      </c>
      <c r="K333" s="37" t="s">
        <v>496</v>
      </c>
      <c r="L333" s="37" t="s">
        <v>32</v>
      </c>
      <c r="M333" s="38">
        <v>500</v>
      </c>
      <c r="N333" s="38">
        <v>5.75</v>
      </c>
      <c r="O333" s="38">
        <v>2875</v>
      </c>
      <c r="P333" s="38">
        <v>0</v>
      </c>
      <c r="Q333" s="38">
        <v>0</v>
      </c>
      <c r="R333" s="39">
        <v>2875</v>
      </c>
      <c r="S333" s="40">
        <f t="shared" si="6"/>
        <v>67039250</v>
      </c>
    </row>
    <row r="334" spans="1:19" s="41" customFormat="1" x14ac:dyDescent="0.3">
      <c r="A334" s="36" t="s">
        <v>656</v>
      </c>
      <c r="B334" s="37" t="s">
        <v>654</v>
      </c>
      <c r="C334" s="37">
        <v>1745016</v>
      </c>
      <c r="D334" s="37" t="s">
        <v>125</v>
      </c>
      <c r="E334" s="36"/>
      <c r="F334" s="37" t="s">
        <v>126</v>
      </c>
      <c r="G334" s="37" t="s">
        <v>81</v>
      </c>
      <c r="H334" s="37">
        <v>23318</v>
      </c>
      <c r="I334" s="37">
        <v>5</v>
      </c>
      <c r="J334" s="42" t="s">
        <v>497</v>
      </c>
      <c r="K334" s="37" t="s">
        <v>498</v>
      </c>
      <c r="L334" s="37" t="s">
        <v>32</v>
      </c>
      <c r="M334" s="38">
        <v>300</v>
      </c>
      <c r="N334" s="38">
        <v>5.75</v>
      </c>
      <c r="O334" s="38">
        <v>1725</v>
      </c>
      <c r="P334" s="38">
        <v>0</v>
      </c>
      <c r="Q334" s="38">
        <v>0</v>
      </c>
      <c r="R334" s="39">
        <v>1725</v>
      </c>
      <c r="S334" s="40">
        <f t="shared" si="6"/>
        <v>40223550</v>
      </c>
    </row>
    <row r="335" spans="1:19" s="41" customFormat="1" x14ac:dyDescent="0.3">
      <c r="A335" s="36" t="s">
        <v>656</v>
      </c>
      <c r="B335" s="37" t="s">
        <v>654</v>
      </c>
      <c r="C335" s="37">
        <v>1745016</v>
      </c>
      <c r="D335" s="37" t="s">
        <v>125</v>
      </c>
      <c r="E335" s="36"/>
      <c r="F335" s="37" t="s">
        <v>126</v>
      </c>
      <c r="G335" s="37" t="s">
        <v>81</v>
      </c>
      <c r="H335" s="37">
        <v>23318</v>
      </c>
      <c r="I335" s="37">
        <v>6</v>
      </c>
      <c r="J335" s="42" t="s">
        <v>155</v>
      </c>
      <c r="K335" s="37" t="s">
        <v>156</v>
      </c>
      <c r="L335" s="37" t="s">
        <v>32</v>
      </c>
      <c r="M335" s="38">
        <v>400</v>
      </c>
      <c r="N335" s="38">
        <v>6.33</v>
      </c>
      <c r="O335" s="38">
        <v>2532</v>
      </c>
      <c r="P335" s="38">
        <v>0</v>
      </c>
      <c r="Q335" s="38">
        <v>0</v>
      </c>
      <c r="R335" s="39">
        <v>2532</v>
      </c>
      <c r="S335" s="40">
        <f t="shared" si="6"/>
        <v>59041176</v>
      </c>
    </row>
    <row r="336" spans="1:19" s="41" customFormat="1" x14ac:dyDescent="0.3">
      <c r="A336" s="36" t="s">
        <v>656</v>
      </c>
      <c r="B336" s="37" t="s">
        <v>654</v>
      </c>
      <c r="C336" s="37">
        <v>1745016</v>
      </c>
      <c r="D336" s="37" t="s">
        <v>125</v>
      </c>
      <c r="E336" s="36"/>
      <c r="F336" s="37" t="s">
        <v>126</v>
      </c>
      <c r="G336" s="37" t="s">
        <v>81</v>
      </c>
      <c r="H336" s="37">
        <v>23318</v>
      </c>
      <c r="I336" s="37">
        <v>7</v>
      </c>
      <c r="J336" s="42" t="s">
        <v>157</v>
      </c>
      <c r="K336" s="37" t="s">
        <v>158</v>
      </c>
      <c r="L336" s="37" t="s">
        <v>32</v>
      </c>
      <c r="M336" s="38">
        <v>100</v>
      </c>
      <c r="N336" s="38">
        <v>6.33</v>
      </c>
      <c r="O336" s="38">
        <v>633</v>
      </c>
      <c r="P336" s="38">
        <v>0</v>
      </c>
      <c r="Q336" s="38">
        <v>0</v>
      </c>
      <c r="R336" s="39">
        <v>633</v>
      </c>
      <c r="S336" s="40">
        <f t="shared" si="6"/>
        <v>14760294</v>
      </c>
    </row>
    <row r="337" spans="1:19" s="41" customFormat="1" x14ac:dyDescent="0.3">
      <c r="A337" s="36" t="s">
        <v>656</v>
      </c>
      <c r="B337" s="37" t="s">
        <v>654</v>
      </c>
      <c r="C337" s="37">
        <v>1745016</v>
      </c>
      <c r="D337" s="37" t="s">
        <v>125</v>
      </c>
      <c r="E337" s="36"/>
      <c r="F337" s="37" t="s">
        <v>126</v>
      </c>
      <c r="G337" s="37" t="s">
        <v>81</v>
      </c>
      <c r="H337" s="37">
        <v>23318</v>
      </c>
      <c r="I337" s="37">
        <v>8</v>
      </c>
      <c r="J337" s="42" t="s">
        <v>159</v>
      </c>
      <c r="K337" s="37" t="s">
        <v>160</v>
      </c>
      <c r="L337" s="37" t="s">
        <v>32</v>
      </c>
      <c r="M337" s="38">
        <v>800</v>
      </c>
      <c r="N337" s="38">
        <v>2.88</v>
      </c>
      <c r="O337" s="38">
        <v>2304</v>
      </c>
      <c r="P337" s="38">
        <v>0</v>
      </c>
      <c r="Q337" s="38">
        <v>0</v>
      </c>
      <c r="R337" s="39">
        <v>2304</v>
      </c>
      <c r="S337" s="40">
        <f t="shared" si="6"/>
        <v>53724672</v>
      </c>
    </row>
    <row r="338" spans="1:19" s="41" customFormat="1" x14ac:dyDescent="0.3">
      <c r="A338" s="36" t="s">
        <v>656</v>
      </c>
      <c r="B338" s="37" t="s">
        <v>654</v>
      </c>
      <c r="C338" s="37">
        <v>1745016</v>
      </c>
      <c r="D338" s="37" t="s">
        <v>125</v>
      </c>
      <c r="E338" s="36"/>
      <c r="F338" s="37" t="s">
        <v>126</v>
      </c>
      <c r="G338" s="37" t="s">
        <v>81</v>
      </c>
      <c r="H338" s="37">
        <v>23318</v>
      </c>
      <c r="I338" s="37">
        <v>9</v>
      </c>
      <c r="J338" s="42" t="s">
        <v>499</v>
      </c>
      <c r="K338" s="37" t="s">
        <v>500</v>
      </c>
      <c r="L338" s="37" t="s">
        <v>32</v>
      </c>
      <c r="M338" s="38">
        <v>200</v>
      </c>
      <c r="N338" s="38">
        <v>5.75</v>
      </c>
      <c r="O338" s="38">
        <v>1150</v>
      </c>
      <c r="P338" s="38">
        <v>0</v>
      </c>
      <c r="Q338" s="38">
        <v>0</v>
      </c>
      <c r="R338" s="39">
        <v>1150</v>
      </c>
      <c r="S338" s="40">
        <f t="shared" si="6"/>
        <v>26815700</v>
      </c>
    </row>
    <row r="339" spans="1:19" s="41" customFormat="1" x14ac:dyDescent="0.3">
      <c r="A339" s="36" t="s">
        <v>656</v>
      </c>
      <c r="B339" s="37" t="s">
        <v>654</v>
      </c>
      <c r="C339" s="37">
        <v>1745016</v>
      </c>
      <c r="D339" s="37" t="s">
        <v>125</v>
      </c>
      <c r="E339" s="36"/>
      <c r="F339" s="37" t="s">
        <v>126</v>
      </c>
      <c r="G339" s="37" t="s">
        <v>81</v>
      </c>
      <c r="H339" s="37">
        <v>23318</v>
      </c>
      <c r="I339" s="37">
        <v>10</v>
      </c>
      <c r="J339" s="42" t="s">
        <v>165</v>
      </c>
      <c r="K339" s="37" t="s">
        <v>166</v>
      </c>
      <c r="L339" s="37" t="s">
        <v>32</v>
      </c>
      <c r="M339" s="38">
        <v>400</v>
      </c>
      <c r="N339" s="38">
        <v>6.33</v>
      </c>
      <c r="O339" s="38">
        <v>2532</v>
      </c>
      <c r="P339" s="38">
        <v>0</v>
      </c>
      <c r="Q339" s="38">
        <v>0</v>
      </c>
      <c r="R339" s="39">
        <v>2532</v>
      </c>
      <c r="S339" s="40">
        <f t="shared" si="6"/>
        <v>59041176</v>
      </c>
    </row>
    <row r="340" spans="1:19" s="41" customFormat="1" x14ac:dyDescent="0.3">
      <c r="A340" s="36" t="s">
        <v>656</v>
      </c>
      <c r="B340" s="37" t="s">
        <v>654</v>
      </c>
      <c r="C340" s="37">
        <v>1745016</v>
      </c>
      <c r="D340" s="37" t="s">
        <v>125</v>
      </c>
      <c r="E340" s="36"/>
      <c r="F340" s="37" t="s">
        <v>126</v>
      </c>
      <c r="G340" s="37" t="s">
        <v>81</v>
      </c>
      <c r="H340" s="37">
        <v>23318</v>
      </c>
      <c r="I340" s="37">
        <v>11</v>
      </c>
      <c r="J340" s="42" t="s">
        <v>167</v>
      </c>
      <c r="K340" s="37" t="s">
        <v>168</v>
      </c>
      <c r="L340" s="37" t="s">
        <v>32</v>
      </c>
      <c r="M340" s="38">
        <v>200</v>
      </c>
      <c r="N340" s="38">
        <v>6.33</v>
      </c>
      <c r="O340" s="38">
        <v>1266</v>
      </c>
      <c r="P340" s="38">
        <v>0</v>
      </c>
      <c r="Q340" s="38">
        <v>0</v>
      </c>
      <c r="R340" s="39">
        <v>1266</v>
      </c>
      <c r="S340" s="40">
        <f t="shared" si="6"/>
        <v>29520588</v>
      </c>
    </row>
    <row r="341" spans="1:19" s="41" customFormat="1" x14ac:dyDescent="0.3">
      <c r="A341" s="36" t="s">
        <v>656</v>
      </c>
      <c r="B341" s="37" t="s">
        <v>654</v>
      </c>
      <c r="C341" s="37">
        <v>1745016</v>
      </c>
      <c r="D341" s="37" t="s">
        <v>125</v>
      </c>
      <c r="E341" s="36"/>
      <c r="F341" s="37" t="s">
        <v>126</v>
      </c>
      <c r="G341" s="37" t="s">
        <v>81</v>
      </c>
      <c r="H341" s="37">
        <v>23318</v>
      </c>
      <c r="I341" s="37">
        <v>12</v>
      </c>
      <c r="J341" s="42"/>
      <c r="K341" s="37" t="s">
        <v>657</v>
      </c>
      <c r="L341" s="37" t="s">
        <v>46</v>
      </c>
      <c r="M341" s="38">
        <v>0</v>
      </c>
      <c r="N341" s="38">
        <v>0</v>
      </c>
      <c r="O341" s="38">
        <v>0</v>
      </c>
      <c r="P341" s="38">
        <v>0</v>
      </c>
      <c r="Q341" s="38">
        <v>0</v>
      </c>
      <c r="R341" s="39">
        <v>0</v>
      </c>
      <c r="S341" s="40">
        <f t="shared" si="6"/>
        <v>0</v>
      </c>
    </row>
    <row r="342" spans="1:19" s="41" customFormat="1" x14ac:dyDescent="0.3">
      <c r="A342" s="36" t="s">
        <v>658</v>
      </c>
      <c r="B342" s="37" t="s">
        <v>654</v>
      </c>
      <c r="C342" s="37">
        <v>1745015</v>
      </c>
      <c r="D342" s="37" t="s">
        <v>125</v>
      </c>
      <c r="E342" s="36"/>
      <c r="F342" s="37" t="s">
        <v>126</v>
      </c>
      <c r="G342" s="37" t="s">
        <v>81</v>
      </c>
      <c r="H342" s="37">
        <v>23318</v>
      </c>
      <c r="I342" s="37">
        <v>1</v>
      </c>
      <c r="J342" s="42" t="s">
        <v>86</v>
      </c>
      <c r="K342" s="37" t="s">
        <v>87</v>
      </c>
      <c r="L342" s="37" t="s">
        <v>32</v>
      </c>
      <c r="M342" s="38">
        <v>2500</v>
      </c>
      <c r="N342" s="38">
        <v>5.1100000000000003</v>
      </c>
      <c r="O342" s="38">
        <v>12775</v>
      </c>
      <c r="P342" s="38">
        <v>0</v>
      </c>
      <c r="Q342" s="38">
        <v>0</v>
      </c>
      <c r="R342" s="39">
        <v>12775</v>
      </c>
      <c r="S342" s="40">
        <f t="shared" si="6"/>
        <v>297887450</v>
      </c>
    </row>
    <row r="343" spans="1:19" s="41" customFormat="1" x14ac:dyDescent="0.3">
      <c r="A343" s="36" t="s">
        <v>658</v>
      </c>
      <c r="B343" s="37" t="s">
        <v>654</v>
      </c>
      <c r="C343" s="37">
        <v>1745015</v>
      </c>
      <c r="D343" s="37" t="s">
        <v>125</v>
      </c>
      <c r="E343" s="36"/>
      <c r="F343" s="37" t="s">
        <v>126</v>
      </c>
      <c r="G343" s="37" t="s">
        <v>81</v>
      </c>
      <c r="H343" s="37">
        <v>23318</v>
      </c>
      <c r="I343" s="37">
        <v>2</v>
      </c>
      <c r="J343" s="42" t="s">
        <v>127</v>
      </c>
      <c r="K343" s="37" t="s">
        <v>128</v>
      </c>
      <c r="L343" s="37" t="s">
        <v>32</v>
      </c>
      <c r="M343" s="38">
        <v>900</v>
      </c>
      <c r="N343" s="38">
        <v>5.1100000000000003</v>
      </c>
      <c r="O343" s="38">
        <v>4599</v>
      </c>
      <c r="P343" s="38">
        <v>0</v>
      </c>
      <c r="Q343" s="38">
        <v>0</v>
      </c>
      <c r="R343" s="39">
        <v>4599</v>
      </c>
      <c r="S343" s="40">
        <f t="shared" si="6"/>
        <v>107239482</v>
      </c>
    </row>
    <row r="344" spans="1:19" s="41" customFormat="1" x14ac:dyDescent="0.3">
      <c r="A344" s="36" t="s">
        <v>658</v>
      </c>
      <c r="B344" s="37" t="s">
        <v>654</v>
      </c>
      <c r="C344" s="37">
        <v>1745015</v>
      </c>
      <c r="D344" s="37" t="s">
        <v>125</v>
      </c>
      <c r="E344" s="36"/>
      <c r="F344" s="37" t="s">
        <v>126</v>
      </c>
      <c r="G344" s="37" t="s">
        <v>81</v>
      </c>
      <c r="H344" s="37">
        <v>23318</v>
      </c>
      <c r="I344" s="37">
        <v>3</v>
      </c>
      <c r="J344" s="42" t="s">
        <v>129</v>
      </c>
      <c r="K344" s="37" t="s">
        <v>130</v>
      </c>
      <c r="L344" s="37" t="s">
        <v>32</v>
      </c>
      <c r="M344" s="38">
        <v>300</v>
      </c>
      <c r="N344" s="38">
        <v>4.68</v>
      </c>
      <c r="O344" s="38">
        <v>1404</v>
      </c>
      <c r="P344" s="38">
        <v>0</v>
      </c>
      <c r="Q344" s="38">
        <v>0</v>
      </c>
      <c r="R344" s="39">
        <v>1404</v>
      </c>
      <c r="S344" s="40">
        <f t="shared" si="6"/>
        <v>32738472</v>
      </c>
    </row>
    <row r="345" spans="1:19" s="41" customFormat="1" x14ac:dyDescent="0.3">
      <c r="A345" s="36" t="s">
        <v>658</v>
      </c>
      <c r="B345" s="37" t="s">
        <v>654</v>
      </c>
      <c r="C345" s="37">
        <v>1745015</v>
      </c>
      <c r="D345" s="37" t="s">
        <v>125</v>
      </c>
      <c r="E345" s="36"/>
      <c r="F345" s="37" t="s">
        <v>126</v>
      </c>
      <c r="G345" s="37" t="s">
        <v>81</v>
      </c>
      <c r="H345" s="37">
        <v>23318</v>
      </c>
      <c r="I345" s="37">
        <v>4</v>
      </c>
      <c r="J345" s="42" t="s">
        <v>131</v>
      </c>
      <c r="K345" s="37" t="s">
        <v>132</v>
      </c>
      <c r="L345" s="37" t="s">
        <v>32</v>
      </c>
      <c r="M345" s="38">
        <v>400</v>
      </c>
      <c r="N345" s="38">
        <v>4.68</v>
      </c>
      <c r="O345" s="38">
        <v>1872</v>
      </c>
      <c r="P345" s="38">
        <v>0</v>
      </c>
      <c r="Q345" s="38">
        <v>0</v>
      </c>
      <c r="R345" s="39">
        <v>1872</v>
      </c>
      <c r="S345" s="40">
        <f t="shared" si="6"/>
        <v>43651296</v>
      </c>
    </row>
    <row r="346" spans="1:19" s="41" customFormat="1" x14ac:dyDescent="0.3">
      <c r="A346" s="36" t="s">
        <v>658</v>
      </c>
      <c r="B346" s="37" t="s">
        <v>654</v>
      </c>
      <c r="C346" s="37">
        <v>1745015</v>
      </c>
      <c r="D346" s="37" t="s">
        <v>125</v>
      </c>
      <c r="E346" s="36"/>
      <c r="F346" s="37" t="s">
        <v>126</v>
      </c>
      <c r="G346" s="37" t="s">
        <v>81</v>
      </c>
      <c r="H346" s="37">
        <v>23318</v>
      </c>
      <c r="I346" s="37">
        <v>5</v>
      </c>
      <c r="J346" s="42" t="s">
        <v>133</v>
      </c>
      <c r="K346" s="37" t="s">
        <v>134</v>
      </c>
      <c r="L346" s="37" t="s">
        <v>32</v>
      </c>
      <c r="M346" s="38">
        <v>100</v>
      </c>
      <c r="N346" s="38">
        <v>5.68</v>
      </c>
      <c r="O346" s="38">
        <v>568</v>
      </c>
      <c r="P346" s="38">
        <v>0</v>
      </c>
      <c r="Q346" s="38">
        <v>0</v>
      </c>
      <c r="R346" s="39">
        <v>568</v>
      </c>
      <c r="S346" s="40">
        <f t="shared" si="6"/>
        <v>13244624</v>
      </c>
    </row>
    <row r="347" spans="1:19" s="41" customFormat="1" x14ac:dyDescent="0.3">
      <c r="A347" s="36" t="s">
        <v>658</v>
      </c>
      <c r="B347" s="37" t="s">
        <v>654</v>
      </c>
      <c r="C347" s="37">
        <v>1745015</v>
      </c>
      <c r="D347" s="37" t="s">
        <v>125</v>
      </c>
      <c r="E347" s="36"/>
      <c r="F347" s="37" t="s">
        <v>126</v>
      </c>
      <c r="G347" s="37" t="s">
        <v>81</v>
      </c>
      <c r="H347" s="37">
        <v>23318</v>
      </c>
      <c r="I347" s="37">
        <v>6</v>
      </c>
      <c r="J347" s="42" t="s">
        <v>135</v>
      </c>
      <c r="K347" s="37" t="s">
        <v>136</v>
      </c>
      <c r="L347" s="37" t="s">
        <v>32</v>
      </c>
      <c r="M347" s="38">
        <v>200</v>
      </c>
      <c r="N347" s="38">
        <v>5.68</v>
      </c>
      <c r="O347" s="38">
        <v>1136</v>
      </c>
      <c r="P347" s="38">
        <v>0</v>
      </c>
      <c r="Q347" s="38">
        <v>0</v>
      </c>
      <c r="R347" s="39">
        <v>1136</v>
      </c>
      <c r="S347" s="40">
        <f t="shared" si="6"/>
        <v>26489248</v>
      </c>
    </row>
    <row r="348" spans="1:19" s="41" customFormat="1" x14ac:dyDescent="0.3">
      <c r="A348" s="36" t="s">
        <v>658</v>
      </c>
      <c r="B348" s="37" t="s">
        <v>654</v>
      </c>
      <c r="C348" s="37">
        <v>1745015</v>
      </c>
      <c r="D348" s="37" t="s">
        <v>125</v>
      </c>
      <c r="E348" s="36"/>
      <c r="F348" s="37" t="s">
        <v>126</v>
      </c>
      <c r="G348" s="37" t="s">
        <v>81</v>
      </c>
      <c r="H348" s="37">
        <v>23318</v>
      </c>
      <c r="I348" s="37">
        <v>7</v>
      </c>
      <c r="J348" s="42" t="s">
        <v>137</v>
      </c>
      <c r="K348" s="37" t="s">
        <v>138</v>
      </c>
      <c r="L348" s="37" t="s">
        <v>32</v>
      </c>
      <c r="M348" s="38">
        <v>600</v>
      </c>
      <c r="N348" s="38">
        <v>4.68</v>
      </c>
      <c r="O348" s="38">
        <v>2808</v>
      </c>
      <c r="P348" s="38">
        <v>0</v>
      </c>
      <c r="Q348" s="38">
        <v>0</v>
      </c>
      <c r="R348" s="39">
        <v>2808</v>
      </c>
      <c r="S348" s="40">
        <f t="shared" si="6"/>
        <v>65476944</v>
      </c>
    </row>
    <row r="349" spans="1:19" s="41" customFormat="1" x14ac:dyDescent="0.3">
      <c r="A349" s="36" t="s">
        <v>658</v>
      </c>
      <c r="B349" s="37" t="s">
        <v>654</v>
      </c>
      <c r="C349" s="37">
        <v>1745015</v>
      </c>
      <c r="D349" s="37" t="s">
        <v>125</v>
      </c>
      <c r="E349" s="36"/>
      <c r="F349" s="37" t="s">
        <v>126</v>
      </c>
      <c r="G349" s="37" t="s">
        <v>81</v>
      </c>
      <c r="H349" s="37">
        <v>23318</v>
      </c>
      <c r="I349" s="37">
        <v>8</v>
      </c>
      <c r="J349" s="42" t="s">
        <v>139</v>
      </c>
      <c r="K349" s="37" t="s">
        <v>140</v>
      </c>
      <c r="L349" s="37" t="s">
        <v>32</v>
      </c>
      <c r="M349" s="38">
        <v>100</v>
      </c>
      <c r="N349" s="38">
        <v>4.68</v>
      </c>
      <c r="O349" s="38">
        <v>468</v>
      </c>
      <c r="P349" s="38">
        <v>0</v>
      </c>
      <c r="Q349" s="38">
        <v>0</v>
      </c>
      <c r="R349" s="39">
        <v>468</v>
      </c>
      <c r="S349" s="40">
        <f t="shared" si="6"/>
        <v>10912824</v>
      </c>
    </row>
    <row r="350" spans="1:19" s="41" customFormat="1" x14ac:dyDescent="0.3">
      <c r="A350" s="36" t="s">
        <v>658</v>
      </c>
      <c r="B350" s="37" t="s">
        <v>654</v>
      </c>
      <c r="C350" s="37">
        <v>1745015</v>
      </c>
      <c r="D350" s="37" t="s">
        <v>125</v>
      </c>
      <c r="E350" s="36"/>
      <c r="F350" s="37" t="s">
        <v>126</v>
      </c>
      <c r="G350" s="37" t="s">
        <v>81</v>
      </c>
      <c r="H350" s="37">
        <v>23318</v>
      </c>
      <c r="I350" s="37">
        <v>9</v>
      </c>
      <c r="J350" s="42" t="s">
        <v>141</v>
      </c>
      <c r="K350" s="37" t="s">
        <v>142</v>
      </c>
      <c r="L350" s="37" t="s">
        <v>32</v>
      </c>
      <c r="M350" s="38">
        <v>200</v>
      </c>
      <c r="N350" s="38">
        <v>5.68</v>
      </c>
      <c r="O350" s="38">
        <v>1136</v>
      </c>
      <c r="P350" s="38">
        <v>0</v>
      </c>
      <c r="Q350" s="38">
        <v>0</v>
      </c>
      <c r="R350" s="39">
        <v>1136</v>
      </c>
      <c r="S350" s="40">
        <f t="shared" si="6"/>
        <v>26489248</v>
      </c>
    </row>
    <row r="351" spans="1:19" s="41" customFormat="1" x14ac:dyDescent="0.3">
      <c r="A351" s="36" t="s">
        <v>658</v>
      </c>
      <c r="B351" s="37" t="s">
        <v>654</v>
      </c>
      <c r="C351" s="37">
        <v>1745015</v>
      </c>
      <c r="D351" s="37" t="s">
        <v>125</v>
      </c>
      <c r="E351" s="36"/>
      <c r="F351" s="37" t="s">
        <v>126</v>
      </c>
      <c r="G351" s="37" t="s">
        <v>81</v>
      </c>
      <c r="H351" s="37">
        <v>23318</v>
      </c>
      <c r="I351" s="37">
        <v>10</v>
      </c>
      <c r="J351" s="42" t="s">
        <v>143</v>
      </c>
      <c r="K351" s="37" t="s">
        <v>144</v>
      </c>
      <c r="L351" s="37" t="s">
        <v>32</v>
      </c>
      <c r="M351" s="38">
        <v>300</v>
      </c>
      <c r="N351" s="38">
        <v>5.68</v>
      </c>
      <c r="O351" s="38">
        <v>1704</v>
      </c>
      <c r="P351" s="38">
        <v>0</v>
      </c>
      <c r="Q351" s="38">
        <v>0</v>
      </c>
      <c r="R351" s="39">
        <v>1704</v>
      </c>
      <c r="S351" s="40">
        <f t="shared" si="6"/>
        <v>39733872</v>
      </c>
    </row>
    <row r="352" spans="1:19" s="41" customFormat="1" x14ac:dyDescent="0.3">
      <c r="A352" s="36" t="s">
        <v>658</v>
      </c>
      <c r="B352" s="37" t="s">
        <v>654</v>
      </c>
      <c r="C352" s="37">
        <v>1745015</v>
      </c>
      <c r="D352" s="37" t="s">
        <v>125</v>
      </c>
      <c r="E352" s="36"/>
      <c r="F352" s="37" t="s">
        <v>126</v>
      </c>
      <c r="G352" s="37" t="s">
        <v>81</v>
      </c>
      <c r="H352" s="37">
        <v>23318</v>
      </c>
      <c r="I352" s="37">
        <v>11</v>
      </c>
      <c r="J352" s="42"/>
      <c r="K352" s="37" t="s">
        <v>659</v>
      </c>
      <c r="L352" s="37" t="s">
        <v>46</v>
      </c>
      <c r="M352" s="38">
        <v>0</v>
      </c>
      <c r="N352" s="38">
        <v>0</v>
      </c>
      <c r="O352" s="38">
        <v>0</v>
      </c>
      <c r="P352" s="38">
        <v>0</v>
      </c>
      <c r="Q352" s="38">
        <v>0</v>
      </c>
      <c r="R352" s="39">
        <v>0</v>
      </c>
      <c r="S352" s="40">
        <f t="shared" si="6"/>
        <v>0</v>
      </c>
    </row>
    <row r="353" spans="1:19" s="41" customFormat="1" x14ac:dyDescent="0.3">
      <c r="A353" s="36" t="s">
        <v>660</v>
      </c>
      <c r="B353" s="37" t="s">
        <v>654</v>
      </c>
      <c r="C353" s="37">
        <v>1745014</v>
      </c>
      <c r="D353" s="37" t="s">
        <v>125</v>
      </c>
      <c r="E353" s="36"/>
      <c r="F353" s="37" t="s">
        <v>126</v>
      </c>
      <c r="G353" s="37" t="s">
        <v>81</v>
      </c>
      <c r="H353" s="37">
        <v>23318</v>
      </c>
      <c r="I353" s="37">
        <v>1</v>
      </c>
      <c r="J353" s="42" t="s">
        <v>171</v>
      </c>
      <c r="K353" s="37" t="s">
        <v>172</v>
      </c>
      <c r="L353" s="37" t="s">
        <v>32</v>
      </c>
      <c r="M353" s="38">
        <v>3000</v>
      </c>
      <c r="N353" s="38">
        <v>6.37</v>
      </c>
      <c r="O353" s="38">
        <v>19110</v>
      </c>
      <c r="P353" s="38">
        <v>0</v>
      </c>
      <c r="Q353" s="38">
        <v>0</v>
      </c>
      <c r="R353" s="39">
        <v>19110</v>
      </c>
      <c r="S353" s="40">
        <f t="shared" si="6"/>
        <v>445606980</v>
      </c>
    </row>
    <row r="354" spans="1:19" s="41" customFormat="1" x14ac:dyDescent="0.3">
      <c r="A354" s="36" t="s">
        <v>660</v>
      </c>
      <c r="B354" s="37" t="s">
        <v>654</v>
      </c>
      <c r="C354" s="37">
        <v>1745014</v>
      </c>
      <c r="D354" s="37" t="s">
        <v>125</v>
      </c>
      <c r="E354" s="36"/>
      <c r="F354" s="37" t="s">
        <v>126</v>
      </c>
      <c r="G354" s="37" t="s">
        <v>81</v>
      </c>
      <c r="H354" s="37">
        <v>23318</v>
      </c>
      <c r="I354" s="37">
        <v>2</v>
      </c>
      <c r="J354" s="42" t="s">
        <v>88</v>
      </c>
      <c r="K354" s="37" t="s">
        <v>89</v>
      </c>
      <c r="L354" s="37" t="s">
        <v>32</v>
      </c>
      <c r="M354" s="38">
        <v>3000</v>
      </c>
      <c r="N354" s="38">
        <v>5.67</v>
      </c>
      <c r="O354" s="38">
        <v>17010</v>
      </c>
      <c r="P354" s="38">
        <v>0</v>
      </c>
      <c r="Q354" s="38">
        <v>0</v>
      </c>
      <c r="R354" s="39">
        <v>17010</v>
      </c>
      <c r="S354" s="40">
        <f t="shared" si="6"/>
        <v>396639180</v>
      </c>
    </row>
    <row r="355" spans="1:19" s="41" customFormat="1" x14ac:dyDescent="0.3">
      <c r="A355" s="36" t="s">
        <v>660</v>
      </c>
      <c r="B355" s="37" t="s">
        <v>654</v>
      </c>
      <c r="C355" s="37">
        <v>1745014</v>
      </c>
      <c r="D355" s="37" t="s">
        <v>125</v>
      </c>
      <c r="E355" s="36"/>
      <c r="F355" s="37" t="s">
        <v>126</v>
      </c>
      <c r="G355" s="37" t="s">
        <v>81</v>
      </c>
      <c r="H355" s="37">
        <v>23318</v>
      </c>
      <c r="I355" s="37">
        <v>3</v>
      </c>
      <c r="J355" s="42" t="s">
        <v>90</v>
      </c>
      <c r="K355" s="37" t="s">
        <v>91</v>
      </c>
      <c r="L355" s="37" t="s">
        <v>32</v>
      </c>
      <c r="M355" s="38">
        <v>1500</v>
      </c>
      <c r="N355" s="38">
        <v>5.89</v>
      </c>
      <c r="O355" s="38">
        <v>8835</v>
      </c>
      <c r="P355" s="38">
        <v>0</v>
      </c>
      <c r="Q355" s="38">
        <v>0</v>
      </c>
      <c r="R355" s="39">
        <v>8835</v>
      </c>
      <c r="S355" s="40">
        <f t="shared" si="6"/>
        <v>206014530</v>
      </c>
    </row>
    <row r="356" spans="1:19" s="41" customFormat="1" x14ac:dyDescent="0.3">
      <c r="A356" s="36" t="s">
        <v>660</v>
      </c>
      <c r="B356" s="37" t="s">
        <v>654</v>
      </c>
      <c r="C356" s="37">
        <v>1745014</v>
      </c>
      <c r="D356" s="37" t="s">
        <v>125</v>
      </c>
      <c r="E356" s="36"/>
      <c r="F356" s="37" t="s">
        <v>126</v>
      </c>
      <c r="G356" s="37" t="s">
        <v>81</v>
      </c>
      <c r="H356" s="37">
        <v>23318</v>
      </c>
      <c r="I356" s="37">
        <v>4</v>
      </c>
      <c r="J356" s="42" t="s">
        <v>173</v>
      </c>
      <c r="K356" s="37" t="s">
        <v>174</v>
      </c>
      <c r="L356" s="37" t="s">
        <v>32</v>
      </c>
      <c r="M356" s="38">
        <v>1700</v>
      </c>
      <c r="N356" s="38">
        <v>4.0999999999999996</v>
      </c>
      <c r="O356" s="38">
        <v>6970</v>
      </c>
      <c r="P356" s="38">
        <v>0</v>
      </c>
      <c r="Q356" s="38">
        <v>0</v>
      </c>
      <c r="R356" s="39">
        <v>6970</v>
      </c>
      <c r="S356" s="40">
        <f t="shared" si="6"/>
        <v>162526460</v>
      </c>
    </row>
    <row r="357" spans="1:19" s="41" customFormat="1" x14ac:dyDescent="0.3">
      <c r="A357" s="36" t="s">
        <v>660</v>
      </c>
      <c r="B357" s="37" t="s">
        <v>654</v>
      </c>
      <c r="C357" s="37">
        <v>1745014</v>
      </c>
      <c r="D357" s="37" t="s">
        <v>125</v>
      </c>
      <c r="E357" s="36"/>
      <c r="F357" s="37" t="s">
        <v>126</v>
      </c>
      <c r="G357" s="37" t="s">
        <v>81</v>
      </c>
      <c r="H357" s="37">
        <v>23318</v>
      </c>
      <c r="I357" s="37">
        <v>5</v>
      </c>
      <c r="J357" s="42" t="s">
        <v>175</v>
      </c>
      <c r="K357" s="37" t="s">
        <v>176</v>
      </c>
      <c r="L357" s="37" t="s">
        <v>32</v>
      </c>
      <c r="M357" s="38">
        <v>1600</v>
      </c>
      <c r="N357" s="38">
        <v>5.89</v>
      </c>
      <c r="O357" s="38">
        <v>9424</v>
      </c>
      <c r="P357" s="38">
        <v>0</v>
      </c>
      <c r="Q357" s="38">
        <v>0</v>
      </c>
      <c r="R357" s="39">
        <v>9424</v>
      </c>
      <c r="S357" s="40">
        <f t="shared" si="6"/>
        <v>219748832</v>
      </c>
    </row>
    <row r="358" spans="1:19" s="41" customFormat="1" x14ac:dyDescent="0.3">
      <c r="A358" s="36" t="s">
        <v>660</v>
      </c>
      <c r="B358" s="37" t="s">
        <v>654</v>
      </c>
      <c r="C358" s="37">
        <v>1745014</v>
      </c>
      <c r="D358" s="37" t="s">
        <v>125</v>
      </c>
      <c r="E358" s="36"/>
      <c r="F358" s="37" t="s">
        <v>126</v>
      </c>
      <c r="G358" s="37" t="s">
        <v>81</v>
      </c>
      <c r="H358" s="37">
        <v>23318</v>
      </c>
      <c r="I358" s="37">
        <v>6</v>
      </c>
      <c r="J358" s="42" t="s">
        <v>503</v>
      </c>
      <c r="K358" s="37" t="s">
        <v>504</v>
      </c>
      <c r="L358" s="37" t="s">
        <v>32</v>
      </c>
      <c r="M358" s="38">
        <v>1400</v>
      </c>
      <c r="N358" s="38">
        <v>5.62</v>
      </c>
      <c r="O358" s="38">
        <v>7868</v>
      </c>
      <c r="P358" s="38">
        <v>0</v>
      </c>
      <c r="Q358" s="38">
        <v>0</v>
      </c>
      <c r="R358" s="39">
        <v>7868</v>
      </c>
      <c r="S358" s="40">
        <f t="shared" si="6"/>
        <v>183466024</v>
      </c>
    </row>
    <row r="359" spans="1:19" s="41" customFormat="1" x14ac:dyDescent="0.3">
      <c r="A359" s="36" t="s">
        <v>660</v>
      </c>
      <c r="B359" s="37" t="s">
        <v>654</v>
      </c>
      <c r="C359" s="37">
        <v>1745014</v>
      </c>
      <c r="D359" s="37" t="s">
        <v>125</v>
      </c>
      <c r="E359" s="36"/>
      <c r="F359" s="37" t="s">
        <v>126</v>
      </c>
      <c r="G359" s="37" t="s">
        <v>81</v>
      </c>
      <c r="H359" s="37">
        <v>23318</v>
      </c>
      <c r="I359" s="37">
        <v>7</v>
      </c>
      <c r="J359" s="42" t="s">
        <v>505</v>
      </c>
      <c r="K359" s="37" t="s">
        <v>506</v>
      </c>
      <c r="L359" s="37" t="s">
        <v>32</v>
      </c>
      <c r="M359" s="38">
        <v>1500</v>
      </c>
      <c r="N359" s="38">
        <v>5.62</v>
      </c>
      <c r="O359" s="38">
        <v>8430</v>
      </c>
      <c r="P359" s="38">
        <v>0</v>
      </c>
      <c r="Q359" s="38">
        <v>0</v>
      </c>
      <c r="R359" s="39">
        <v>8430</v>
      </c>
      <c r="S359" s="40">
        <f t="shared" si="6"/>
        <v>196570740</v>
      </c>
    </row>
    <row r="360" spans="1:19" s="41" customFormat="1" x14ac:dyDescent="0.3">
      <c r="A360" s="36" t="s">
        <v>660</v>
      </c>
      <c r="B360" s="37" t="s">
        <v>654</v>
      </c>
      <c r="C360" s="37">
        <v>1745014</v>
      </c>
      <c r="D360" s="37" t="s">
        <v>125</v>
      </c>
      <c r="E360" s="36"/>
      <c r="F360" s="37" t="s">
        <v>126</v>
      </c>
      <c r="G360" s="37" t="s">
        <v>81</v>
      </c>
      <c r="H360" s="37">
        <v>23318</v>
      </c>
      <c r="I360" s="37">
        <v>8</v>
      </c>
      <c r="J360" s="42"/>
      <c r="K360" s="37" t="s">
        <v>661</v>
      </c>
      <c r="L360" s="37" t="s">
        <v>46</v>
      </c>
      <c r="M360" s="38">
        <v>0</v>
      </c>
      <c r="N360" s="38">
        <v>0</v>
      </c>
      <c r="O360" s="38">
        <v>0</v>
      </c>
      <c r="P360" s="38">
        <v>0</v>
      </c>
      <c r="Q360" s="38">
        <v>0</v>
      </c>
      <c r="R360" s="39">
        <v>0</v>
      </c>
      <c r="S360" s="40">
        <f t="shared" si="6"/>
        <v>0</v>
      </c>
    </row>
    <row r="361" spans="1:19" s="41" customFormat="1" x14ac:dyDescent="0.3">
      <c r="A361" s="36" t="s">
        <v>662</v>
      </c>
      <c r="B361" s="37" t="s">
        <v>654</v>
      </c>
      <c r="C361" s="37">
        <v>1745013</v>
      </c>
      <c r="D361" s="37" t="s">
        <v>303</v>
      </c>
      <c r="E361" s="36"/>
      <c r="F361" s="37" t="s">
        <v>304</v>
      </c>
      <c r="G361" s="37" t="s">
        <v>81</v>
      </c>
      <c r="H361" s="37">
        <v>23318</v>
      </c>
      <c r="I361" s="37">
        <v>1</v>
      </c>
      <c r="J361" s="42" t="s">
        <v>305</v>
      </c>
      <c r="K361" s="37" t="s">
        <v>306</v>
      </c>
      <c r="L361" s="37" t="s">
        <v>32</v>
      </c>
      <c r="M361" s="38">
        <v>10500</v>
      </c>
      <c r="N361" s="38">
        <v>8.9</v>
      </c>
      <c r="O361" s="38">
        <v>93450</v>
      </c>
      <c r="P361" s="38">
        <v>0</v>
      </c>
      <c r="Q361" s="38">
        <v>0</v>
      </c>
      <c r="R361" s="39">
        <v>93450</v>
      </c>
      <c r="S361" s="40">
        <f t="shared" si="6"/>
        <v>2179067100</v>
      </c>
    </row>
    <row r="362" spans="1:19" s="41" customFormat="1" x14ac:dyDescent="0.3">
      <c r="A362" s="36" t="s">
        <v>662</v>
      </c>
      <c r="B362" s="37" t="s">
        <v>654</v>
      </c>
      <c r="C362" s="37">
        <v>1745013</v>
      </c>
      <c r="D362" s="37" t="s">
        <v>303</v>
      </c>
      <c r="E362" s="36"/>
      <c r="F362" s="37" t="s">
        <v>304</v>
      </c>
      <c r="G362" s="37" t="s">
        <v>81</v>
      </c>
      <c r="H362" s="37">
        <v>23318</v>
      </c>
      <c r="I362" s="37">
        <v>2</v>
      </c>
      <c r="J362" s="42"/>
      <c r="K362" s="37" t="s">
        <v>663</v>
      </c>
      <c r="L362" s="37" t="s">
        <v>46</v>
      </c>
      <c r="M362" s="38">
        <v>0</v>
      </c>
      <c r="N362" s="38">
        <v>0</v>
      </c>
      <c r="O362" s="38">
        <v>0</v>
      </c>
      <c r="P362" s="38">
        <v>0</v>
      </c>
      <c r="Q362" s="38">
        <v>0</v>
      </c>
      <c r="R362" s="39">
        <v>0</v>
      </c>
      <c r="S362" s="40">
        <f t="shared" si="6"/>
        <v>0</v>
      </c>
    </row>
    <row r="363" spans="1:19" s="41" customFormat="1" x14ac:dyDescent="0.3">
      <c r="A363" s="36" t="s">
        <v>664</v>
      </c>
      <c r="B363" s="37" t="s">
        <v>654</v>
      </c>
      <c r="C363" s="37">
        <v>1745012</v>
      </c>
      <c r="D363" s="37" t="s">
        <v>27</v>
      </c>
      <c r="E363" s="36"/>
      <c r="F363" s="37" t="s">
        <v>28</v>
      </c>
      <c r="G363" s="37" t="s">
        <v>29</v>
      </c>
      <c r="H363" s="37">
        <v>24896</v>
      </c>
      <c r="I363" s="37">
        <v>1</v>
      </c>
      <c r="J363" s="42" t="s">
        <v>62</v>
      </c>
      <c r="K363" s="37" t="s">
        <v>63</v>
      </c>
      <c r="L363" s="37" t="s">
        <v>32</v>
      </c>
      <c r="M363" s="38">
        <v>1300</v>
      </c>
      <c r="N363" s="38">
        <v>3.43</v>
      </c>
      <c r="O363" s="38">
        <v>4459</v>
      </c>
      <c r="P363" s="38">
        <v>0</v>
      </c>
      <c r="Q363" s="38">
        <v>0</v>
      </c>
      <c r="R363" s="39">
        <v>4459</v>
      </c>
      <c r="S363" s="40">
        <f t="shared" si="6"/>
        <v>111011264</v>
      </c>
    </row>
    <row r="364" spans="1:19" s="41" customFormat="1" x14ac:dyDescent="0.3">
      <c r="A364" s="36" t="s">
        <v>664</v>
      </c>
      <c r="B364" s="37" t="s">
        <v>654</v>
      </c>
      <c r="C364" s="37">
        <v>1745012</v>
      </c>
      <c r="D364" s="37" t="s">
        <v>27</v>
      </c>
      <c r="E364" s="36"/>
      <c r="F364" s="37" t="s">
        <v>28</v>
      </c>
      <c r="G364" s="37" t="s">
        <v>29</v>
      </c>
      <c r="H364" s="37">
        <v>24896</v>
      </c>
      <c r="I364" s="37">
        <v>2</v>
      </c>
      <c r="J364" s="42" t="s">
        <v>288</v>
      </c>
      <c r="K364" s="37" t="s">
        <v>289</v>
      </c>
      <c r="L364" s="37" t="s">
        <v>32</v>
      </c>
      <c r="M364" s="38">
        <v>400</v>
      </c>
      <c r="N364" s="38">
        <v>3.48</v>
      </c>
      <c r="O364" s="38">
        <v>1392</v>
      </c>
      <c r="P364" s="38">
        <v>0</v>
      </c>
      <c r="Q364" s="38">
        <v>0</v>
      </c>
      <c r="R364" s="39">
        <v>1392</v>
      </c>
      <c r="S364" s="40">
        <f t="shared" si="6"/>
        <v>34655232</v>
      </c>
    </row>
    <row r="365" spans="1:19" s="41" customFormat="1" x14ac:dyDescent="0.3">
      <c r="A365" s="36" t="s">
        <v>664</v>
      </c>
      <c r="B365" s="37" t="s">
        <v>654</v>
      </c>
      <c r="C365" s="37">
        <v>1745012</v>
      </c>
      <c r="D365" s="37" t="s">
        <v>27</v>
      </c>
      <c r="E365" s="36"/>
      <c r="F365" s="37" t="s">
        <v>28</v>
      </c>
      <c r="G365" s="37" t="s">
        <v>29</v>
      </c>
      <c r="H365" s="37">
        <v>24896</v>
      </c>
      <c r="I365" s="37">
        <v>3</v>
      </c>
      <c r="J365" s="42" t="s">
        <v>64</v>
      </c>
      <c r="K365" s="37" t="s">
        <v>65</v>
      </c>
      <c r="L365" s="37" t="s">
        <v>32</v>
      </c>
      <c r="M365" s="38">
        <v>800</v>
      </c>
      <c r="N365" s="38">
        <v>2.5099999999999998</v>
      </c>
      <c r="O365" s="38">
        <v>2008</v>
      </c>
      <c r="P365" s="38">
        <v>0</v>
      </c>
      <c r="Q365" s="38">
        <v>0</v>
      </c>
      <c r="R365" s="39">
        <v>2008</v>
      </c>
      <c r="S365" s="40">
        <f t="shared" si="6"/>
        <v>49991168</v>
      </c>
    </row>
    <row r="366" spans="1:19" s="41" customFormat="1" x14ac:dyDescent="0.3">
      <c r="A366" s="36" t="s">
        <v>664</v>
      </c>
      <c r="B366" s="37" t="s">
        <v>654</v>
      </c>
      <c r="C366" s="37">
        <v>1745012</v>
      </c>
      <c r="D366" s="37" t="s">
        <v>27</v>
      </c>
      <c r="E366" s="36"/>
      <c r="F366" s="37" t="s">
        <v>28</v>
      </c>
      <c r="G366" s="37" t="s">
        <v>29</v>
      </c>
      <c r="H366" s="37">
        <v>24896</v>
      </c>
      <c r="I366" s="37">
        <v>4</v>
      </c>
      <c r="J366" s="42" t="s">
        <v>66</v>
      </c>
      <c r="K366" s="37" t="s">
        <v>67</v>
      </c>
      <c r="L366" s="37" t="s">
        <v>32</v>
      </c>
      <c r="M366" s="38">
        <v>400</v>
      </c>
      <c r="N366" s="38">
        <v>2.48</v>
      </c>
      <c r="O366" s="38">
        <v>992</v>
      </c>
      <c r="P366" s="38">
        <v>0</v>
      </c>
      <c r="Q366" s="38">
        <v>0</v>
      </c>
      <c r="R366" s="39">
        <v>992</v>
      </c>
      <c r="S366" s="40">
        <f t="shared" si="6"/>
        <v>24696832</v>
      </c>
    </row>
    <row r="367" spans="1:19" s="41" customFormat="1" x14ac:dyDescent="0.3">
      <c r="A367" s="36" t="s">
        <v>664</v>
      </c>
      <c r="B367" s="37" t="s">
        <v>654</v>
      </c>
      <c r="C367" s="37">
        <v>1745012</v>
      </c>
      <c r="D367" s="37" t="s">
        <v>27</v>
      </c>
      <c r="E367" s="36"/>
      <c r="F367" s="37" t="s">
        <v>28</v>
      </c>
      <c r="G367" s="37" t="s">
        <v>29</v>
      </c>
      <c r="H367" s="37">
        <v>24896</v>
      </c>
      <c r="I367" s="37">
        <v>5</v>
      </c>
      <c r="J367" s="42" t="s">
        <v>68</v>
      </c>
      <c r="K367" s="37" t="s">
        <v>69</v>
      </c>
      <c r="L367" s="37" t="s">
        <v>32</v>
      </c>
      <c r="M367" s="38">
        <v>800</v>
      </c>
      <c r="N367" s="38">
        <v>3.47</v>
      </c>
      <c r="O367" s="38">
        <v>2776</v>
      </c>
      <c r="P367" s="38">
        <v>0</v>
      </c>
      <c r="Q367" s="38">
        <v>0</v>
      </c>
      <c r="R367" s="39">
        <v>2776</v>
      </c>
      <c r="S367" s="40">
        <f t="shared" si="6"/>
        <v>69111296</v>
      </c>
    </row>
    <row r="368" spans="1:19" s="41" customFormat="1" x14ac:dyDescent="0.3">
      <c r="A368" s="36" t="s">
        <v>664</v>
      </c>
      <c r="B368" s="37" t="s">
        <v>654</v>
      </c>
      <c r="C368" s="37">
        <v>1745012</v>
      </c>
      <c r="D368" s="37" t="s">
        <v>27</v>
      </c>
      <c r="E368" s="36"/>
      <c r="F368" s="37" t="s">
        <v>28</v>
      </c>
      <c r="G368" s="37" t="s">
        <v>29</v>
      </c>
      <c r="H368" s="37">
        <v>24896</v>
      </c>
      <c r="I368" s="37">
        <v>6</v>
      </c>
      <c r="J368" s="42" t="s">
        <v>70</v>
      </c>
      <c r="K368" s="37" t="s">
        <v>71</v>
      </c>
      <c r="L368" s="37" t="s">
        <v>32</v>
      </c>
      <c r="M368" s="38">
        <v>200</v>
      </c>
      <c r="N368" s="38">
        <v>2.57</v>
      </c>
      <c r="O368" s="38">
        <v>514</v>
      </c>
      <c r="P368" s="38">
        <v>0</v>
      </c>
      <c r="Q368" s="38">
        <v>0</v>
      </c>
      <c r="R368" s="39">
        <v>514</v>
      </c>
      <c r="S368" s="40">
        <f t="shared" si="6"/>
        <v>12796544</v>
      </c>
    </row>
    <row r="369" spans="1:19" s="41" customFormat="1" x14ac:dyDescent="0.3">
      <c r="A369" s="36" t="s">
        <v>664</v>
      </c>
      <c r="B369" s="37" t="s">
        <v>654</v>
      </c>
      <c r="C369" s="37">
        <v>1745012</v>
      </c>
      <c r="D369" s="37" t="s">
        <v>27</v>
      </c>
      <c r="E369" s="36"/>
      <c r="F369" s="37" t="s">
        <v>28</v>
      </c>
      <c r="G369" s="37" t="s">
        <v>29</v>
      </c>
      <c r="H369" s="37">
        <v>24896</v>
      </c>
      <c r="I369" s="37">
        <v>7</v>
      </c>
      <c r="J369" s="42"/>
      <c r="K369" s="37" t="s">
        <v>665</v>
      </c>
      <c r="L369" s="37" t="s">
        <v>46</v>
      </c>
      <c r="M369" s="38">
        <v>0</v>
      </c>
      <c r="N369" s="38">
        <v>0</v>
      </c>
      <c r="O369" s="38">
        <v>0</v>
      </c>
      <c r="P369" s="38">
        <v>0</v>
      </c>
      <c r="Q369" s="38">
        <v>0</v>
      </c>
      <c r="R369" s="39">
        <v>0</v>
      </c>
      <c r="S369" s="40">
        <f t="shared" si="6"/>
        <v>0</v>
      </c>
    </row>
    <row r="370" spans="1:19" s="41" customFormat="1" x14ac:dyDescent="0.3">
      <c r="A370" s="36" t="s">
        <v>666</v>
      </c>
      <c r="B370" s="37" t="s">
        <v>654</v>
      </c>
      <c r="C370" s="37">
        <v>1745011</v>
      </c>
      <c r="D370" s="37" t="s">
        <v>27</v>
      </c>
      <c r="E370" s="36"/>
      <c r="F370" s="37" t="s">
        <v>28</v>
      </c>
      <c r="G370" s="37" t="s">
        <v>29</v>
      </c>
      <c r="H370" s="37">
        <v>24896</v>
      </c>
      <c r="I370" s="37">
        <v>1</v>
      </c>
      <c r="J370" s="42" t="s">
        <v>30</v>
      </c>
      <c r="K370" s="37" t="s">
        <v>31</v>
      </c>
      <c r="L370" s="37" t="s">
        <v>32</v>
      </c>
      <c r="M370" s="38">
        <v>1600</v>
      </c>
      <c r="N370" s="38">
        <v>2.88</v>
      </c>
      <c r="O370" s="38">
        <v>4608</v>
      </c>
      <c r="P370" s="38">
        <v>0</v>
      </c>
      <c r="Q370" s="38">
        <v>0</v>
      </c>
      <c r="R370" s="39">
        <v>4608</v>
      </c>
      <c r="S370" s="40">
        <f t="shared" si="6"/>
        <v>114720768</v>
      </c>
    </row>
    <row r="371" spans="1:19" s="41" customFormat="1" x14ac:dyDescent="0.3">
      <c r="A371" s="36" t="s">
        <v>666</v>
      </c>
      <c r="B371" s="37" t="s">
        <v>654</v>
      </c>
      <c r="C371" s="37">
        <v>1745011</v>
      </c>
      <c r="D371" s="37" t="s">
        <v>27</v>
      </c>
      <c r="E371" s="36"/>
      <c r="F371" s="37" t="s">
        <v>28</v>
      </c>
      <c r="G371" s="37" t="s">
        <v>29</v>
      </c>
      <c r="H371" s="37">
        <v>24896</v>
      </c>
      <c r="I371" s="37">
        <v>2</v>
      </c>
      <c r="J371" s="42" t="s">
        <v>33</v>
      </c>
      <c r="K371" s="37" t="s">
        <v>34</v>
      </c>
      <c r="L371" s="37" t="s">
        <v>32</v>
      </c>
      <c r="M371" s="38">
        <v>1200</v>
      </c>
      <c r="N371" s="38">
        <v>3.71</v>
      </c>
      <c r="O371" s="38">
        <v>4452</v>
      </c>
      <c r="P371" s="38">
        <v>0</v>
      </c>
      <c r="Q371" s="38">
        <v>0</v>
      </c>
      <c r="R371" s="39">
        <v>4452</v>
      </c>
      <c r="S371" s="40">
        <f t="shared" si="6"/>
        <v>110836992</v>
      </c>
    </row>
    <row r="372" spans="1:19" s="41" customFormat="1" x14ac:dyDescent="0.3">
      <c r="A372" s="36" t="s">
        <v>666</v>
      </c>
      <c r="B372" s="37" t="s">
        <v>654</v>
      </c>
      <c r="C372" s="37">
        <v>1745011</v>
      </c>
      <c r="D372" s="37" t="s">
        <v>27</v>
      </c>
      <c r="E372" s="36"/>
      <c r="F372" s="37" t="s">
        <v>28</v>
      </c>
      <c r="G372" s="37" t="s">
        <v>29</v>
      </c>
      <c r="H372" s="37">
        <v>24896</v>
      </c>
      <c r="I372" s="37">
        <v>3</v>
      </c>
      <c r="J372" s="42" t="s">
        <v>39</v>
      </c>
      <c r="K372" s="37" t="s">
        <v>40</v>
      </c>
      <c r="L372" s="37" t="s">
        <v>32</v>
      </c>
      <c r="M372" s="38">
        <v>400</v>
      </c>
      <c r="N372" s="38">
        <v>3.7</v>
      </c>
      <c r="O372" s="38">
        <v>1480</v>
      </c>
      <c r="P372" s="38">
        <v>0</v>
      </c>
      <c r="Q372" s="38">
        <v>0</v>
      </c>
      <c r="R372" s="39">
        <v>1480</v>
      </c>
      <c r="S372" s="40">
        <f t="shared" si="6"/>
        <v>36846080</v>
      </c>
    </row>
    <row r="373" spans="1:19" s="41" customFormat="1" x14ac:dyDescent="0.3">
      <c r="A373" s="36" t="s">
        <v>666</v>
      </c>
      <c r="B373" s="37" t="s">
        <v>654</v>
      </c>
      <c r="C373" s="37">
        <v>1745011</v>
      </c>
      <c r="D373" s="37" t="s">
        <v>27</v>
      </c>
      <c r="E373" s="36"/>
      <c r="F373" s="37" t="s">
        <v>28</v>
      </c>
      <c r="G373" s="37" t="s">
        <v>29</v>
      </c>
      <c r="H373" s="37">
        <v>24896</v>
      </c>
      <c r="I373" s="37">
        <v>4</v>
      </c>
      <c r="J373" s="42" t="s">
        <v>554</v>
      </c>
      <c r="K373" s="37" t="s">
        <v>555</v>
      </c>
      <c r="L373" s="37" t="s">
        <v>32</v>
      </c>
      <c r="M373" s="38">
        <v>400</v>
      </c>
      <c r="N373" s="38">
        <v>4.38</v>
      </c>
      <c r="O373" s="38">
        <v>1752</v>
      </c>
      <c r="P373" s="38">
        <v>0</v>
      </c>
      <c r="Q373" s="38">
        <v>0</v>
      </c>
      <c r="R373" s="39">
        <v>1752</v>
      </c>
      <c r="S373" s="40">
        <f t="shared" si="6"/>
        <v>43617792</v>
      </c>
    </row>
    <row r="374" spans="1:19" s="41" customFormat="1" x14ac:dyDescent="0.3">
      <c r="A374" s="36" t="s">
        <v>666</v>
      </c>
      <c r="B374" s="37" t="s">
        <v>654</v>
      </c>
      <c r="C374" s="37">
        <v>1745011</v>
      </c>
      <c r="D374" s="37" t="s">
        <v>27</v>
      </c>
      <c r="E374" s="36"/>
      <c r="F374" s="37" t="s">
        <v>28</v>
      </c>
      <c r="G374" s="37" t="s">
        <v>29</v>
      </c>
      <c r="H374" s="37">
        <v>24896</v>
      </c>
      <c r="I374" s="37">
        <v>5</v>
      </c>
      <c r="J374" s="42" t="s">
        <v>388</v>
      </c>
      <c r="K374" s="37" t="s">
        <v>389</v>
      </c>
      <c r="L374" s="37" t="s">
        <v>32</v>
      </c>
      <c r="M374" s="38">
        <v>100</v>
      </c>
      <c r="N374" s="38">
        <v>8.19</v>
      </c>
      <c r="O374" s="38">
        <v>819</v>
      </c>
      <c r="P374" s="38">
        <v>0</v>
      </c>
      <c r="Q374" s="38">
        <v>0</v>
      </c>
      <c r="R374" s="39">
        <v>819</v>
      </c>
      <c r="S374" s="40">
        <f t="shared" si="6"/>
        <v>20389824</v>
      </c>
    </row>
    <row r="375" spans="1:19" s="41" customFormat="1" x14ac:dyDescent="0.3">
      <c r="A375" s="36" t="s">
        <v>666</v>
      </c>
      <c r="B375" s="37" t="s">
        <v>654</v>
      </c>
      <c r="C375" s="37">
        <v>1745011</v>
      </c>
      <c r="D375" s="37" t="s">
        <v>27</v>
      </c>
      <c r="E375" s="36"/>
      <c r="F375" s="37" t="s">
        <v>28</v>
      </c>
      <c r="G375" s="37" t="s">
        <v>29</v>
      </c>
      <c r="H375" s="37">
        <v>24896</v>
      </c>
      <c r="I375" s="37">
        <v>6</v>
      </c>
      <c r="J375" s="42" t="s">
        <v>43</v>
      </c>
      <c r="K375" s="37" t="s">
        <v>44</v>
      </c>
      <c r="L375" s="37" t="s">
        <v>32</v>
      </c>
      <c r="M375" s="38">
        <v>1500</v>
      </c>
      <c r="N375" s="38">
        <v>8.16</v>
      </c>
      <c r="O375" s="38">
        <v>12240</v>
      </c>
      <c r="P375" s="38">
        <v>0</v>
      </c>
      <c r="Q375" s="38">
        <v>0</v>
      </c>
      <c r="R375" s="39">
        <v>12240</v>
      </c>
      <c r="S375" s="40">
        <f t="shared" si="6"/>
        <v>304727040</v>
      </c>
    </row>
    <row r="376" spans="1:19" s="41" customFormat="1" x14ac:dyDescent="0.3">
      <c r="A376" s="36" t="s">
        <v>666</v>
      </c>
      <c r="B376" s="37" t="s">
        <v>654</v>
      </c>
      <c r="C376" s="37">
        <v>1745011</v>
      </c>
      <c r="D376" s="37" t="s">
        <v>27</v>
      </c>
      <c r="E376" s="36"/>
      <c r="F376" s="37" t="s">
        <v>28</v>
      </c>
      <c r="G376" s="37" t="s">
        <v>29</v>
      </c>
      <c r="H376" s="37">
        <v>24896</v>
      </c>
      <c r="I376" s="37">
        <v>7</v>
      </c>
      <c r="J376" s="42"/>
      <c r="K376" s="37" t="s">
        <v>667</v>
      </c>
      <c r="L376" s="37" t="s">
        <v>46</v>
      </c>
      <c r="M376" s="38">
        <v>0</v>
      </c>
      <c r="N376" s="38">
        <v>0</v>
      </c>
      <c r="O376" s="38">
        <v>0</v>
      </c>
      <c r="P376" s="38">
        <v>0</v>
      </c>
      <c r="Q376" s="38">
        <v>0</v>
      </c>
      <c r="R376" s="39">
        <v>0</v>
      </c>
      <c r="S376" s="40">
        <f t="shared" si="6"/>
        <v>0</v>
      </c>
    </row>
    <row r="377" spans="1:19" s="41" customFormat="1" x14ac:dyDescent="0.3">
      <c r="A377" s="36" t="s">
        <v>668</v>
      </c>
      <c r="B377" s="37" t="s">
        <v>654</v>
      </c>
      <c r="C377" s="37">
        <v>1745010</v>
      </c>
      <c r="D377" s="37" t="s">
        <v>27</v>
      </c>
      <c r="E377" s="36"/>
      <c r="F377" s="37" t="s">
        <v>28</v>
      </c>
      <c r="G377" s="37" t="s">
        <v>29</v>
      </c>
      <c r="H377" s="37">
        <v>24896</v>
      </c>
      <c r="I377" s="37">
        <v>1</v>
      </c>
      <c r="J377" s="42" t="s">
        <v>253</v>
      </c>
      <c r="K377" s="37" t="s">
        <v>254</v>
      </c>
      <c r="L377" s="37" t="s">
        <v>32</v>
      </c>
      <c r="M377" s="38">
        <v>1500</v>
      </c>
      <c r="N377" s="38">
        <v>2.88002</v>
      </c>
      <c r="O377" s="38">
        <v>4320.03</v>
      </c>
      <c r="P377" s="38">
        <v>0</v>
      </c>
      <c r="Q377" s="38">
        <v>0</v>
      </c>
      <c r="R377" s="39">
        <v>4320.03</v>
      </c>
      <c r="S377" s="40">
        <f t="shared" si="6"/>
        <v>107551467</v>
      </c>
    </row>
    <row r="378" spans="1:19" s="41" customFormat="1" x14ac:dyDescent="0.3">
      <c r="A378" s="36" t="s">
        <v>668</v>
      </c>
      <c r="B378" s="37" t="s">
        <v>654</v>
      </c>
      <c r="C378" s="37">
        <v>1745010</v>
      </c>
      <c r="D378" s="37" t="s">
        <v>27</v>
      </c>
      <c r="E378" s="36"/>
      <c r="F378" s="37" t="s">
        <v>28</v>
      </c>
      <c r="G378" s="37" t="s">
        <v>29</v>
      </c>
      <c r="H378" s="37">
        <v>24896</v>
      </c>
      <c r="I378" s="37">
        <v>2</v>
      </c>
      <c r="J378" s="42" t="s">
        <v>255</v>
      </c>
      <c r="K378" s="37" t="s">
        <v>256</v>
      </c>
      <c r="L378" s="37" t="s">
        <v>32</v>
      </c>
      <c r="M378" s="38">
        <v>1000</v>
      </c>
      <c r="N378" s="38">
        <v>3.57</v>
      </c>
      <c r="O378" s="38">
        <v>3570</v>
      </c>
      <c r="P378" s="38">
        <v>0</v>
      </c>
      <c r="Q378" s="38">
        <v>0</v>
      </c>
      <c r="R378" s="39">
        <v>3570</v>
      </c>
      <c r="S378" s="40">
        <f t="shared" si="6"/>
        <v>88878720</v>
      </c>
    </row>
    <row r="379" spans="1:19" s="41" customFormat="1" x14ac:dyDescent="0.3">
      <c r="A379" s="36" t="s">
        <v>668</v>
      </c>
      <c r="B379" s="37" t="s">
        <v>654</v>
      </c>
      <c r="C379" s="37">
        <v>1745010</v>
      </c>
      <c r="D379" s="37" t="s">
        <v>27</v>
      </c>
      <c r="E379" s="36"/>
      <c r="F379" s="37" t="s">
        <v>28</v>
      </c>
      <c r="G379" s="37" t="s">
        <v>29</v>
      </c>
      <c r="H379" s="37">
        <v>24896</v>
      </c>
      <c r="I379" s="37">
        <v>3</v>
      </c>
      <c r="J379" s="42"/>
      <c r="K379" s="37" t="s">
        <v>669</v>
      </c>
      <c r="L379" s="37" t="s">
        <v>46</v>
      </c>
      <c r="M379" s="38">
        <v>0</v>
      </c>
      <c r="N379" s="38">
        <v>0</v>
      </c>
      <c r="O379" s="38">
        <v>0</v>
      </c>
      <c r="P379" s="38">
        <v>0</v>
      </c>
      <c r="Q379" s="38">
        <v>0</v>
      </c>
      <c r="R379" s="39">
        <v>0</v>
      </c>
      <c r="S379" s="40">
        <f t="shared" si="6"/>
        <v>0</v>
      </c>
    </row>
    <row r="380" spans="1:19" s="41" customFormat="1" x14ac:dyDescent="0.3">
      <c r="A380" s="36" t="s">
        <v>670</v>
      </c>
      <c r="B380" s="37" t="s">
        <v>654</v>
      </c>
      <c r="C380" s="37">
        <v>1745009</v>
      </c>
      <c r="D380" s="37" t="s">
        <v>27</v>
      </c>
      <c r="E380" s="36"/>
      <c r="F380" s="37" t="s">
        <v>28</v>
      </c>
      <c r="G380" s="37" t="s">
        <v>29</v>
      </c>
      <c r="H380" s="37">
        <v>24896</v>
      </c>
      <c r="I380" s="37">
        <v>1</v>
      </c>
      <c r="J380" s="42" t="s">
        <v>56</v>
      </c>
      <c r="K380" s="37" t="s">
        <v>57</v>
      </c>
      <c r="L380" s="37" t="s">
        <v>32</v>
      </c>
      <c r="M380" s="38">
        <v>1000</v>
      </c>
      <c r="N380" s="38">
        <v>6.0540000000000003</v>
      </c>
      <c r="O380" s="38">
        <v>6054</v>
      </c>
      <c r="P380" s="38">
        <v>0</v>
      </c>
      <c r="Q380" s="38">
        <v>0</v>
      </c>
      <c r="R380" s="39">
        <v>6054</v>
      </c>
      <c r="S380" s="40">
        <f t="shared" si="6"/>
        <v>150720384</v>
      </c>
    </row>
    <row r="381" spans="1:19" s="41" customFormat="1" x14ac:dyDescent="0.3">
      <c r="A381" s="36" t="s">
        <v>670</v>
      </c>
      <c r="B381" s="37" t="s">
        <v>654</v>
      </c>
      <c r="C381" s="37">
        <v>1745009</v>
      </c>
      <c r="D381" s="37" t="s">
        <v>27</v>
      </c>
      <c r="E381" s="36"/>
      <c r="F381" s="37" t="s">
        <v>28</v>
      </c>
      <c r="G381" s="37" t="s">
        <v>29</v>
      </c>
      <c r="H381" s="37">
        <v>24896</v>
      </c>
      <c r="I381" s="37">
        <v>2</v>
      </c>
      <c r="J381" s="42" t="s">
        <v>58</v>
      </c>
      <c r="K381" s="37" t="s">
        <v>59</v>
      </c>
      <c r="L381" s="37" t="s">
        <v>32</v>
      </c>
      <c r="M381" s="38">
        <v>1000</v>
      </c>
      <c r="N381" s="38">
        <v>2.0880000000000001</v>
      </c>
      <c r="O381" s="38">
        <v>2088</v>
      </c>
      <c r="P381" s="38">
        <v>0</v>
      </c>
      <c r="Q381" s="38">
        <v>0</v>
      </c>
      <c r="R381" s="39">
        <v>2088</v>
      </c>
      <c r="S381" s="40">
        <f t="shared" si="6"/>
        <v>51982848</v>
      </c>
    </row>
    <row r="382" spans="1:19" s="41" customFormat="1" x14ac:dyDescent="0.3">
      <c r="A382" s="36" t="s">
        <v>670</v>
      </c>
      <c r="B382" s="37" t="s">
        <v>654</v>
      </c>
      <c r="C382" s="37">
        <v>1745009</v>
      </c>
      <c r="D382" s="37" t="s">
        <v>27</v>
      </c>
      <c r="E382" s="36"/>
      <c r="F382" s="37" t="s">
        <v>28</v>
      </c>
      <c r="G382" s="37" t="s">
        <v>29</v>
      </c>
      <c r="H382" s="37">
        <v>24896</v>
      </c>
      <c r="I382" s="37">
        <v>3</v>
      </c>
      <c r="J382" s="42"/>
      <c r="K382" s="37" t="s">
        <v>671</v>
      </c>
      <c r="L382" s="37" t="s">
        <v>46</v>
      </c>
      <c r="M382" s="38">
        <v>0</v>
      </c>
      <c r="N382" s="38">
        <v>0</v>
      </c>
      <c r="O382" s="38">
        <v>0</v>
      </c>
      <c r="P382" s="38">
        <v>0</v>
      </c>
      <c r="Q382" s="38">
        <v>0</v>
      </c>
      <c r="R382" s="39">
        <v>0</v>
      </c>
      <c r="S382" s="40">
        <f t="shared" si="6"/>
        <v>0</v>
      </c>
    </row>
    <row r="383" spans="1:19" s="41" customFormat="1" x14ac:dyDescent="0.3">
      <c r="A383" s="36" t="s">
        <v>672</v>
      </c>
      <c r="B383" s="37" t="s">
        <v>654</v>
      </c>
      <c r="C383" s="37">
        <v>1745007</v>
      </c>
      <c r="D383" s="37" t="s">
        <v>27</v>
      </c>
      <c r="E383" s="36"/>
      <c r="F383" s="37" t="s">
        <v>28</v>
      </c>
      <c r="G383" s="37" t="s">
        <v>29</v>
      </c>
      <c r="H383" s="37">
        <v>24896</v>
      </c>
      <c r="I383" s="37">
        <v>1</v>
      </c>
      <c r="J383" s="42" t="s">
        <v>48</v>
      </c>
      <c r="K383" s="37" t="s">
        <v>49</v>
      </c>
      <c r="L383" s="37" t="s">
        <v>32</v>
      </c>
      <c r="M383" s="38">
        <v>1000</v>
      </c>
      <c r="N383" s="38">
        <v>6.15</v>
      </c>
      <c r="O383" s="38">
        <v>6150</v>
      </c>
      <c r="P383" s="38">
        <v>0</v>
      </c>
      <c r="Q383" s="38">
        <v>0</v>
      </c>
      <c r="R383" s="39">
        <v>6150</v>
      </c>
      <c r="S383" s="40">
        <f t="shared" si="6"/>
        <v>153110400</v>
      </c>
    </row>
    <row r="384" spans="1:19" s="41" customFormat="1" x14ac:dyDescent="0.3">
      <c r="A384" s="36" t="s">
        <v>672</v>
      </c>
      <c r="B384" s="37" t="s">
        <v>654</v>
      </c>
      <c r="C384" s="37">
        <v>1745007</v>
      </c>
      <c r="D384" s="37" t="s">
        <v>27</v>
      </c>
      <c r="E384" s="36"/>
      <c r="F384" s="37" t="s">
        <v>28</v>
      </c>
      <c r="G384" s="37" t="s">
        <v>29</v>
      </c>
      <c r="H384" s="37">
        <v>24896</v>
      </c>
      <c r="I384" s="37">
        <v>2</v>
      </c>
      <c r="J384" s="42" t="s">
        <v>50</v>
      </c>
      <c r="K384" s="37" t="s">
        <v>51</v>
      </c>
      <c r="L384" s="37" t="s">
        <v>32</v>
      </c>
      <c r="M384" s="38">
        <v>700</v>
      </c>
      <c r="N384" s="38">
        <v>5.28</v>
      </c>
      <c r="O384" s="38">
        <v>3696</v>
      </c>
      <c r="P384" s="38">
        <v>0</v>
      </c>
      <c r="Q384" s="38">
        <v>0</v>
      </c>
      <c r="R384" s="39">
        <v>3696</v>
      </c>
      <c r="S384" s="40">
        <f t="shared" si="6"/>
        <v>92015616</v>
      </c>
    </row>
    <row r="385" spans="1:20" s="41" customFormat="1" x14ac:dyDescent="0.3">
      <c r="A385" s="36" t="s">
        <v>672</v>
      </c>
      <c r="B385" s="37" t="s">
        <v>654</v>
      </c>
      <c r="C385" s="37">
        <v>1745007</v>
      </c>
      <c r="D385" s="37" t="s">
        <v>27</v>
      </c>
      <c r="E385" s="36"/>
      <c r="F385" s="37" t="s">
        <v>28</v>
      </c>
      <c r="G385" s="37" t="s">
        <v>29</v>
      </c>
      <c r="H385" s="37">
        <v>24896</v>
      </c>
      <c r="I385" s="37">
        <v>3</v>
      </c>
      <c r="J385" s="42" t="s">
        <v>52</v>
      </c>
      <c r="K385" s="37" t="s">
        <v>53</v>
      </c>
      <c r="L385" s="37" t="s">
        <v>32</v>
      </c>
      <c r="M385" s="38">
        <v>700</v>
      </c>
      <c r="N385" s="38">
        <v>6.01</v>
      </c>
      <c r="O385" s="38">
        <v>4207</v>
      </c>
      <c r="P385" s="38">
        <v>0</v>
      </c>
      <c r="Q385" s="38">
        <v>0</v>
      </c>
      <c r="R385" s="39">
        <v>4207</v>
      </c>
      <c r="S385" s="40">
        <f t="shared" si="6"/>
        <v>104737472</v>
      </c>
    </row>
    <row r="386" spans="1:20" s="41" customFormat="1" x14ac:dyDescent="0.3">
      <c r="A386" s="36" t="s">
        <v>672</v>
      </c>
      <c r="B386" s="37" t="s">
        <v>654</v>
      </c>
      <c r="C386" s="37">
        <v>1745007</v>
      </c>
      <c r="D386" s="37" t="s">
        <v>27</v>
      </c>
      <c r="E386" s="36"/>
      <c r="F386" s="37" t="s">
        <v>28</v>
      </c>
      <c r="G386" s="37" t="s">
        <v>29</v>
      </c>
      <c r="H386" s="37">
        <v>24896</v>
      </c>
      <c r="I386" s="37">
        <v>4</v>
      </c>
      <c r="J386" s="42"/>
      <c r="K386" s="37" t="s">
        <v>673</v>
      </c>
      <c r="L386" s="37" t="s">
        <v>46</v>
      </c>
      <c r="M386" s="38">
        <v>0</v>
      </c>
      <c r="N386" s="38">
        <v>0</v>
      </c>
      <c r="O386" s="38">
        <v>0</v>
      </c>
      <c r="P386" s="38">
        <v>0</v>
      </c>
      <c r="Q386" s="38">
        <v>0</v>
      </c>
      <c r="R386" s="39">
        <v>0</v>
      </c>
      <c r="S386" s="40">
        <f t="shared" si="6"/>
        <v>0</v>
      </c>
    </row>
    <row r="387" spans="1:20" x14ac:dyDescent="0.3">
      <c r="A387" s="22" t="s">
        <v>674</v>
      </c>
      <c r="B387" s="22" t="s">
        <v>674</v>
      </c>
      <c r="C387" s="22" t="s">
        <v>674</v>
      </c>
      <c r="D387" s="22" t="s">
        <v>674</v>
      </c>
      <c r="E387" s="22" t="s">
        <v>674</v>
      </c>
      <c r="F387" s="22" t="s">
        <v>674</v>
      </c>
      <c r="G387" s="22" t="s">
        <v>674</v>
      </c>
      <c r="H387" s="22" t="s">
        <v>674</v>
      </c>
      <c r="I387" s="22" t="s">
        <v>674</v>
      </c>
      <c r="J387" s="22" t="s">
        <v>674</v>
      </c>
      <c r="K387" s="22" t="s">
        <v>674</v>
      </c>
      <c r="L387" s="22" t="s">
        <v>674</v>
      </c>
      <c r="M387" s="22" t="s">
        <v>674</v>
      </c>
      <c r="N387" s="22" t="s">
        <v>674</v>
      </c>
      <c r="O387" s="22" t="s">
        <v>674</v>
      </c>
      <c r="P387" s="22" t="s">
        <v>674</v>
      </c>
      <c r="Q387" s="22" t="s">
        <v>674</v>
      </c>
      <c r="R387" s="22" t="s">
        <v>674</v>
      </c>
      <c r="S387" s="24" t="s">
        <v>674</v>
      </c>
    </row>
    <row r="388" spans="1:20" x14ac:dyDescent="0.3">
      <c r="R388" s="22" t="s">
        <v>909</v>
      </c>
      <c r="S388" s="35">
        <f>SUM(S4:S386)</f>
        <v>41427281258</v>
      </c>
    </row>
    <row r="389" spans="1:20" x14ac:dyDescent="0.3">
      <c r="R389" s="22" t="s">
        <v>910</v>
      </c>
      <c r="S389" s="29">
        <v>41427280984</v>
      </c>
    </row>
    <row r="390" spans="1:20" x14ac:dyDescent="0.3">
      <c r="R390" s="22" t="s">
        <v>911</v>
      </c>
      <c r="S390" s="29">
        <f>S389-S388</f>
        <v>-274</v>
      </c>
      <c r="T390" s="22" t="s">
        <v>912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5C6FF-EDAF-496A-B00E-D5ABBC243C36}">
  <sheetPr>
    <pageSetUpPr fitToPage="1"/>
  </sheetPr>
  <dimension ref="A1:V284"/>
  <sheetViews>
    <sheetView topLeftCell="L257" zoomScale="85" zoomScaleNormal="85" workbookViewId="0">
      <selection activeCell="S281" sqref="S281"/>
    </sheetView>
  </sheetViews>
  <sheetFormatPr defaultRowHeight="14.4" x14ac:dyDescent="0.3"/>
  <cols>
    <col min="1" max="1" width="17.21875" bestFit="1" customWidth="1"/>
    <col min="2" max="2" width="18.109375" style="5" bestFit="1" customWidth="1"/>
    <col min="3" max="3" width="15.5546875" style="67" customWidth="1"/>
    <col min="4" max="4" width="47.6640625" bestFit="1" customWidth="1"/>
    <col min="5" max="5" width="11" hidden="1" customWidth="1"/>
    <col min="6" max="6" width="52.6640625" style="5" hidden="1" customWidth="1"/>
    <col min="7" max="7" width="9.109375" style="2" hidden="1" customWidth="1"/>
    <col min="8" max="8" width="8.88671875" hidden="1" customWidth="1"/>
    <col min="9" max="9" width="13.33203125" hidden="1" customWidth="1"/>
    <col min="10" max="10" width="18.33203125" style="85" customWidth="1"/>
    <col min="11" max="11" width="70.77734375" customWidth="1"/>
    <col min="12" max="12" width="5.109375" customWidth="1"/>
    <col min="13" max="13" width="10.44140625" customWidth="1"/>
    <col min="14" max="14" width="16.21875" style="2" customWidth="1"/>
    <col min="15" max="15" width="23.109375" style="2" customWidth="1"/>
    <col min="16" max="16" width="10.21875" style="2" customWidth="1"/>
    <col min="17" max="17" width="10.5546875" style="2" customWidth="1"/>
    <col min="18" max="18" width="35.44140625" style="2" customWidth="1"/>
    <col min="19" max="19" width="20.6640625" style="29" bestFit="1" customWidth="1"/>
    <col min="20" max="20" width="10.5546875" style="8" bestFit="1" customWidth="1"/>
    <col min="21" max="21" width="15.44140625" bestFit="1" customWidth="1"/>
    <col min="22" max="22" width="17.21875" style="8" bestFit="1" customWidth="1"/>
  </cols>
  <sheetData>
    <row r="1" spans="1:22" ht="15.75" customHeight="1" x14ac:dyDescent="0.3">
      <c r="A1" s="7" t="s">
        <v>0</v>
      </c>
      <c r="B1" s="7"/>
      <c r="C1" s="66"/>
      <c r="D1" s="7"/>
      <c r="E1" s="7"/>
      <c r="F1" s="7"/>
      <c r="U1" s="44"/>
    </row>
    <row r="2" spans="1:22" x14ac:dyDescent="0.3">
      <c r="S2" s="30"/>
      <c r="U2" s="30"/>
    </row>
    <row r="3" spans="1:22" ht="45" customHeight="1" x14ac:dyDescent="0.3">
      <c r="A3" s="68" t="s">
        <v>421</v>
      </c>
      <c r="B3" s="69" t="s">
        <v>24</v>
      </c>
      <c r="C3" s="70" t="s">
        <v>422</v>
      </c>
      <c r="D3" s="69" t="s">
        <v>423</v>
      </c>
      <c r="E3" s="68" t="s">
        <v>424</v>
      </c>
      <c r="F3" s="69" t="s">
        <v>425</v>
      </c>
      <c r="G3" s="69" t="s">
        <v>426</v>
      </c>
      <c r="H3" s="69" t="s">
        <v>427</v>
      </c>
      <c r="I3" s="69" t="s">
        <v>428</v>
      </c>
      <c r="J3" s="90" t="s">
        <v>429</v>
      </c>
      <c r="K3" s="69" t="s">
        <v>430</v>
      </c>
      <c r="L3" s="69" t="s">
        <v>431</v>
      </c>
      <c r="M3" s="71" t="s">
        <v>432</v>
      </c>
      <c r="N3" s="71" t="s">
        <v>433</v>
      </c>
      <c r="O3" s="71" t="s">
        <v>434</v>
      </c>
      <c r="P3" s="71" t="s">
        <v>11</v>
      </c>
      <c r="Q3" s="71" t="s">
        <v>435</v>
      </c>
      <c r="R3" s="71" t="s">
        <v>436</v>
      </c>
      <c r="S3" s="72" t="s">
        <v>401</v>
      </c>
    </row>
    <row r="4" spans="1:22" s="14" customFormat="1" x14ac:dyDescent="0.3">
      <c r="A4" s="78" t="s">
        <v>1461</v>
      </c>
      <c r="B4" s="79" t="s">
        <v>1456</v>
      </c>
      <c r="C4" s="80">
        <v>1745389</v>
      </c>
      <c r="D4" s="79" t="s">
        <v>98</v>
      </c>
      <c r="E4" s="78"/>
      <c r="F4" s="79" t="s">
        <v>99</v>
      </c>
      <c r="G4" s="79" t="s">
        <v>81</v>
      </c>
      <c r="H4" s="79">
        <v>24130</v>
      </c>
      <c r="I4" s="79">
        <v>1</v>
      </c>
      <c r="J4" s="81" t="s">
        <v>100</v>
      </c>
      <c r="K4" s="79" t="s">
        <v>101</v>
      </c>
      <c r="L4" s="79" t="s">
        <v>32</v>
      </c>
      <c r="M4" s="82">
        <v>1500</v>
      </c>
      <c r="N4" s="82">
        <v>7.89</v>
      </c>
      <c r="O4" s="82">
        <f>M4*N4</f>
        <v>11835</v>
      </c>
      <c r="P4" s="82">
        <v>0</v>
      </c>
      <c r="Q4" s="82">
        <v>0</v>
      </c>
      <c r="R4" s="82">
        <f>O4</f>
        <v>11835</v>
      </c>
      <c r="S4" s="46">
        <f>R4*H4</f>
        <v>285578550</v>
      </c>
      <c r="T4" s="92"/>
      <c r="U4" s="48"/>
    </row>
    <row r="5" spans="1:22" s="14" customFormat="1" x14ac:dyDescent="0.3">
      <c r="A5" s="78" t="s">
        <v>1461</v>
      </c>
      <c r="B5" s="79" t="s">
        <v>1456</v>
      </c>
      <c r="C5" s="80">
        <v>1745389</v>
      </c>
      <c r="D5" s="79" t="s">
        <v>98</v>
      </c>
      <c r="E5" s="78"/>
      <c r="F5" s="79" t="s">
        <v>99</v>
      </c>
      <c r="G5" s="79" t="s">
        <v>81</v>
      </c>
      <c r="H5" s="79">
        <v>24130</v>
      </c>
      <c r="I5" s="79">
        <v>2</v>
      </c>
      <c r="J5" s="81" t="s">
        <v>102</v>
      </c>
      <c r="K5" s="79" t="s">
        <v>196</v>
      </c>
      <c r="L5" s="79" t="s">
        <v>32</v>
      </c>
      <c r="M5" s="82">
        <v>1500</v>
      </c>
      <c r="N5" s="82">
        <v>7.89</v>
      </c>
      <c r="O5" s="82">
        <f t="shared" ref="O5:O68" si="0">M5*N5</f>
        <v>11835</v>
      </c>
      <c r="P5" s="82">
        <v>0</v>
      </c>
      <c r="Q5" s="82">
        <v>0</v>
      </c>
      <c r="R5" s="82">
        <f t="shared" ref="R5:R68" si="1">O5</f>
        <v>11835</v>
      </c>
      <c r="S5" s="46">
        <f t="shared" ref="S5:S68" si="2">R5*H5</f>
        <v>285578550</v>
      </c>
      <c r="T5" s="92"/>
      <c r="U5" s="48"/>
    </row>
    <row r="6" spans="1:22" s="14" customFormat="1" x14ac:dyDescent="0.3">
      <c r="A6" s="78" t="s">
        <v>1461</v>
      </c>
      <c r="B6" s="79" t="s">
        <v>1456</v>
      </c>
      <c r="C6" s="80">
        <v>1745389</v>
      </c>
      <c r="D6" s="79" t="s">
        <v>98</v>
      </c>
      <c r="E6" s="78"/>
      <c r="F6" s="79" t="s">
        <v>99</v>
      </c>
      <c r="G6" s="79" t="s">
        <v>81</v>
      </c>
      <c r="H6" s="79">
        <v>24130</v>
      </c>
      <c r="I6" s="79">
        <v>3</v>
      </c>
      <c r="J6" s="81" t="s">
        <v>104</v>
      </c>
      <c r="K6" s="79" t="s">
        <v>105</v>
      </c>
      <c r="L6" s="79" t="s">
        <v>32</v>
      </c>
      <c r="M6" s="82">
        <v>4500</v>
      </c>
      <c r="N6" s="82">
        <v>2.4900000000000002</v>
      </c>
      <c r="O6" s="82">
        <f t="shared" si="0"/>
        <v>11205.000000000002</v>
      </c>
      <c r="P6" s="82">
        <v>0</v>
      </c>
      <c r="Q6" s="82">
        <v>0</v>
      </c>
      <c r="R6" s="82">
        <f t="shared" si="1"/>
        <v>11205.000000000002</v>
      </c>
      <c r="S6" s="46">
        <f t="shared" si="2"/>
        <v>270376650.00000006</v>
      </c>
      <c r="T6" s="92"/>
      <c r="U6" s="48"/>
    </row>
    <row r="7" spans="1:22" s="14" customFormat="1" x14ac:dyDescent="0.3">
      <c r="A7" s="78" t="s">
        <v>1461</v>
      </c>
      <c r="B7" s="79" t="s">
        <v>1456</v>
      </c>
      <c r="C7" s="80">
        <v>1745389</v>
      </c>
      <c r="D7" s="79" t="s">
        <v>98</v>
      </c>
      <c r="E7" s="78"/>
      <c r="F7" s="79" t="s">
        <v>99</v>
      </c>
      <c r="G7" s="79" t="s">
        <v>81</v>
      </c>
      <c r="H7" s="79">
        <v>24130</v>
      </c>
      <c r="I7" s="79">
        <v>4</v>
      </c>
      <c r="J7" s="81" t="s">
        <v>108</v>
      </c>
      <c r="K7" s="79" t="s">
        <v>109</v>
      </c>
      <c r="L7" s="79" t="s">
        <v>32</v>
      </c>
      <c r="M7" s="82">
        <v>1500</v>
      </c>
      <c r="N7" s="82">
        <v>2.77</v>
      </c>
      <c r="O7" s="82">
        <f t="shared" si="0"/>
        <v>4155</v>
      </c>
      <c r="P7" s="82">
        <v>0</v>
      </c>
      <c r="Q7" s="82">
        <v>0</v>
      </c>
      <c r="R7" s="82">
        <f t="shared" si="1"/>
        <v>4155</v>
      </c>
      <c r="S7" s="46">
        <f t="shared" si="2"/>
        <v>100260150</v>
      </c>
      <c r="T7" s="92"/>
      <c r="U7" s="48"/>
    </row>
    <row r="8" spans="1:22" s="14" customFormat="1" x14ac:dyDescent="0.3">
      <c r="A8" s="78" t="s">
        <v>1461</v>
      </c>
      <c r="B8" s="79" t="s">
        <v>1456</v>
      </c>
      <c r="C8" s="80">
        <v>1745389</v>
      </c>
      <c r="D8" s="79" t="s">
        <v>98</v>
      </c>
      <c r="E8" s="78"/>
      <c r="F8" s="79" t="s">
        <v>99</v>
      </c>
      <c r="G8" s="79" t="s">
        <v>81</v>
      </c>
      <c r="H8" s="79">
        <v>24130</v>
      </c>
      <c r="I8" s="79">
        <v>5</v>
      </c>
      <c r="J8" s="81" t="s">
        <v>418</v>
      </c>
      <c r="K8" s="79" t="s">
        <v>419</v>
      </c>
      <c r="L8" s="79" t="s">
        <v>32</v>
      </c>
      <c r="M8" s="82">
        <v>100</v>
      </c>
      <c r="N8" s="82">
        <v>8.01</v>
      </c>
      <c r="O8" s="82">
        <f t="shared" si="0"/>
        <v>801</v>
      </c>
      <c r="P8" s="82">
        <v>0</v>
      </c>
      <c r="Q8" s="82">
        <v>0</v>
      </c>
      <c r="R8" s="82">
        <f t="shared" si="1"/>
        <v>801</v>
      </c>
      <c r="S8" s="46">
        <f t="shared" si="2"/>
        <v>19328130</v>
      </c>
      <c r="T8" s="92"/>
      <c r="U8" s="48"/>
    </row>
    <row r="9" spans="1:22" s="14" customFormat="1" x14ac:dyDescent="0.3">
      <c r="A9" s="10" t="s">
        <v>1461</v>
      </c>
      <c r="B9" s="11" t="s">
        <v>1456</v>
      </c>
      <c r="C9" s="84">
        <v>1745389</v>
      </c>
      <c r="D9" s="11" t="s">
        <v>98</v>
      </c>
      <c r="E9" s="10"/>
      <c r="F9" s="11" t="s">
        <v>99</v>
      </c>
      <c r="G9" s="11" t="s">
        <v>81</v>
      </c>
      <c r="H9" s="11">
        <v>24130</v>
      </c>
      <c r="I9" s="11">
        <v>6</v>
      </c>
      <c r="J9" s="45"/>
      <c r="K9" s="11" t="s">
        <v>1462</v>
      </c>
      <c r="L9" s="11" t="s">
        <v>46</v>
      </c>
      <c r="M9" s="12">
        <v>0</v>
      </c>
      <c r="N9" s="12">
        <v>0</v>
      </c>
      <c r="O9" s="82">
        <f t="shared" si="0"/>
        <v>0</v>
      </c>
      <c r="P9" s="12">
        <v>0</v>
      </c>
      <c r="Q9" s="12">
        <v>0</v>
      </c>
      <c r="R9" s="82">
        <f t="shared" si="1"/>
        <v>0</v>
      </c>
      <c r="S9" s="46">
        <f t="shared" si="2"/>
        <v>0</v>
      </c>
      <c r="T9" s="92"/>
      <c r="U9" s="48"/>
      <c r="V9" s="86"/>
    </row>
    <row r="10" spans="1:22" s="14" customFormat="1" x14ac:dyDescent="0.3">
      <c r="A10" s="10" t="s">
        <v>1466</v>
      </c>
      <c r="B10" s="11" t="s">
        <v>1467</v>
      </c>
      <c r="C10" s="84">
        <v>1745391</v>
      </c>
      <c r="D10" s="11" t="s">
        <v>98</v>
      </c>
      <c r="E10" s="10"/>
      <c r="F10" s="11" t="s">
        <v>99</v>
      </c>
      <c r="G10" s="11" t="s">
        <v>81</v>
      </c>
      <c r="H10" s="11">
        <v>24126</v>
      </c>
      <c r="I10" s="11">
        <v>1</v>
      </c>
      <c r="J10" s="45" t="s">
        <v>100</v>
      </c>
      <c r="K10" s="11" t="s">
        <v>101</v>
      </c>
      <c r="L10" s="11" t="s">
        <v>32</v>
      </c>
      <c r="M10" s="12">
        <v>3000</v>
      </c>
      <c r="N10" s="12">
        <v>7.89</v>
      </c>
      <c r="O10" s="82">
        <f t="shared" si="0"/>
        <v>23670</v>
      </c>
      <c r="P10" s="12">
        <v>0</v>
      </c>
      <c r="Q10" s="12">
        <v>0</v>
      </c>
      <c r="R10" s="82">
        <f t="shared" si="1"/>
        <v>23670</v>
      </c>
      <c r="S10" s="46">
        <f t="shared" si="2"/>
        <v>571062420</v>
      </c>
      <c r="T10" s="92"/>
      <c r="U10" s="48"/>
      <c r="V10" s="86"/>
    </row>
    <row r="11" spans="1:22" s="14" customFormat="1" x14ac:dyDescent="0.3">
      <c r="A11" s="10" t="s">
        <v>1466</v>
      </c>
      <c r="B11" s="11" t="s">
        <v>1467</v>
      </c>
      <c r="C11" s="84">
        <v>1745391</v>
      </c>
      <c r="D11" s="11" t="s">
        <v>98</v>
      </c>
      <c r="E11" s="10"/>
      <c r="F11" s="11" t="s">
        <v>99</v>
      </c>
      <c r="G11" s="11" t="s">
        <v>81</v>
      </c>
      <c r="H11" s="11">
        <v>24126</v>
      </c>
      <c r="I11" s="11">
        <v>2</v>
      </c>
      <c r="J11" s="45" t="s">
        <v>102</v>
      </c>
      <c r="K11" s="11" t="s">
        <v>196</v>
      </c>
      <c r="L11" s="11" t="s">
        <v>32</v>
      </c>
      <c r="M11" s="12">
        <v>3000</v>
      </c>
      <c r="N11" s="12">
        <v>7.89</v>
      </c>
      <c r="O11" s="82">
        <f t="shared" si="0"/>
        <v>23670</v>
      </c>
      <c r="P11" s="12">
        <v>0</v>
      </c>
      <c r="Q11" s="12">
        <v>0</v>
      </c>
      <c r="R11" s="82">
        <f t="shared" si="1"/>
        <v>23670</v>
      </c>
      <c r="S11" s="46">
        <f t="shared" si="2"/>
        <v>571062420</v>
      </c>
      <c r="T11" s="92"/>
      <c r="U11" s="48"/>
      <c r="V11" s="86"/>
    </row>
    <row r="12" spans="1:22" s="14" customFormat="1" x14ac:dyDescent="0.3">
      <c r="A12" s="10" t="s">
        <v>1466</v>
      </c>
      <c r="B12" s="11" t="s">
        <v>1467</v>
      </c>
      <c r="C12" s="84">
        <v>1745391</v>
      </c>
      <c r="D12" s="11" t="s">
        <v>98</v>
      </c>
      <c r="E12" s="10"/>
      <c r="F12" s="11" t="s">
        <v>99</v>
      </c>
      <c r="G12" s="11" t="s">
        <v>81</v>
      </c>
      <c r="H12" s="11">
        <v>24126</v>
      </c>
      <c r="I12" s="11">
        <v>3</v>
      </c>
      <c r="J12" s="45" t="s">
        <v>104</v>
      </c>
      <c r="K12" s="11" t="s">
        <v>105</v>
      </c>
      <c r="L12" s="11" t="s">
        <v>32</v>
      </c>
      <c r="M12" s="12">
        <v>4500</v>
      </c>
      <c r="N12" s="12">
        <v>2.4900000000000002</v>
      </c>
      <c r="O12" s="82">
        <f t="shared" si="0"/>
        <v>11205.000000000002</v>
      </c>
      <c r="P12" s="12">
        <v>0</v>
      </c>
      <c r="Q12" s="12">
        <v>0</v>
      </c>
      <c r="R12" s="82">
        <f t="shared" si="1"/>
        <v>11205.000000000002</v>
      </c>
      <c r="S12" s="46">
        <f t="shared" si="2"/>
        <v>270331830.00000006</v>
      </c>
      <c r="T12" s="92"/>
      <c r="U12" s="48"/>
      <c r="V12" s="86"/>
    </row>
    <row r="13" spans="1:22" s="14" customFormat="1" x14ac:dyDescent="0.3">
      <c r="A13" s="10" t="s">
        <v>1466</v>
      </c>
      <c r="B13" s="11" t="s">
        <v>1467</v>
      </c>
      <c r="C13" s="84">
        <v>1745391</v>
      </c>
      <c r="D13" s="11" t="s">
        <v>98</v>
      </c>
      <c r="E13" s="10"/>
      <c r="F13" s="11" t="s">
        <v>99</v>
      </c>
      <c r="G13" s="11" t="s">
        <v>81</v>
      </c>
      <c r="H13" s="11">
        <v>24126</v>
      </c>
      <c r="I13" s="11">
        <v>4</v>
      </c>
      <c r="J13" s="45"/>
      <c r="K13" s="11" t="s">
        <v>1468</v>
      </c>
      <c r="L13" s="11" t="s">
        <v>46</v>
      </c>
      <c r="M13" s="12">
        <v>0</v>
      </c>
      <c r="N13" s="12">
        <v>0</v>
      </c>
      <c r="O13" s="82">
        <f t="shared" si="0"/>
        <v>0</v>
      </c>
      <c r="P13" s="12">
        <v>0</v>
      </c>
      <c r="Q13" s="12">
        <v>0</v>
      </c>
      <c r="R13" s="82">
        <f t="shared" si="1"/>
        <v>0</v>
      </c>
      <c r="S13" s="46">
        <f t="shared" si="2"/>
        <v>0</v>
      </c>
      <c r="T13" s="92"/>
      <c r="U13" s="48"/>
      <c r="V13" s="86"/>
    </row>
    <row r="14" spans="1:22" s="14" customFormat="1" x14ac:dyDescent="0.3">
      <c r="A14" s="10" t="s">
        <v>1500</v>
      </c>
      <c r="B14" s="11" t="s">
        <v>1498</v>
      </c>
      <c r="C14" s="84">
        <v>1745403</v>
      </c>
      <c r="D14" s="11" t="s">
        <v>98</v>
      </c>
      <c r="E14" s="10"/>
      <c r="F14" s="11" t="s">
        <v>99</v>
      </c>
      <c r="G14" s="11" t="s">
        <v>81</v>
      </c>
      <c r="H14" s="11">
        <v>24190</v>
      </c>
      <c r="I14" s="11">
        <v>1</v>
      </c>
      <c r="J14" s="45" t="s">
        <v>100</v>
      </c>
      <c r="K14" s="11" t="s">
        <v>101</v>
      </c>
      <c r="L14" s="11" t="s">
        <v>32</v>
      </c>
      <c r="M14" s="12">
        <v>1500</v>
      </c>
      <c r="N14" s="12">
        <v>7.89</v>
      </c>
      <c r="O14" s="82">
        <f t="shared" si="0"/>
        <v>11835</v>
      </c>
      <c r="P14" s="12">
        <v>0</v>
      </c>
      <c r="Q14" s="12">
        <v>0</v>
      </c>
      <c r="R14" s="82">
        <f t="shared" si="1"/>
        <v>11835</v>
      </c>
      <c r="S14" s="46">
        <f t="shared" si="2"/>
        <v>286288650</v>
      </c>
      <c r="T14" s="92"/>
      <c r="U14" s="48"/>
      <c r="V14" s="86"/>
    </row>
    <row r="15" spans="1:22" s="14" customFormat="1" x14ac:dyDescent="0.3">
      <c r="A15" s="10" t="s">
        <v>1500</v>
      </c>
      <c r="B15" s="11" t="s">
        <v>1498</v>
      </c>
      <c r="C15" s="84">
        <v>1745403</v>
      </c>
      <c r="D15" s="11" t="s">
        <v>98</v>
      </c>
      <c r="E15" s="10"/>
      <c r="F15" s="11" t="s">
        <v>99</v>
      </c>
      <c r="G15" s="11" t="s">
        <v>81</v>
      </c>
      <c r="H15" s="11">
        <v>24190</v>
      </c>
      <c r="I15" s="11">
        <v>2</v>
      </c>
      <c r="J15" s="45" t="s">
        <v>102</v>
      </c>
      <c r="K15" s="11" t="s">
        <v>196</v>
      </c>
      <c r="L15" s="11" t="s">
        <v>32</v>
      </c>
      <c r="M15" s="12">
        <v>1500</v>
      </c>
      <c r="N15" s="12">
        <v>7.89</v>
      </c>
      <c r="O15" s="82">
        <f t="shared" si="0"/>
        <v>11835</v>
      </c>
      <c r="P15" s="12">
        <v>0</v>
      </c>
      <c r="Q15" s="12">
        <v>0</v>
      </c>
      <c r="R15" s="82">
        <f t="shared" si="1"/>
        <v>11835</v>
      </c>
      <c r="S15" s="46">
        <f t="shared" si="2"/>
        <v>286288650</v>
      </c>
      <c r="T15" s="92"/>
      <c r="U15" s="48"/>
      <c r="V15" s="86"/>
    </row>
    <row r="16" spans="1:22" s="14" customFormat="1" x14ac:dyDescent="0.3">
      <c r="A16" s="10" t="s">
        <v>1500</v>
      </c>
      <c r="B16" s="11" t="s">
        <v>1498</v>
      </c>
      <c r="C16" s="84">
        <v>1745403</v>
      </c>
      <c r="D16" s="11" t="s">
        <v>98</v>
      </c>
      <c r="E16" s="10"/>
      <c r="F16" s="11" t="s">
        <v>99</v>
      </c>
      <c r="G16" s="11" t="s">
        <v>81</v>
      </c>
      <c r="H16" s="11">
        <v>24190</v>
      </c>
      <c r="I16" s="11">
        <v>3</v>
      </c>
      <c r="J16" s="45" t="s">
        <v>104</v>
      </c>
      <c r="K16" s="11" t="s">
        <v>105</v>
      </c>
      <c r="L16" s="11" t="s">
        <v>32</v>
      </c>
      <c r="M16" s="12">
        <v>4500</v>
      </c>
      <c r="N16" s="12">
        <v>2.4900000000000002</v>
      </c>
      <c r="O16" s="82">
        <f t="shared" si="0"/>
        <v>11205.000000000002</v>
      </c>
      <c r="P16" s="12">
        <v>0</v>
      </c>
      <c r="Q16" s="12">
        <v>0</v>
      </c>
      <c r="R16" s="82">
        <f t="shared" si="1"/>
        <v>11205.000000000002</v>
      </c>
      <c r="S16" s="46">
        <f t="shared" si="2"/>
        <v>271048950.00000006</v>
      </c>
      <c r="T16" s="92"/>
      <c r="U16" s="48"/>
      <c r="V16" s="86"/>
    </row>
    <row r="17" spans="1:22" s="14" customFormat="1" x14ac:dyDescent="0.3">
      <c r="A17" s="10" t="s">
        <v>1500</v>
      </c>
      <c r="B17" s="11" t="s">
        <v>1498</v>
      </c>
      <c r="C17" s="84">
        <v>1745403</v>
      </c>
      <c r="D17" s="11" t="s">
        <v>98</v>
      </c>
      <c r="E17" s="10"/>
      <c r="F17" s="11" t="s">
        <v>99</v>
      </c>
      <c r="G17" s="11" t="s">
        <v>81</v>
      </c>
      <c r="H17" s="11">
        <v>24190</v>
      </c>
      <c r="I17" s="11">
        <v>4</v>
      </c>
      <c r="J17" s="45" t="s">
        <v>106</v>
      </c>
      <c r="K17" s="11" t="s">
        <v>107</v>
      </c>
      <c r="L17" s="11" t="s">
        <v>32</v>
      </c>
      <c r="M17" s="12">
        <v>1500</v>
      </c>
      <c r="N17" s="12">
        <v>7.9</v>
      </c>
      <c r="O17" s="82">
        <f t="shared" si="0"/>
        <v>11850</v>
      </c>
      <c r="P17" s="12">
        <v>0</v>
      </c>
      <c r="Q17" s="12">
        <v>0</v>
      </c>
      <c r="R17" s="82">
        <f t="shared" si="1"/>
        <v>11850</v>
      </c>
      <c r="S17" s="46">
        <f t="shared" si="2"/>
        <v>286651500</v>
      </c>
      <c r="T17" s="92"/>
      <c r="U17" s="48"/>
      <c r="V17" s="86"/>
    </row>
    <row r="18" spans="1:22" s="14" customFormat="1" x14ac:dyDescent="0.3">
      <c r="A18" s="10" t="s">
        <v>1500</v>
      </c>
      <c r="B18" s="11" t="s">
        <v>1498</v>
      </c>
      <c r="C18" s="84">
        <v>1745403</v>
      </c>
      <c r="D18" s="11" t="s">
        <v>98</v>
      </c>
      <c r="E18" s="10"/>
      <c r="F18" s="11" t="s">
        <v>99</v>
      </c>
      <c r="G18" s="11" t="s">
        <v>81</v>
      </c>
      <c r="H18" s="11">
        <v>24190</v>
      </c>
      <c r="I18" s="11">
        <v>5</v>
      </c>
      <c r="J18" s="45" t="s">
        <v>108</v>
      </c>
      <c r="K18" s="11" t="s">
        <v>109</v>
      </c>
      <c r="L18" s="11" t="s">
        <v>32</v>
      </c>
      <c r="M18" s="12">
        <v>1500</v>
      </c>
      <c r="N18" s="12">
        <v>2.77</v>
      </c>
      <c r="O18" s="82">
        <f t="shared" si="0"/>
        <v>4155</v>
      </c>
      <c r="P18" s="12">
        <v>0</v>
      </c>
      <c r="Q18" s="12">
        <v>0</v>
      </c>
      <c r="R18" s="82">
        <f t="shared" si="1"/>
        <v>4155</v>
      </c>
      <c r="S18" s="46">
        <f t="shared" si="2"/>
        <v>100509450</v>
      </c>
      <c r="T18" s="92"/>
      <c r="U18" s="48"/>
      <c r="V18" s="86"/>
    </row>
    <row r="19" spans="1:22" s="14" customFormat="1" x14ac:dyDescent="0.3">
      <c r="A19" s="10" t="s">
        <v>1500</v>
      </c>
      <c r="B19" s="11" t="s">
        <v>1498</v>
      </c>
      <c r="C19" s="84">
        <v>1745403</v>
      </c>
      <c r="D19" s="11" t="s">
        <v>98</v>
      </c>
      <c r="E19" s="10"/>
      <c r="F19" s="11" t="s">
        <v>99</v>
      </c>
      <c r="G19" s="11" t="s">
        <v>81</v>
      </c>
      <c r="H19" s="11">
        <v>24190</v>
      </c>
      <c r="I19" s="11">
        <v>6</v>
      </c>
      <c r="J19" s="45" t="s">
        <v>312</v>
      </c>
      <c r="K19" s="11" t="s">
        <v>313</v>
      </c>
      <c r="L19" s="11" t="s">
        <v>32</v>
      </c>
      <c r="M19" s="12">
        <v>1500</v>
      </c>
      <c r="N19" s="12">
        <v>7.9</v>
      </c>
      <c r="O19" s="82">
        <f t="shared" si="0"/>
        <v>11850</v>
      </c>
      <c r="P19" s="12">
        <v>0</v>
      </c>
      <c r="Q19" s="12">
        <v>0</v>
      </c>
      <c r="R19" s="82">
        <f t="shared" si="1"/>
        <v>11850</v>
      </c>
      <c r="S19" s="46">
        <f t="shared" si="2"/>
        <v>286651500</v>
      </c>
      <c r="T19" s="92"/>
      <c r="U19" s="48"/>
      <c r="V19" s="86"/>
    </row>
    <row r="20" spans="1:22" s="14" customFormat="1" x14ac:dyDescent="0.3">
      <c r="A20" s="10" t="s">
        <v>1500</v>
      </c>
      <c r="B20" s="11" t="s">
        <v>1498</v>
      </c>
      <c r="C20" s="84">
        <v>1745403</v>
      </c>
      <c r="D20" s="11" t="s">
        <v>98</v>
      </c>
      <c r="E20" s="10"/>
      <c r="F20" s="11" t="s">
        <v>99</v>
      </c>
      <c r="G20" s="11" t="s">
        <v>81</v>
      </c>
      <c r="H20" s="11">
        <v>24190</v>
      </c>
      <c r="I20" s="11">
        <v>7</v>
      </c>
      <c r="J20" s="45"/>
      <c r="K20" s="11" t="s">
        <v>1501</v>
      </c>
      <c r="L20" s="11" t="s">
        <v>46</v>
      </c>
      <c r="M20" s="12">
        <v>0</v>
      </c>
      <c r="N20" s="12">
        <v>0</v>
      </c>
      <c r="O20" s="82">
        <f t="shared" si="0"/>
        <v>0</v>
      </c>
      <c r="P20" s="12">
        <v>0</v>
      </c>
      <c r="Q20" s="12">
        <v>0</v>
      </c>
      <c r="R20" s="82">
        <f t="shared" si="1"/>
        <v>0</v>
      </c>
      <c r="S20" s="46">
        <f t="shared" si="2"/>
        <v>0</v>
      </c>
      <c r="T20" s="92"/>
      <c r="U20" s="48"/>
      <c r="V20" s="86"/>
    </row>
    <row r="21" spans="1:22" s="14" customFormat="1" x14ac:dyDescent="0.3">
      <c r="A21" s="10" t="s">
        <v>1541</v>
      </c>
      <c r="B21" s="11" t="s">
        <v>1539</v>
      </c>
      <c r="C21" s="84">
        <v>1745420</v>
      </c>
      <c r="D21" s="11" t="s">
        <v>98</v>
      </c>
      <c r="E21" s="10"/>
      <c r="F21" s="11" t="s">
        <v>99</v>
      </c>
      <c r="G21" s="11" t="s">
        <v>81</v>
      </c>
      <c r="H21" s="11">
        <v>24145</v>
      </c>
      <c r="I21" s="11">
        <v>1</v>
      </c>
      <c r="J21" s="45" t="s">
        <v>100</v>
      </c>
      <c r="K21" s="11" t="s">
        <v>101</v>
      </c>
      <c r="L21" s="11" t="s">
        <v>32</v>
      </c>
      <c r="M21" s="12">
        <v>3000</v>
      </c>
      <c r="N21" s="12">
        <v>7.89</v>
      </c>
      <c r="O21" s="82">
        <f t="shared" si="0"/>
        <v>23670</v>
      </c>
      <c r="P21" s="12">
        <v>0</v>
      </c>
      <c r="Q21" s="12">
        <v>0</v>
      </c>
      <c r="R21" s="82">
        <f t="shared" si="1"/>
        <v>23670</v>
      </c>
      <c r="S21" s="46">
        <f t="shared" si="2"/>
        <v>571512150</v>
      </c>
      <c r="T21" s="92"/>
      <c r="U21" s="48"/>
      <c r="V21" s="86"/>
    </row>
    <row r="22" spans="1:22" s="14" customFormat="1" x14ac:dyDescent="0.3">
      <c r="A22" s="10" t="s">
        <v>1541</v>
      </c>
      <c r="B22" s="11" t="s">
        <v>1539</v>
      </c>
      <c r="C22" s="84">
        <v>1745420</v>
      </c>
      <c r="D22" s="11" t="s">
        <v>98</v>
      </c>
      <c r="E22" s="10"/>
      <c r="F22" s="11" t="s">
        <v>99</v>
      </c>
      <c r="G22" s="11" t="s">
        <v>81</v>
      </c>
      <c r="H22" s="11">
        <v>24145</v>
      </c>
      <c r="I22" s="11">
        <v>2</v>
      </c>
      <c r="J22" s="45" t="s">
        <v>102</v>
      </c>
      <c r="K22" s="11" t="s">
        <v>196</v>
      </c>
      <c r="L22" s="11" t="s">
        <v>32</v>
      </c>
      <c r="M22" s="12">
        <v>3000</v>
      </c>
      <c r="N22" s="12">
        <v>7.89</v>
      </c>
      <c r="O22" s="82">
        <f t="shared" si="0"/>
        <v>23670</v>
      </c>
      <c r="P22" s="12">
        <v>0</v>
      </c>
      <c r="Q22" s="12">
        <v>0</v>
      </c>
      <c r="R22" s="82">
        <f t="shared" si="1"/>
        <v>23670</v>
      </c>
      <c r="S22" s="46">
        <f t="shared" si="2"/>
        <v>571512150</v>
      </c>
      <c r="T22" s="92"/>
      <c r="U22" s="48"/>
      <c r="V22" s="86"/>
    </row>
    <row r="23" spans="1:22" s="14" customFormat="1" x14ac:dyDescent="0.3">
      <c r="A23" s="10" t="s">
        <v>1541</v>
      </c>
      <c r="B23" s="11" t="s">
        <v>1539</v>
      </c>
      <c r="C23" s="84">
        <v>1745420</v>
      </c>
      <c r="D23" s="11" t="s">
        <v>98</v>
      </c>
      <c r="E23" s="10"/>
      <c r="F23" s="11" t="s">
        <v>99</v>
      </c>
      <c r="G23" s="11" t="s">
        <v>81</v>
      </c>
      <c r="H23" s="11">
        <v>24145</v>
      </c>
      <c r="I23" s="11">
        <v>3</v>
      </c>
      <c r="J23" s="45" t="s">
        <v>104</v>
      </c>
      <c r="K23" s="11" t="s">
        <v>105</v>
      </c>
      <c r="L23" s="11" t="s">
        <v>32</v>
      </c>
      <c r="M23" s="12">
        <v>4500</v>
      </c>
      <c r="N23" s="12">
        <v>2.4900000000000002</v>
      </c>
      <c r="O23" s="82">
        <f t="shared" si="0"/>
        <v>11205.000000000002</v>
      </c>
      <c r="P23" s="12">
        <v>0</v>
      </c>
      <c r="Q23" s="12">
        <v>0</v>
      </c>
      <c r="R23" s="82">
        <f t="shared" si="1"/>
        <v>11205.000000000002</v>
      </c>
      <c r="S23" s="46">
        <f t="shared" si="2"/>
        <v>270544725.00000006</v>
      </c>
      <c r="T23" s="92"/>
      <c r="U23" s="48"/>
      <c r="V23" s="86"/>
    </row>
    <row r="24" spans="1:22" s="14" customFormat="1" x14ac:dyDescent="0.3">
      <c r="A24" s="10" t="s">
        <v>1541</v>
      </c>
      <c r="B24" s="11" t="s">
        <v>1539</v>
      </c>
      <c r="C24" s="84">
        <v>1745420</v>
      </c>
      <c r="D24" s="11" t="s">
        <v>98</v>
      </c>
      <c r="E24" s="10"/>
      <c r="F24" s="11" t="s">
        <v>99</v>
      </c>
      <c r="G24" s="11" t="s">
        <v>81</v>
      </c>
      <c r="H24" s="11">
        <v>24145</v>
      </c>
      <c r="I24" s="11">
        <v>4</v>
      </c>
      <c r="J24" s="45"/>
      <c r="K24" s="11" t="s">
        <v>1542</v>
      </c>
      <c r="L24" s="11" t="s">
        <v>46</v>
      </c>
      <c r="M24" s="12">
        <v>0</v>
      </c>
      <c r="N24" s="12">
        <v>0</v>
      </c>
      <c r="O24" s="82">
        <f t="shared" si="0"/>
        <v>0</v>
      </c>
      <c r="P24" s="12">
        <v>0</v>
      </c>
      <c r="Q24" s="12">
        <v>0</v>
      </c>
      <c r="R24" s="82">
        <f t="shared" si="1"/>
        <v>0</v>
      </c>
      <c r="S24" s="46">
        <f t="shared" si="2"/>
        <v>0</v>
      </c>
      <c r="T24" s="92"/>
      <c r="U24" s="48"/>
      <c r="V24" s="86"/>
    </row>
    <row r="25" spans="1:22" s="14" customFormat="1" x14ac:dyDescent="0.3">
      <c r="A25" s="10" t="s">
        <v>1526</v>
      </c>
      <c r="B25" s="11" t="s">
        <v>1510</v>
      </c>
      <c r="C25" s="84">
        <v>1745418</v>
      </c>
      <c r="D25" s="11" t="s">
        <v>202</v>
      </c>
      <c r="E25" s="10"/>
      <c r="F25" s="11" t="s">
        <v>203</v>
      </c>
      <c r="G25" s="11" t="s">
        <v>81</v>
      </c>
      <c r="H25" s="11">
        <v>24195</v>
      </c>
      <c r="I25" s="11">
        <v>1</v>
      </c>
      <c r="J25" s="45">
        <v>644942416</v>
      </c>
      <c r="K25" s="11" t="s">
        <v>205</v>
      </c>
      <c r="L25" s="11" t="s">
        <v>32</v>
      </c>
      <c r="M25" s="12">
        <v>4000</v>
      </c>
      <c r="N25" s="12">
        <v>0.34</v>
      </c>
      <c r="O25" s="82">
        <f t="shared" si="0"/>
        <v>1360</v>
      </c>
      <c r="P25" s="12">
        <v>0</v>
      </c>
      <c r="Q25" s="12">
        <v>0</v>
      </c>
      <c r="R25" s="82">
        <f t="shared" si="1"/>
        <v>1360</v>
      </c>
      <c r="S25" s="46">
        <f t="shared" si="2"/>
        <v>32905200</v>
      </c>
      <c r="T25" s="92"/>
      <c r="U25" s="48"/>
      <c r="V25" s="86"/>
    </row>
    <row r="26" spans="1:22" s="14" customFormat="1" x14ac:dyDescent="0.3">
      <c r="A26" s="10" t="s">
        <v>1526</v>
      </c>
      <c r="B26" s="11" t="s">
        <v>1510</v>
      </c>
      <c r="C26" s="84">
        <v>1745418</v>
      </c>
      <c r="D26" s="11" t="s">
        <v>202</v>
      </c>
      <c r="E26" s="10"/>
      <c r="F26" s="11" t="s">
        <v>203</v>
      </c>
      <c r="G26" s="11" t="s">
        <v>81</v>
      </c>
      <c r="H26" s="11">
        <v>24195</v>
      </c>
      <c r="I26" s="11">
        <v>2</v>
      </c>
      <c r="J26" s="45"/>
      <c r="K26" s="11" t="s">
        <v>1527</v>
      </c>
      <c r="L26" s="11" t="s">
        <v>46</v>
      </c>
      <c r="M26" s="12">
        <v>0</v>
      </c>
      <c r="N26" s="12">
        <v>0</v>
      </c>
      <c r="O26" s="82">
        <f t="shared" si="0"/>
        <v>0</v>
      </c>
      <c r="P26" s="12">
        <v>0</v>
      </c>
      <c r="Q26" s="12">
        <v>0</v>
      </c>
      <c r="R26" s="82">
        <f t="shared" si="1"/>
        <v>0</v>
      </c>
      <c r="S26" s="46">
        <f t="shared" si="2"/>
        <v>0</v>
      </c>
      <c r="T26" s="92"/>
      <c r="U26" s="48"/>
      <c r="V26" s="86"/>
    </row>
    <row r="27" spans="1:22" s="14" customFormat="1" x14ac:dyDescent="0.3">
      <c r="A27" s="10" t="s">
        <v>1528</v>
      </c>
      <c r="B27" s="11" t="s">
        <v>1510</v>
      </c>
      <c r="C27" s="84">
        <v>1745419</v>
      </c>
      <c r="D27" s="11" t="s">
        <v>202</v>
      </c>
      <c r="E27" s="10"/>
      <c r="F27" s="11" t="s">
        <v>203</v>
      </c>
      <c r="G27" s="11" t="s">
        <v>81</v>
      </c>
      <c r="H27" s="11">
        <v>24195</v>
      </c>
      <c r="I27" s="11">
        <v>1</v>
      </c>
      <c r="J27" s="45">
        <v>641283817</v>
      </c>
      <c r="K27" s="11" t="s">
        <v>204</v>
      </c>
      <c r="L27" s="11" t="s">
        <v>32</v>
      </c>
      <c r="M27" s="12">
        <v>4000</v>
      </c>
      <c r="N27" s="12">
        <v>6.72</v>
      </c>
      <c r="O27" s="82">
        <f t="shared" si="0"/>
        <v>26880</v>
      </c>
      <c r="P27" s="12">
        <v>0</v>
      </c>
      <c r="Q27" s="12">
        <v>0</v>
      </c>
      <c r="R27" s="82">
        <f t="shared" si="1"/>
        <v>26880</v>
      </c>
      <c r="S27" s="46">
        <f t="shared" si="2"/>
        <v>650361600</v>
      </c>
      <c r="T27" s="92"/>
      <c r="U27" s="48"/>
      <c r="V27" s="86"/>
    </row>
    <row r="28" spans="1:22" s="14" customFormat="1" x14ac:dyDescent="0.3">
      <c r="A28" s="10" t="s">
        <v>1528</v>
      </c>
      <c r="B28" s="11" t="s">
        <v>1510</v>
      </c>
      <c r="C28" s="84">
        <v>1745419</v>
      </c>
      <c r="D28" s="11" t="s">
        <v>202</v>
      </c>
      <c r="E28" s="10"/>
      <c r="F28" s="11" t="s">
        <v>203</v>
      </c>
      <c r="G28" s="11" t="s">
        <v>81</v>
      </c>
      <c r="H28" s="11">
        <v>24195</v>
      </c>
      <c r="I28" s="11">
        <v>2</v>
      </c>
      <c r="J28" s="45"/>
      <c r="K28" s="11" t="s">
        <v>1529</v>
      </c>
      <c r="L28" s="11" t="s">
        <v>46</v>
      </c>
      <c r="M28" s="12">
        <v>0</v>
      </c>
      <c r="N28" s="12">
        <v>0</v>
      </c>
      <c r="O28" s="82">
        <f t="shared" si="0"/>
        <v>0</v>
      </c>
      <c r="P28" s="12">
        <v>0</v>
      </c>
      <c r="Q28" s="12">
        <v>0</v>
      </c>
      <c r="R28" s="82">
        <f t="shared" si="1"/>
        <v>0</v>
      </c>
      <c r="S28" s="46">
        <f t="shared" si="2"/>
        <v>0</v>
      </c>
      <c r="T28" s="92"/>
      <c r="U28" s="48"/>
      <c r="V28" s="86"/>
    </row>
    <row r="29" spans="1:22" s="14" customFormat="1" x14ac:dyDescent="0.3">
      <c r="A29" s="10" t="s">
        <v>1543</v>
      </c>
      <c r="B29" s="11" t="s">
        <v>1539</v>
      </c>
      <c r="C29" s="84">
        <v>1745421</v>
      </c>
      <c r="D29" s="11" t="s">
        <v>208</v>
      </c>
      <c r="E29" s="10"/>
      <c r="F29" s="11" t="s">
        <v>209</v>
      </c>
      <c r="G29" s="11" t="s">
        <v>81</v>
      </c>
      <c r="H29" s="11">
        <v>24145</v>
      </c>
      <c r="I29" s="11">
        <v>1</v>
      </c>
      <c r="J29" s="45" t="s">
        <v>210</v>
      </c>
      <c r="K29" s="11" t="s">
        <v>859</v>
      </c>
      <c r="L29" s="11" t="s">
        <v>32</v>
      </c>
      <c r="M29" s="12">
        <v>1300</v>
      </c>
      <c r="N29" s="12">
        <v>5.2850000000000001</v>
      </c>
      <c r="O29" s="82">
        <f t="shared" si="0"/>
        <v>6870.5</v>
      </c>
      <c r="P29" s="12">
        <v>0</v>
      </c>
      <c r="Q29" s="12">
        <v>0</v>
      </c>
      <c r="R29" s="82">
        <f t="shared" si="1"/>
        <v>6870.5</v>
      </c>
      <c r="S29" s="46">
        <f t="shared" si="2"/>
        <v>165888222.5</v>
      </c>
      <c r="T29" s="92"/>
      <c r="U29" s="48"/>
      <c r="V29" s="86"/>
    </row>
    <row r="30" spans="1:22" s="14" customFormat="1" x14ac:dyDescent="0.3">
      <c r="A30" s="10" t="s">
        <v>1543</v>
      </c>
      <c r="B30" s="11" t="s">
        <v>1539</v>
      </c>
      <c r="C30" s="84">
        <v>1745421</v>
      </c>
      <c r="D30" s="11" t="s">
        <v>208</v>
      </c>
      <c r="E30" s="10"/>
      <c r="F30" s="11" t="s">
        <v>209</v>
      </c>
      <c r="G30" s="11" t="s">
        <v>81</v>
      </c>
      <c r="H30" s="11">
        <v>24145</v>
      </c>
      <c r="I30" s="11">
        <v>2</v>
      </c>
      <c r="J30" s="45" t="s">
        <v>212</v>
      </c>
      <c r="K30" s="11" t="s">
        <v>213</v>
      </c>
      <c r="L30" s="11" t="s">
        <v>32</v>
      </c>
      <c r="M30" s="12">
        <v>1600</v>
      </c>
      <c r="N30" s="12">
        <v>5.1269999999999998</v>
      </c>
      <c r="O30" s="82">
        <f t="shared" si="0"/>
        <v>8203.1999999999989</v>
      </c>
      <c r="P30" s="12">
        <v>0</v>
      </c>
      <c r="Q30" s="12">
        <v>0</v>
      </c>
      <c r="R30" s="82">
        <f t="shared" si="1"/>
        <v>8203.1999999999989</v>
      </c>
      <c r="S30" s="46">
        <f t="shared" si="2"/>
        <v>198066263.99999997</v>
      </c>
      <c r="T30" s="92"/>
      <c r="U30" s="48"/>
      <c r="V30" s="86"/>
    </row>
    <row r="31" spans="1:22" s="14" customFormat="1" x14ac:dyDescent="0.3">
      <c r="A31" s="10" t="s">
        <v>1543</v>
      </c>
      <c r="B31" s="11" t="s">
        <v>1539</v>
      </c>
      <c r="C31" s="84">
        <v>1745421</v>
      </c>
      <c r="D31" s="11" t="s">
        <v>208</v>
      </c>
      <c r="E31" s="10"/>
      <c r="F31" s="11" t="s">
        <v>209</v>
      </c>
      <c r="G31" s="11" t="s">
        <v>81</v>
      </c>
      <c r="H31" s="11">
        <v>24145</v>
      </c>
      <c r="I31" s="11">
        <v>3</v>
      </c>
      <c r="J31" s="45" t="s">
        <v>214</v>
      </c>
      <c r="K31" s="11" t="s">
        <v>1196</v>
      </c>
      <c r="L31" s="11" t="s">
        <v>32</v>
      </c>
      <c r="M31" s="12">
        <v>3400</v>
      </c>
      <c r="N31" s="12">
        <v>5.1550000000000002</v>
      </c>
      <c r="O31" s="82">
        <f t="shared" si="0"/>
        <v>17527</v>
      </c>
      <c r="P31" s="12">
        <v>0</v>
      </c>
      <c r="Q31" s="12">
        <v>0</v>
      </c>
      <c r="R31" s="82">
        <f t="shared" si="1"/>
        <v>17527</v>
      </c>
      <c r="S31" s="46">
        <f t="shared" si="2"/>
        <v>423189415</v>
      </c>
      <c r="T31" s="92"/>
      <c r="U31" s="48"/>
      <c r="V31" s="86"/>
    </row>
    <row r="32" spans="1:22" s="14" customFormat="1" x14ac:dyDescent="0.3">
      <c r="A32" s="10" t="s">
        <v>1543</v>
      </c>
      <c r="B32" s="11" t="s">
        <v>1539</v>
      </c>
      <c r="C32" s="84">
        <v>1745421</v>
      </c>
      <c r="D32" s="11" t="s">
        <v>208</v>
      </c>
      <c r="E32" s="10"/>
      <c r="F32" s="11" t="s">
        <v>209</v>
      </c>
      <c r="G32" s="11" t="s">
        <v>81</v>
      </c>
      <c r="H32" s="11">
        <v>24145</v>
      </c>
      <c r="I32" s="11">
        <v>4</v>
      </c>
      <c r="J32" s="45" t="s">
        <v>216</v>
      </c>
      <c r="K32" s="11" t="s">
        <v>217</v>
      </c>
      <c r="L32" s="11" t="s">
        <v>32</v>
      </c>
      <c r="M32" s="12">
        <v>1300</v>
      </c>
      <c r="N32" s="12">
        <v>5.2850000000000001</v>
      </c>
      <c r="O32" s="82">
        <f t="shared" si="0"/>
        <v>6870.5</v>
      </c>
      <c r="P32" s="12">
        <v>0</v>
      </c>
      <c r="Q32" s="12">
        <v>0</v>
      </c>
      <c r="R32" s="82">
        <f t="shared" si="1"/>
        <v>6870.5</v>
      </c>
      <c r="S32" s="46">
        <f t="shared" si="2"/>
        <v>165888222.5</v>
      </c>
      <c r="T32" s="92"/>
      <c r="U32" s="48"/>
      <c r="V32" s="86"/>
    </row>
    <row r="33" spans="1:22" s="14" customFormat="1" x14ac:dyDescent="0.3">
      <c r="A33" s="10" t="s">
        <v>1543</v>
      </c>
      <c r="B33" s="11" t="s">
        <v>1539</v>
      </c>
      <c r="C33" s="84">
        <v>1745421</v>
      </c>
      <c r="D33" s="11" t="s">
        <v>208</v>
      </c>
      <c r="E33" s="10"/>
      <c r="F33" s="11" t="s">
        <v>209</v>
      </c>
      <c r="G33" s="11" t="s">
        <v>81</v>
      </c>
      <c r="H33" s="11">
        <v>24145</v>
      </c>
      <c r="I33" s="11">
        <v>5</v>
      </c>
      <c r="J33" s="45" t="s">
        <v>218</v>
      </c>
      <c r="K33" s="11" t="s">
        <v>1020</v>
      </c>
      <c r="L33" s="11" t="s">
        <v>32</v>
      </c>
      <c r="M33" s="12">
        <v>1700</v>
      </c>
      <c r="N33" s="12">
        <v>5.1269999999999998</v>
      </c>
      <c r="O33" s="82">
        <f t="shared" si="0"/>
        <v>8715.9</v>
      </c>
      <c r="P33" s="12">
        <v>0</v>
      </c>
      <c r="Q33" s="12">
        <v>0</v>
      </c>
      <c r="R33" s="82">
        <f t="shared" si="1"/>
        <v>8715.9</v>
      </c>
      <c r="S33" s="46">
        <f t="shared" si="2"/>
        <v>210445405.5</v>
      </c>
      <c r="T33" s="92"/>
      <c r="U33" s="48"/>
      <c r="V33" s="86"/>
    </row>
    <row r="34" spans="1:22" s="14" customFormat="1" x14ac:dyDescent="0.3">
      <c r="A34" s="10" t="s">
        <v>1543</v>
      </c>
      <c r="B34" s="11" t="s">
        <v>1539</v>
      </c>
      <c r="C34" s="84">
        <v>1745421</v>
      </c>
      <c r="D34" s="11" t="s">
        <v>208</v>
      </c>
      <c r="E34" s="10"/>
      <c r="F34" s="11" t="s">
        <v>209</v>
      </c>
      <c r="G34" s="11" t="s">
        <v>81</v>
      </c>
      <c r="H34" s="11">
        <v>24145</v>
      </c>
      <c r="I34" s="11">
        <v>6</v>
      </c>
      <c r="J34" s="45" t="s">
        <v>220</v>
      </c>
      <c r="K34" s="11" t="s">
        <v>1021</v>
      </c>
      <c r="L34" s="11" t="s">
        <v>32</v>
      </c>
      <c r="M34" s="12">
        <v>3400</v>
      </c>
      <c r="N34" s="12">
        <v>5.1550000000000002</v>
      </c>
      <c r="O34" s="82">
        <f t="shared" si="0"/>
        <v>17527</v>
      </c>
      <c r="P34" s="12">
        <v>0</v>
      </c>
      <c r="Q34" s="12">
        <v>0</v>
      </c>
      <c r="R34" s="82">
        <f t="shared" si="1"/>
        <v>17527</v>
      </c>
      <c r="S34" s="46">
        <f t="shared" si="2"/>
        <v>423189415</v>
      </c>
      <c r="T34" s="92"/>
      <c r="U34" s="48"/>
      <c r="V34" s="86"/>
    </row>
    <row r="35" spans="1:22" s="14" customFormat="1" x14ac:dyDescent="0.3">
      <c r="A35" s="10" t="s">
        <v>1543</v>
      </c>
      <c r="B35" s="11" t="s">
        <v>1539</v>
      </c>
      <c r="C35" s="84">
        <v>1745421</v>
      </c>
      <c r="D35" s="11" t="s">
        <v>208</v>
      </c>
      <c r="E35" s="10"/>
      <c r="F35" s="11" t="s">
        <v>209</v>
      </c>
      <c r="G35" s="11" t="s">
        <v>81</v>
      </c>
      <c r="H35" s="11">
        <v>24145</v>
      </c>
      <c r="I35" s="11">
        <v>7</v>
      </c>
      <c r="J35" s="45" t="s">
        <v>74</v>
      </c>
      <c r="K35" s="11" t="s">
        <v>75</v>
      </c>
      <c r="L35" s="11" t="s">
        <v>32</v>
      </c>
      <c r="M35" s="12">
        <v>12800</v>
      </c>
      <c r="N35" s="12">
        <v>1.63</v>
      </c>
      <c r="O35" s="82">
        <f t="shared" si="0"/>
        <v>20864</v>
      </c>
      <c r="P35" s="12">
        <v>0</v>
      </c>
      <c r="Q35" s="12">
        <v>0</v>
      </c>
      <c r="R35" s="82">
        <f t="shared" si="1"/>
        <v>20864</v>
      </c>
      <c r="S35" s="46">
        <f t="shared" si="2"/>
        <v>503761280</v>
      </c>
      <c r="T35" s="92"/>
      <c r="U35" s="48"/>
      <c r="V35" s="86"/>
    </row>
    <row r="36" spans="1:22" s="14" customFormat="1" x14ac:dyDescent="0.3">
      <c r="A36" s="10" t="s">
        <v>1543</v>
      </c>
      <c r="B36" s="11" t="s">
        <v>1539</v>
      </c>
      <c r="C36" s="84">
        <v>1745421</v>
      </c>
      <c r="D36" s="11" t="s">
        <v>208</v>
      </c>
      <c r="E36" s="10"/>
      <c r="F36" s="11" t="s">
        <v>209</v>
      </c>
      <c r="G36" s="11" t="s">
        <v>81</v>
      </c>
      <c r="H36" s="11">
        <v>24145</v>
      </c>
      <c r="I36" s="11">
        <v>8</v>
      </c>
      <c r="J36" s="45" t="s">
        <v>222</v>
      </c>
      <c r="K36" s="11" t="s">
        <v>223</v>
      </c>
      <c r="L36" s="11" t="s">
        <v>32</v>
      </c>
      <c r="M36" s="12">
        <v>600</v>
      </c>
      <c r="N36" s="12">
        <v>5.117</v>
      </c>
      <c r="O36" s="82">
        <f t="shared" si="0"/>
        <v>3070.2</v>
      </c>
      <c r="P36" s="12">
        <v>0</v>
      </c>
      <c r="Q36" s="12">
        <v>0</v>
      </c>
      <c r="R36" s="82">
        <f t="shared" si="1"/>
        <v>3070.2</v>
      </c>
      <c r="S36" s="46">
        <f t="shared" si="2"/>
        <v>74129979</v>
      </c>
      <c r="T36" s="92"/>
      <c r="U36" s="48"/>
      <c r="V36" s="86"/>
    </row>
    <row r="37" spans="1:22" s="14" customFormat="1" x14ac:dyDescent="0.3">
      <c r="A37" s="10" t="s">
        <v>1543</v>
      </c>
      <c r="B37" s="11" t="s">
        <v>1539</v>
      </c>
      <c r="C37" s="84">
        <v>1745421</v>
      </c>
      <c r="D37" s="11" t="s">
        <v>208</v>
      </c>
      <c r="E37" s="10"/>
      <c r="F37" s="11" t="s">
        <v>209</v>
      </c>
      <c r="G37" s="11" t="s">
        <v>81</v>
      </c>
      <c r="H37" s="11">
        <v>24145</v>
      </c>
      <c r="I37" s="11">
        <v>9</v>
      </c>
      <c r="J37" s="45" t="s">
        <v>224</v>
      </c>
      <c r="K37" s="11" t="s">
        <v>225</v>
      </c>
      <c r="L37" s="11" t="s">
        <v>32</v>
      </c>
      <c r="M37" s="12">
        <v>100</v>
      </c>
      <c r="N37" s="12">
        <v>5.2750000000000004</v>
      </c>
      <c r="O37" s="82">
        <f t="shared" si="0"/>
        <v>527.5</v>
      </c>
      <c r="P37" s="12">
        <v>0</v>
      </c>
      <c r="Q37" s="12">
        <v>0</v>
      </c>
      <c r="R37" s="82">
        <f t="shared" si="1"/>
        <v>527.5</v>
      </c>
      <c r="S37" s="46">
        <f t="shared" si="2"/>
        <v>12736487.5</v>
      </c>
      <c r="T37" s="92"/>
      <c r="U37" s="48"/>
      <c r="V37" s="86"/>
    </row>
    <row r="38" spans="1:22" s="14" customFormat="1" x14ac:dyDescent="0.3">
      <c r="A38" s="10" t="s">
        <v>1543</v>
      </c>
      <c r="B38" s="11" t="s">
        <v>1539</v>
      </c>
      <c r="C38" s="84">
        <v>1745421</v>
      </c>
      <c r="D38" s="11" t="s">
        <v>208</v>
      </c>
      <c r="E38" s="10"/>
      <c r="F38" s="11" t="s">
        <v>209</v>
      </c>
      <c r="G38" s="11" t="s">
        <v>81</v>
      </c>
      <c r="H38" s="11">
        <v>24145</v>
      </c>
      <c r="I38" s="11">
        <v>10</v>
      </c>
      <c r="J38" s="45" t="s">
        <v>226</v>
      </c>
      <c r="K38" s="11" t="s">
        <v>227</v>
      </c>
      <c r="L38" s="11" t="s">
        <v>32</v>
      </c>
      <c r="M38" s="12">
        <v>300</v>
      </c>
      <c r="N38" s="12">
        <v>5.5949999999999998</v>
      </c>
      <c r="O38" s="82">
        <f t="shared" si="0"/>
        <v>1678.5</v>
      </c>
      <c r="P38" s="12">
        <v>0</v>
      </c>
      <c r="Q38" s="12">
        <v>0</v>
      </c>
      <c r="R38" s="82">
        <f t="shared" si="1"/>
        <v>1678.5</v>
      </c>
      <c r="S38" s="46">
        <f t="shared" si="2"/>
        <v>40527382.5</v>
      </c>
      <c r="T38" s="92"/>
      <c r="U38" s="48"/>
      <c r="V38" s="86"/>
    </row>
    <row r="39" spans="1:22" s="14" customFormat="1" x14ac:dyDescent="0.3">
      <c r="A39" s="10" t="s">
        <v>1543</v>
      </c>
      <c r="B39" s="11" t="s">
        <v>1539</v>
      </c>
      <c r="C39" s="84">
        <v>1745421</v>
      </c>
      <c r="D39" s="11" t="s">
        <v>208</v>
      </c>
      <c r="E39" s="10"/>
      <c r="F39" s="11" t="s">
        <v>209</v>
      </c>
      <c r="G39" s="11" t="s">
        <v>81</v>
      </c>
      <c r="H39" s="11">
        <v>24145</v>
      </c>
      <c r="I39" s="11">
        <v>11</v>
      </c>
      <c r="J39" s="45" t="s">
        <v>228</v>
      </c>
      <c r="K39" s="11" t="s">
        <v>862</v>
      </c>
      <c r="L39" s="11" t="s">
        <v>32</v>
      </c>
      <c r="M39" s="12">
        <v>700</v>
      </c>
      <c r="N39" s="12">
        <v>5.5949999999999998</v>
      </c>
      <c r="O39" s="82">
        <f t="shared" si="0"/>
        <v>3916.5</v>
      </c>
      <c r="P39" s="12">
        <v>0</v>
      </c>
      <c r="Q39" s="12">
        <v>0</v>
      </c>
      <c r="R39" s="82">
        <f t="shared" si="1"/>
        <v>3916.5</v>
      </c>
      <c r="S39" s="46">
        <f t="shared" si="2"/>
        <v>94563892.5</v>
      </c>
      <c r="T39" s="92"/>
      <c r="U39" s="48"/>
      <c r="V39" s="86"/>
    </row>
    <row r="40" spans="1:22" s="14" customFormat="1" x14ac:dyDescent="0.3">
      <c r="A40" s="10" t="s">
        <v>1543</v>
      </c>
      <c r="B40" s="11" t="s">
        <v>1539</v>
      </c>
      <c r="C40" s="84">
        <v>1745421</v>
      </c>
      <c r="D40" s="11" t="s">
        <v>208</v>
      </c>
      <c r="E40" s="10"/>
      <c r="F40" s="11" t="s">
        <v>209</v>
      </c>
      <c r="G40" s="11" t="s">
        <v>81</v>
      </c>
      <c r="H40" s="11">
        <v>24145</v>
      </c>
      <c r="I40" s="11">
        <v>12</v>
      </c>
      <c r="J40" s="45" t="s">
        <v>230</v>
      </c>
      <c r="K40" s="11" t="s">
        <v>1022</v>
      </c>
      <c r="L40" s="11" t="s">
        <v>32</v>
      </c>
      <c r="M40" s="12">
        <v>1300</v>
      </c>
      <c r="N40" s="12">
        <v>5.5949999999999998</v>
      </c>
      <c r="O40" s="82">
        <f t="shared" si="0"/>
        <v>7273.5</v>
      </c>
      <c r="P40" s="12">
        <v>0</v>
      </c>
      <c r="Q40" s="12">
        <v>0</v>
      </c>
      <c r="R40" s="82">
        <f t="shared" si="1"/>
        <v>7273.5</v>
      </c>
      <c r="S40" s="46">
        <f t="shared" si="2"/>
        <v>175618657.5</v>
      </c>
      <c r="T40" s="92"/>
      <c r="U40" s="48"/>
      <c r="V40" s="86"/>
    </row>
    <row r="41" spans="1:22" s="14" customFormat="1" x14ac:dyDescent="0.3">
      <c r="A41" s="10" t="s">
        <v>1543</v>
      </c>
      <c r="B41" s="11" t="s">
        <v>1539</v>
      </c>
      <c r="C41" s="84">
        <v>1745421</v>
      </c>
      <c r="D41" s="11" t="s">
        <v>208</v>
      </c>
      <c r="E41" s="10"/>
      <c r="F41" s="11" t="s">
        <v>209</v>
      </c>
      <c r="G41" s="11" t="s">
        <v>81</v>
      </c>
      <c r="H41" s="11">
        <v>24145</v>
      </c>
      <c r="I41" s="11">
        <v>13</v>
      </c>
      <c r="J41" s="45" t="s">
        <v>1198</v>
      </c>
      <c r="K41" s="11" t="s">
        <v>1199</v>
      </c>
      <c r="L41" s="11" t="s">
        <v>32</v>
      </c>
      <c r="M41" s="12">
        <v>600</v>
      </c>
      <c r="N41" s="12">
        <v>5.117</v>
      </c>
      <c r="O41" s="82">
        <f t="shared" si="0"/>
        <v>3070.2</v>
      </c>
      <c r="P41" s="12">
        <v>0</v>
      </c>
      <c r="Q41" s="12">
        <v>0</v>
      </c>
      <c r="R41" s="82">
        <f t="shared" si="1"/>
        <v>3070.2</v>
      </c>
      <c r="S41" s="46">
        <f t="shared" si="2"/>
        <v>74129979</v>
      </c>
      <c r="T41" s="92"/>
      <c r="U41" s="48"/>
      <c r="V41" s="86"/>
    </row>
    <row r="42" spans="1:22" s="14" customFormat="1" x14ac:dyDescent="0.3">
      <c r="A42" s="10" t="s">
        <v>1543</v>
      </c>
      <c r="B42" s="11" t="s">
        <v>1539</v>
      </c>
      <c r="C42" s="84">
        <v>1745421</v>
      </c>
      <c r="D42" s="11" t="s">
        <v>208</v>
      </c>
      <c r="E42" s="10"/>
      <c r="F42" s="11" t="s">
        <v>209</v>
      </c>
      <c r="G42" s="11" t="s">
        <v>81</v>
      </c>
      <c r="H42" s="11">
        <v>24145</v>
      </c>
      <c r="I42" s="11">
        <v>14</v>
      </c>
      <c r="J42" s="45" t="s">
        <v>232</v>
      </c>
      <c r="K42" s="11" t="s">
        <v>233</v>
      </c>
      <c r="L42" s="11" t="s">
        <v>32</v>
      </c>
      <c r="M42" s="12">
        <v>100</v>
      </c>
      <c r="N42" s="12">
        <v>5.2750000000000004</v>
      </c>
      <c r="O42" s="82">
        <f t="shared" si="0"/>
        <v>527.5</v>
      </c>
      <c r="P42" s="12">
        <v>0</v>
      </c>
      <c r="Q42" s="12">
        <v>0</v>
      </c>
      <c r="R42" s="82">
        <f t="shared" si="1"/>
        <v>527.5</v>
      </c>
      <c r="S42" s="46">
        <f t="shared" si="2"/>
        <v>12736487.5</v>
      </c>
      <c r="T42" s="92"/>
      <c r="U42" s="48"/>
      <c r="V42" s="86"/>
    </row>
    <row r="43" spans="1:22" s="14" customFormat="1" x14ac:dyDescent="0.3">
      <c r="A43" s="10" t="s">
        <v>1543</v>
      </c>
      <c r="B43" s="11" t="s">
        <v>1539</v>
      </c>
      <c r="C43" s="84">
        <v>1745421</v>
      </c>
      <c r="D43" s="11" t="s">
        <v>208</v>
      </c>
      <c r="E43" s="10"/>
      <c r="F43" s="11" t="s">
        <v>209</v>
      </c>
      <c r="G43" s="11" t="s">
        <v>81</v>
      </c>
      <c r="H43" s="11">
        <v>24145</v>
      </c>
      <c r="I43" s="11">
        <v>15</v>
      </c>
      <c r="J43" s="45" t="s">
        <v>234</v>
      </c>
      <c r="K43" s="11" t="s">
        <v>235</v>
      </c>
      <c r="L43" s="11" t="s">
        <v>32</v>
      </c>
      <c r="M43" s="12">
        <v>300</v>
      </c>
      <c r="N43" s="12">
        <v>5.5949999999999998</v>
      </c>
      <c r="O43" s="82">
        <f t="shared" si="0"/>
        <v>1678.5</v>
      </c>
      <c r="P43" s="12">
        <v>0</v>
      </c>
      <c r="Q43" s="12">
        <v>0</v>
      </c>
      <c r="R43" s="82">
        <f t="shared" si="1"/>
        <v>1678.5</v>
      </c>
      <c r="S43" s="46">
        <f t="shared" si="2"/>
        <v>40527382.5</v>
      </c>
      <c r="T43" s="92"/>
      <c r="U43" s="48"/>
      <c r="V43" s="86"/>
    </row>
    <row r="44" spans="1:22" s="14" customFormat="1" x14ac:dyDescent="0.3">
      <c r="A44" s="10" t="s">
        <v>1543</v>
      </c>
      <c r="B44" s="11" t="s">
        <v>1539</v>
      </c>
      <c r="C44" s="84">
        <v>1745421</v>
      </c>
      <c r="D44" s="11" t="s">
        <v>208</v>
      </c>
      <c r="E44" s="10"/>
      <c r="F44" s="11" t="s">
        <v>209</v>
      </c>
      <c r="G44" s="11" t="s">
        <v>81</v>
      </c>
      <c r="H44" s="11">
        <v>24145</v>
      </c>
      <c r="I44" s="11">
        <v>16</v>
      </c>
      <c r="J44" s="45" t="s">
        <v>236</v>
      </c>
      <c r="K44" s="11" t="s">
        <v>237</v>
      </c>
      <c r="L44" s="11" t="s">
        <v>32</v>
      </c>
      <c r="M44" s="12">
        <v>700</v>
      </c>
      <c r="N44" s="12">
        <v>5.5949999999999998</v>
      </c>
      <c r="O44" s="82">
        <f t="shared" si="0"/>
        <v>3916.5</v>
      </c>
      <c r="P44" s="12">
        <v>0</v>
      </c>
      <c r="Q44" s="12">
        <v>0</v>
      </c>
      <c r="R44" s="82">
        <f t="shared" si="1"/>
        <v>3916.5</v>
      </c>
      <c r="S44" s="46">
        <f t="shared" si="2"/>
        <v>94563892.5</v>
      </c>
      <c r="T44" s="92"/>
      <c r="U44" s="48"/>
      <c r="V44" s="86"/>
    </row>
    <row r="45" spans="1:22" s="14" customFormat="1" x14ac:dyDescent="0.3">
      <c r="A45" s="10" t="s">
        <v>1543</v>
      </c>
      <c r="B45" s="11" t="s">
        <v>1539</v>
      </c>
      <c r="C45" s="84">
        <v>1745421</v>
      </c>
      <c r="D45" s="11" t="s">
        <v>208</v>
      </c>
      <c r="E45" s="10"/>
      <c r="F45" s="11" t="s">
        <v>209</v>
      </c>
      <c r="G45" s="11" t="s">
        <v>81</v>
      </c>
      <c r="H45" s="11">
        <v>24145</v>
      </c>
      <c r="I45" s="11">
        <v>17</v>
      </c>
      <c r="J45" s="45" t="s">
        <v>238</v>
      </c>
      <c r="K45" s="11" t="s">
        <v>239</v>
      </c>
      <c r="L45" s="11" t="s">
        <v>32</v>
      </c>
      <c r="M45" s="12">
        <v>1300</v>
      </c>
      <c r="N45" s="12">
        <v>5.5949999999999998</v>
      </c>
      <c r="O45" s="82">
        <f t="shared" si="0"/>
        <v>7273.5</v>
      </c>
      <c r="P45" s="12">
        <v>0</v>
      </c>
      <c r="Q45" s="12">
        <v>0</v>
      </c>
      <c r="R45" s="82">
        <f t="shared" si="1"/>
        <v>7273.5</v>
      </c>
      <c r="S45" s="46">
        <f t="shared" si="2"/>
        <v>175618657.5</v>
      </c>
      <c r="T45" s="92"/>
      <c r="U45" s="48"/>
      <c r="V45" s="86"/>
    </row>
    <row r="46" spans="1:22" s="14" customFormat="1" x14ac:dyDescent="0.3">
      <c r="A46" s="10" t="s">
        <v>1543</v>
      </c>
      <c r="B46" s="11" t="s">
        <v>1539</v>
      </c>
      <c r="C46" s="84">
        <v>1745421</v>
      </c>
      <c r="D46" s="11" t="s">
        <v>208</v>
      </c>
      <c r="E46" s="10"/>
      <c r="F46" s="11" t="s">
        <v>209</v>
      </c>
      <c r="G46" s="11" t="s">
        <v>81</v>
      </c>
      <c r="H46" s="11">
        <v>24145</v>
      </c>
      <c r="I46" s="11">
        <v>18</v>
      </c>
      <c r="J46" s="45" t="s">
        <v>240</v>
      </c>
      <c r="K46" s="11" t="s">
        <v>241</v>
      </c>
      <c r="L46" s="11" t="s">
        <v>32</v>
      </c>
      <c r="M46" s="12">
        <v>1600</v>
      </c>
      <c r="N46" s="12">
        <v>1.7010000000000001</v>
      </c>
      <c r="O46" s="82">
        <f t="shared" si="0"/>
        <v>2721.6</v>
      </c>
      <c r="P46" s="12">
        <v>0</v>
      </c>
      <c r="Q46" s="12">
        <v>0</v>
      </c>
      <c r="R46" s="82">
        <f t="shared" si="1"/>
        <v>2721.6</v>
      </c>
      <c r="S46" s="46">
        <f t="shared" si="2"/>
        <v>65713032</v>
      </c>
      <c r="T46" s="92"/>
      <c r="U46" s="48"/>
      <c r="V46" s="86"/>
    </row>
    <row r="47" spans="1:22" s="14" customFormat="1" x14ac:dyDescent="0.3">
      <c r="A47" s="10" t="s">
        <v>1543</v>
      </c>
      <c r="B47" s="11" t="s">
        <v>1539</v>
      </c>
      <c r="C47" s="84">
        <v>1745421</v>
      </c>
      <c r="D47" s="11" t="s">
        <v>208</v>
      </c>
      <c r="E47" s="10"/>
      <c r="F47" s="11" t="s">
        <v>209</v>
      </c>
      <c r="G47" s="11" t="s">
        <v>81</v>
      </c>
      <c r="H47" s="11">
        <v>24145</v>
      </c>
      <c r="I47" s="11">
        <v>19</v>
      </c>
      <c r="J47" s="45" t="s">
        <v>242</v>
      </c>
      <c r="K47" s="11" t="s">
        <v>243</v>
      </c>
      <c r="L47" s="11" t="s">
        <v>32</v>
      </c>
      <c r="M47" s="12">
        <v>4700</v>
      </c>
      <c r="N47" s="12">
        <v>1.944</v>
      </c>
      <c r="O47" s="82">
        <f t="shared" si="0"/>
        <v>9136.7999999999993</v>
      </c>
      <c r="P47" s="12">
        <v>0</v>
      </c>
      <c r="Q47" s="12">
        <v>0</v>
      </c>
      <c r="R47" s="82">
        <f t="shared" si="1"/>
        <v>9136.7999999999993</v>
      </c>
      <c r="S47" s="46">
        <f t="shared" si="2"/>
        <v>220608035.99999997</v>
      </c>
      <c r="T47" s="92"/>
      <c r="U47" s="48"/>
      <c r="V47" s="86"/>
    </row>
    <row r="48" spans="1:22" s="14" customFormat="1" x14ac:dyDescent="0.3">
      <c r="A48" s="10" t="s">
        <v>1543</v>
      </c>
      <c r="B48" s="11" t="s">
        <v>1539</v>
      </c>
      <c r="C48" s="84">
        <v>1745421</v>
      </c>
      <c r="D48" s="11" t="s">
        <v>208</v>
      </c>
      <c r="E48" s="10"/>
      <c r="F48" s="11" t="s">
        <v>209</v>
      </c>
      <c r="G48" s="11" t="s">
        <v>81</v>
      </c>
      <c r="H48" s="11">
        <v>24145</v>
      </c>
      <c r="I48" s="11">
        <v>20</v>
      </c>
      <c r="J48" s="45"/>
      <c r="K48" s="11" t="s">
        <v>1544</v>
      </c>
      <c r="L48" s="11" t="s">
        <v>46</v>
      </c>
      <c r="M48" s="12">
        <v>0</v>
      </c>
      <c r="N48" s="12">
        <v>0</v>
      </c>
      <c r="O48" s="82">
        <f t="shared" si="0"/>
        <v>0</v>
      </c>
      <c r="P48" s="12">
        <v>0</v>
      </c>
      <c r="Q48" s="12">
        <v>0</v>
      </c>
      <c r="R48" s="82">
        <f t="shared" si="1"/>
        <v>0</v>
      </c>
      <c r="S48" s="46">
        <f t="shared" si="2"/>
        <v>0</v>
      </c>
      <c r="T48" s="92"/>
      <c r="U48" s="48"/>
      <c r="V48" s="86"/>
    </row>
    <row r="49" spans="1:22" s="28" customFormat="1" x14ac:dyDescent="0.3">
      <c r="A49" s="25" t="s">
        <v>1578</v>
      </c>
      <c r="B49" s="26" t="s">
        <v>1579</v>
      </c>
      <c r="C49" s="93">
        <v>1745430</v>
      </c>
      <c r="D49" s="26" t="s">
        <v>112</v>
      </c>
      <c r="E49" s="25"/>
      <c r="F49" s="26" t="s">
        <v>1621</v>
      </c>
      <c r="G49" s="26" t="s">
        <v>81</v>
      </c>
      <c r="H49" s="26">
        <v>24220</v>
      </c>
      <c r="I49" s="26">
        <v>1</v>
      </c>
      <c r="J49" s="94">
        <v>564600406</v>
      </c>
      <c r="K49" s="26" t="s">
        <v>1626</v>
      </c>
      <c r="L49" s="26" t="s">
        <v>32</v>
      </c>
      <c r="M49" s="27">
        <v>100</v>
      </c>
      <c r="N49" s="27">
        <v>4.2699999999999996</v>
      </c>
      <c r="O49" s="95">
        <f t="shared" si="0"/>
        <v>426.99999999999994</v>
      </c>
      <c r="P49" s="27"/>
      <c r="Q49" s="27"/>
      <c r="R49" s="95">
        <f t="shared" si="1"/>
        <v>426.99999999999994</v>
      </c>
      <c r="S49" s="34">
        <f t="shared" si="2"/>
        <v>10341939.999999998</v>
      </c>
      <c r="T49" s="96"/>
      <c r="U49" s="30"/>
      <c r="V49" s="9"/>
    </row>
    <row r="50" spans="1:22" s="14" customFormat="1" x14ac:dyDescent="0.3">
      <c r="A50" s="10" t="s">
        <v>1578</v>
      </c>
      <c r="B50" s="11" t="s">
        <v>1579</v>
      </c>
      <c r="C50" s="84">
        <v>1745430</v>
      </c>
      <c r="D50" s="11" t="s">
        <v>112</v>
      </c>
      <c r="E50" s="10"/>
      <c r="F50" s="11" t="s">
        <v>1621</v>
      </c>
      <c r="G50" s="11" t="s">
        <v>81</v>
      </c>
      <c r="H50" s="11">
        <v>24220</v>
      </c>
      <c r="I50" s="11">
        <v>2</v>
      </c>
      <c r="J50" s="45">
        <v>566559807</v>
      </c>
      <c r="K50" s="11" t="s">
        <v>1627</v>
      </c>
      <c r="L50" s="11" t="s">
        <v>32</v>
      </c>
      <c r="M50" s="12">
        <v>100</v>
      </c>
      <c r="N50" s="27">
        <v>3.23</v>
      </c>
      <c r="O50" s="82">
        <f t="shared" si="0"/>
        <v>323</v>
      </c>
      <c r="P50" s="12"/>
      <c r="Q50" s="12"/>
      <c r="R50" s="82">
        <f t="shared" si="1"/>
        <v>323</v>
      </c>
      <c r="S50" s="46">
        <f t="shared" si="2"/>
        <v>7823060</v>
      </c>
      <c r="T50" s="92"/>
      <c r="U50" s="48"/>
      <c r="V50" s="86"/>
    </row>
    <row r="51" spans="1:22" s="14" customFormat="1" x14ac:dyDescent="0.3">
      <c r="A51" s="10" t="s">
        <v>1578</v>
      </c>
      <c r="B51" s="11" t="s">
        <v>1579</v>
      </c>
      <c r="C51" s="84">
        <v>1745430</v>
      </c>
      <c r="D51" s="11" t="s">
        <v>112</v>
      </c>
      <c r="E51" s="10"/>
      <c r="F51" s="11" t="s">
        <v>1621</v>
      </c>
      <c r="G51" s="11" t="s">
        <v>81</v>
      </c>
      <c r="H51" s="11">
        <v>24220</v>
      </c>
      <c r="I51" s="11">
        <v>3</v>
      </c>
      <c r="J51" s="45">
        <v>577518506</v>
      </c>
      <c r="K51" s="11" t="s">
        <v>1628</v>
      </c>
      <c r="L51" s="11" t="s">
        <v>32</v>
      </c>
      <c r="M51" s="12">
        <v>100</v>
      </c>
      <c r="N51" s="27">
        <v>4.2699999999999996</v>
      </c>
      <c r="O51" s="82">
        <f t="shared" si="0"/>
        <v>426.99999999999994</v>
      </c>
      <c r="P51" s="12"/>
      <c r="Q51" s="12"/>
      <c r="R51" s="82">
        <f t="shared" si="1"/>
        <v>426.99999999999994</v>
      </c>
      <c r="S51" s="46">
        <f t="shared" si="2"/>
        <v>10341939.999999998</v>
      </c>
      <c r="T51" s="92"/>
      <c r="U51" s="48"/>
      <c r="V51" s="86"/>
    </row>
    <row r="52" spans="1:22" s="14" customFormat="1" x14ac:dyDescent="0.3">
      <c r="A52" s="10" t="s">
        <v>1578</v>
      </c>
      <c r="B52" s="11" t="s">
        <v>1579</v>
      </c>
      <c r="C52" s="84">
        <v>1745430</v>
      </c>
      <c r="D52" s="11" t="s">
        <v>112</v>
      </c>
      <c r="E52" s="10"/>
      <c r="F52" s="11" t="s">
        <v>1621</v>
      </c>
      <c r="G52" s="11" t="s">
        <v>81</v>
      </c>
      <c r="H52" s="11">
        <v>24220</v>
      </c>
      <c r="I52" s="11">
        <v>4</v>
      </c>
      <c r="J52" s="45">
        <v>588048606</v>
      </c>
      <c r="K52" s="11" t="s">
        <v>1629</v>
      </c>
      <c r="L52" s="11" t="s">
        <v>32</v>
      </c>
      <c r="M52" s="12">
        <v>100</v>
      </c>
      <c r="N52" s="27">
        <v>3.11</v>
      </c>
      <c r="O52" s="82">
        <f t="shared" si="0"/>
        <v>311</v>
      </c>
      <c r="P52" s="12"/>
      <c r="Q52" s="12"/>
      <c r="R52" s="82">
        <f t="shared" si="1"/>
        <v>311</v>
      </c>
      <c r="S52" s="46">
        <f t="shared" si="2"/>
        <v>7532420</v>
      </c>
      <c r="T52" s="92"/>
      <c r="U52" s="48"/>
      <c r="V52" s="86"/>
    </row>
    <row r="53" spans="1:22" s="14" customFormat="1" x14ac:dyDescent="0.3">
      <c r="A53" s="10" t="s">
        <v>1578</v>
      </c>
      <c r="B53" s="11" t="s">
        <v>1579</v>
      </c>
      <c r="C53" s="84">
        <v>1745430</v>
      </c>
      <c r="D53" s="11" t="s">
        <v>112</v>
      </c>
      <c r="E53" s="10"/>
      <c r="F53" s="11" t="s">
        <v>1621</v>
      </c>
      <c r="G53" s="11" t="s">
        <v>81</v>
      </c>
      <c r="H53" s="11">
        <v>24220</v>
      </c>
      <c r="I53" s="11">
        <v>5</v>
      </c>
      <c r="J53" s="45">
        <v>639072701</v>
      </c>
      <c r="K53" s="11" t="s">
        <v>1630</v>
      </c>
      <c r="L53" s="11" t="s">
        <v>32</v>
      </c>
      <c r="M53" s="12">
        <v>230</v>
      </c>
      <c r="N53" s="27">
        <v>3.11</v>
      </c>
      <c r="O53" s="82">
        <f t="shared" si="0"/>
        <v>715.3</v>
      </c>
      <c r="P53" s="12"/>
      <c r="Q53" s="12"/>
      <c r="R53" s="82">
        <f t="shared" si="1"/>
        <v>715.3</v>
      </c>
      <c r="S53" s="46">
        <f t="shared" si="2"/>
        <v>17324566</v>
      </c>
      <c r="T53" s="92"/>
      <c r="U53" s="48"/>
      <c r="V53" s="86"/>
    </row>
    <row r="54" spans="1:22" s="14" customFormat="1" x14ac:dyDescent="0.3">
      <c r="A54" s="10" t="s">
        <v>1578</v>
      </c>
      <c r="B54" s="11" t="s">
        <v>1579</v>
      </c>
      <c r="C54" s="84">
        <v>1745430</v>
      </c>
      <c r="D54" s="11" t="s">
        <v>112</v>
      </c>
      <c r="E54" s="10"/>
      <c r="F54" s="11" t="s">
        <v>1621</v>
      </c>
      <c r="G54" s="11" t="s">
        <v>81</v>
      </c>
      <c r="H54" s="11">
        <v>24220</v>
      </c>
      <c r="I54" s="11">
        <v>6</v>
      </c>
      <c r="J54" s="45">
        <v>577518604</v>
      </c>
      <c r="K54" s="11" t="s">
        <v>604</v>
      </c>
      <c r="L54" s="11" t="s">
        <v>32</v>
      </c>
      <c r="M54" s="12">
        <v>100</v>
      </c>
      <c r="N54" s="27">
        <v>7.28</v>
      </c>
      <c r="O54" s="82">
        <f t="shared" si="0"/>
        <v>728</v>
      </c>
      <c r="P54" s="12"/>
      <c r="Q54" s="12"/>
      <c r="R54" s="82">
        <f t="shared" si="1"/>
        <v>728</v>
      </c>
      <c r="S54" s="46">
        <f t="shared" si="2"/>
        <v>17632160</v>
      </c>
      <c r="T54" s="92"/>
      <c r="U54" s="48"/>
      <c r="V54" s="86"/>
    </row>
    <row r="55" spans="1:22" s="14" customFormat="1" x14ac:dyDescent="0.3">
      <c r="A55" s="10" t="s">
        <v>1578</v>
      </c>
      <c r="B55" s="11" t="s">
        <v>1579</v>
      </c>
      <c r="C55" s="84">
        <v>1745430</v>
      </c>
      <c r="D55" s="11" t="s">
        <v>112</v>
      </c>
      <c r="E55" s="10"/>
      <c r="F55" s="11" t="s">
        <v>1621</v>
      </c>
      <c r="G55" s="11" t="s">
        <v>81</v>
      </c>
      <c r="H55" s="11">
        <v>24220</v>
      </c>
      <c r="I55" s="11">
        <v>7</v>
      </c>
      <c r="J55" s="45">
        <v>564544206</v>
      </c>
      <c r="K55" s="11" t="s">
        <v>1631</v>
      </c>
      <c r="L55" s="11" t="s">
        <v>32</v>
      </c>
      <c r="M55" s="12">
        <v>100</v>
      </c>
      <c r="N55" s="27">
        <v>7.28</v>
      </c>
      <c r="O55" s="82">
        <f t="shared" si="0"/>
        <v>728</v>
      </c>
      <c r="P55" s="12"/>
      <c r="Q55" s="12"/>
      <c r="R55" s="82">
        <f t="shared" si="1"/>
        <v>728</v>
      </c>
      <c r="S55" s="46">
        <f t="shared" si="2"/>
        <v>17632160</v>
      </c>
      <c r="T55" s="92"/>
      <c r="U55" s="48"/>
      <c r="V55" s="86"/>
    </row>
    <row r="56" spans="1:22" s="14" customFormat="1" x14ac:dyDescent="0.3">
      <c r="A56" s="10" t="s">
        <v>1578</v>
      </c>
      <c r="B56" s="11" t="s">
        <v>1579</v>
      </c>
      <c r="C56" s="84">
        <v>1745430</v>
      </c>
      <c r="D56" s="11" t="s">
        <v>112</v>
      </c>
      <c r="E56" s="10"/>
      <c r="F56" s="11" t="s">
        <v>1621</v>
      </c>
      <c r="G56" s="11" t="s">
        <v>81</v>
      </c>
      <c r="H56" s="11">
        <v>24220</v>
      </c>
      <c r="I56" s="11">
        <v>8</v>
      </c>
      <c r="J56" s="45"/>
      <c r="K56" s="11" t="s">
        <v>1632</v>
      </c>
      <c r="L56" s="11" t="s">
        <v>46</v>
      </c>
      <c r="M56" s="12">
        <v>0</v>
      </c>
      <c r="N56" s="12">
        <v>0</v>
      </c>
      <c r="O56" s="82">
        <f t="shared" si="0"/>
        <v>0</v>
      </c>
      <c r="P56" s="12"/>
      <c r="Q56" s="12"/>
      <c r="R56" s="82">
        <f t="shared" si="1"/>
        <v>0</v>
      </c>
      <c r="S56" s="46">
        <f t="shared" si="2"/>
        <v>0</v>
      </c>
      <c r="T56" s="92"/>
      <c r="U56" s="48"/>
      <c r="V56" s="86"/>
    </row>
    <row r="57" spans="1:22" s="14" customFormat="1" x14ac:dyDescent="0.3">
      <c r="A57" s="10" t="s">
        <v>1580</v>
      </c>
      <c r="B57" s="11" t="s">
        <v>1581</v>
      </c>
      <c r="C57" s="84">
        <v>1745427</v>
      </c>
      <c r="D57" s="11" t="s">
        <v>27</v>
      </c>
      <c r="E57" s="10"/>
      <c r="F57" s="11" t="s">
        <v>1622</v>
      </c>
      <c r="G57" s="11" t="s">
        <v>29</v>
      </c>
      <c r="H57" s="11">
        <v>26387</v>
      </c>
      <c r="I57" s="11">
        <v>1</v>
      </c>
      <c r="J57" s="45" t="s">
        <v>253</v>
      </c>
      <c r="K57" s="11" t="s">
        <v>254</v>
      </c>
      <c r="L57" s="11" t="s">
        <v>32</v>
      </c>
      <c r="M57" s="12">
        <v>1000</v>
      </c>
      <c r="N57" s="27">
        <v>2.88002</v>
      </c>
      <c r="O57" s="82">
        <f t="shared" si="0"/>
        <v>2880.02</v>
      </c>
      <c r="P57" s="12"/>
      <c r="Q57" s="12"/>
      <c r="R57" s="82">
        <f t="shared" si="1"/>
        <v>2880.02</v>
      </c>
      <c r="S57" s="46">
        <f t="shared" si="2"/>
        <v>75995087.739999995</v>
      </c>
      <c r="T57" s="92"/>
      <c r="U57" s="48"/>
      <c r="V57" s="86"/>
    </row>
    <row r="58" spans="1:22" s="14" customFormat="1" x14ac:dyDescent="0.3">
      <c r="A58" s="10" t="s">
        <v>1580</v>
      </c>
      <c r="B58" s="11" t="s">
        <v>1581</v>
      </c>
      <c r="C58" s="84">
        <v>1745427</v>
      </c>
      <c r="D58" s="11" t="s">
        <v>27</v>
      </c>
      <c r="E58" s="10"/>
      <c r="F58" s="11" t="s">
        <v>1622</v>
      </c>
      <c r="G58" s="11" t="s">
        <v>29</v>
      </c>
      <c r="H58" s="11">
        <v>26387</v>
      </c>
      <c r="I58" s="11">
        <v>2</v>
      </c>
      <c r="J58" s="45" t="s">
        <v>255</v>
      </c>
      <c r="K58" s="11" t="s">
        <v>256</v>
      </c>
      <c r="L58" s="11" t="s">
        <v>32</v>
      </c>
      <c r="M58" s="12">
        <v>1000</v>
      </c>
      <c r="N58" s="27">
        <v>3.57</v>
      </c>
      <c r="O58" s="82">
        <f t="shared" si="0"/>
        <v>3570</v>
      </c>
      <c r="P58" s="12"/>
      <c r="Q58" s="12"/>
      <c r="R58" s="82">
        <f t="shared" si="1"/>
        <v>3570</v>
      </c>
      <c r="S58" s="46">
        <f t="shared" si="2"/>
        <v>94201590</v>
      </c>
      <c r="T58" s="92"/>
      <c r="U58" s="48"/>
      <c r="V58" s="86"/>
    </row>
    <row r="59" spans="1:22" s="14" customFormat="1" x14ac:dyDescent="0.3">
      <c r="A59" s="10" t="s">
        <v>1580</v>
      </c>
      <c r="B59" s="11" t="s">
        <v>1581</v>
      </c>
      <c r="C59" s="84">
        <v>1745427</v>
      </c>
      <c r="D59" s="11" t="s">
        <v>27</v>
      </c>
      <c r="E59" s="10"/>
      <c r="F59" s="11" t="s">
        <v>1622</v>
      </c>
      <c r="G59" s="11" t="s">
        <v>29</v>
      </c>
      <c r="H59" s="11">
        <v>26387</v>
      </c>
      <c r="I59" s="11">
        <v>3</v>
      </c>
      <c r="J59" s="45"/>
      <c r="K59" s="11" t="s">
        <v>1633</v>
      </c>
      <c r="L59" s="11" t="s">
        <v>46</v>
      </c>
      <c r="M59" s="12">
        <v>0</v>
      </c>
      <c r="N59" s="12">
        <v>0</v>
      </c>
      <c r="O59" s="82">
        <f t="shared" si="0"/>
        <v>0</v>
      </c>
      <c r="P59" s="12"/>
      <c r="Q59" s="12"/>
      <c r="R59" s="82">
        <f t="shared" si="1"/>
        <v>0</v>
      </c>
      <c r="S59" s="46">
        <f t="shared" si="2"/>
        <v>0</v>
      </c>
      <c r="T59" s="92"/>
      <c r="U59" s="48"/>
      <c r="V59" s="86"/>
    </row>
    <row r="60" spans="1:22" s="14" customFormat="1" x14ac:dyDescent="0.3">
      <c r="A60" s="10" t="s">
        <v>1582</v>
      </c>
      <c r="B60" s="11" t="s">
        <v>1581</v>
      </c>
      <c r="C60" s="84">
        <v>1745428</v>
      </c>
      <c r="D60" s="11" t="s">
        <v>27</v>
      </c>
      <c r="E60" s="10"/>
      <c r="F60" s="11" t="s">
        <v>1622</v>
      </c>
      <c r="G60" s="11" t="s">
        <v>29</v>
      </c>
      <c r="H60" s="11">
        <v>26387</v>
      </c>
      <c r="I60" s="11">
        <v>1</v>
      </c>
      <c r="J60" s="45" t="s">
        <v>39</v>
      </c>
      <c r="K60" s="11" t="s">
        <v>40</v>
      </c>
      <c r="L60" s="11" t="s">
        <v>32</v>
      </c>
      <c r="M60" s="12">
        <v>150</v>
      </c>
      <c r="N60" s="27">
        <v>3.7</v>
      </c>
      <c r="O60" s="82">
        <f t="shared" si="0"/>
        <v>555</v>
      </c>
      <c r="P60" s="12"/>
      <c r="Q60" s="12"/>
      <c r="R60" s="82">
        <f t="shared" si="1"/>
        <v>555</v>
      </c>
      <c r="S60" s="46">
        <f t="shared" si="2"/>
        <v>14644785</v>
      </c>
      <c r="T60" s="92"/>
      <c r="U60" s="48"/>
      <c r="V60" s="86"/>
    </row>
    <row r="61" spans="1:22" s="14" customFormat="1" x14ac:dyDescent="0.3">
      <c r="A61" s="10" t="s">
        <v>1582</v>
      </c>
      <c r="B61" s="11" t="s">
        <v>1581</v>
      </c>
      <c r="C61" s="84">
        <v>1745428</v>
      </c>
      <c r="D61" s="11" t="s">
        <v>27</v>
      </c>
      <c r="E61" s="10"/>
      <c r="F61" s="11" t="s">
        <v>1622</v>
      </c>
      <c r="G61" s="11" t="s">
        <v>29</v>
      </c>
      <c r="H61" s="11">
        <v>26387</v>
      </c>
      <c r="I61" s="11">
        <v>2</v>
      </c>
      <c r="J61" s="45" t="s">
        <v>62</v>
      </c>
      <c r="K61" s="11" t="s">
        <v>63</v>
      </c>
      <c r="L61" s="11" t="s">
        <v>32</v>
      </c>
      <c r="M61" s="12">
        <v>200</v>
      </c>
      <c r="N61" s="27">
        <v>3.43</v>
      </c>
      <c r="O61" s="82">
        <f t="shared" si="0"/>
        <v>686</v>
      </c>
      <c r="P61" s="12"/>
      <c r="Q61" s="12"/>
      <c r="R61" s="82">
        <f t="shared" si="1"/>
        <v>686</v>
      </c>
      <c r="S61" s="46">
        <f t="shared" si="2"/>
        <v>18101482</v>
      </c>
      <c r="T61" s="92"/>
      <c r="U61" s="48"/>
      <c r="V61" s="86"/>
    </row>
    <row r="62" spans="1:22" s="14" customFormat="1" x14ac:dyDescent="0.3">
      <c r="A62" s="10" t="s">
        <v>1582</v>
      </c>
      <c r="B62" s="11" t="s">
        <v>1581</v>
      </c>
      <c r="C62" s="84">
        <v>1745428</v>
      </c>
      <c r="D62" s="11" t="s">
        <v>27</v>
      </c>
      <c r="E62" s="10"/>
      <c r="F62" s="11" t="s">
        <v>1622</v>
      </c>
      <c r="G62" s="11" t="s">
        <v>29</v>
      </c>
      <c r="H62" s="11">
        <v>26387</v>
      </c>
      <c r="I62" s="11">
        <v>3</v>
      </c>
      <c r="J62" s="45" t="s">
        <v>64</v>
      </c>
      <c r="K62" s="11" t="s">
        <v>65</v>
      </c>
      <c r="L62" s="11" t="s">
        <v>32</v>
      </c>
      <c r="M62" s="12">
        <v>200</v>
      </c>
      <c r="N62" s="27">
        <v>2.5099999999999998</v>
      </c>
      <c r="O62" s="82">
        <f t="shared" si="0"/>
        <v>501.99999999999994</v>
      </c>
      <c r="P62" s="12"/>
      <c r="Q62" s="12"/>
      <c r="R62" s="82">
        <f t="shared" si="1"/>
        <v>501.99999999999994</v>
      </c>
      <c r="S62" s="46">
        <f t="shared" si="2"/>
        <v>13246273.999999998</v>
      </c>
      <c r="T62" s="92"/>
      <c r="U62" s="48"/>
      <c r="V62" s="86"/>
    </row>
    <row r="63" spans="1:22" s="14" customFormat="1" x14ac:dyDescent="0.3">
      <c r="A63" s="10" t="s">
        <v>1582</v>
      </c>
      <c r="B63" s="11" t="s">
        <v>1581</v>
      </c>
      <c r="C63" s="84">
        <v>1745428</v>
      </c>
      <c r="D63" s="11" t="s">
        <v>27</v>
      </c>
      <c r="E63" s="10"/>
      <c r="F63" s="11" t="s">
        <v>1622</v>
      </c>
      <c r="G63" s="11" t="s">
        <v>29</v>
      </c>
      <c r="H63" s="11">
        <v>26387</v>
      </c>
      <c r="I63" s="11">
        <v>4</v>
      </c>
      <c r="J63" s="45" t="s">
        <v>556</v>
      </c>
      <c r="K63" s="11" t="s">
        <v>557</v>
      </c>
      <c r="L63" s="11" t="s">
        <v>32</v>
      </c>
      <c r="M63" s="12">
        <v>100</v>
      </c>
      <c r="N63" s="27">
        <v>2.56</v>
      </c>
      <c r="O63" s="82">
        <f t="shared" si="0"/>
        <v>256</v>
      </c>
      <c r="P63" s="12"/>
      <c r="Q63" s="12"/>
      <c r="R63" s="82">
        <f t="shared" si="1"/>
        <v>256</v>
      </c>
      <c r="S63" s="46">
        <f t="shared" si="2"/>
        <v>6755072</v>
      </c>
      <c r="T63" s="92"/>
      <c r="U63" s="48"/>
      <c r="V63" s="86"/>
    </row>
    <row r="64" spans="1:22" s="14" customFormat="1" x14ac:dyDescent="0.3">
      <c r="A64" s="10" t="s">
        <v>1582</v>
      </c>
      <c r="B64" s="11" t="s">
        <v>1581</v>
      </c>
      <c r="C64" s="84">
        <v>1745428</v>
      </c>
      <c r="D64" s="11" t="s">
        <v>27</v>
      </c>
      <c r="E64" s="10"/>
      <c r="F64" s="11" t="s">
        <v>1622</v>
      </c>
      <c r="G64" s="11" t="s">
        <v>29</v>
      </c>
      <c r="H64" s="11">
        <v>26387</v>
      </c>
      <c r="I64" s="11">
        <v>5</v>
      </c>
      <c r="J64" s="45"/>
      <c r="K64" s="11" t="s">
        <v>1634</v>
      </c>
      <c r="L64" s="11" t="s">
        <v>46</v>
      </c>
      <c r="M64" s="12">
        <v>0</v>
      </c>
      <c r="N64" s="12">
        <v>0</v>
      </c>
      <c r="O64" s="82">
        <f t="shared" si="0"/>
        <v>0</v>
      </c>
      <c r="P64" s="12"/>
      <c r="Q64" s="12"/>
      <c r="R64" s="82">
        <f t="shared" si="1"/>
        <v>0</v>
      </c>
      <c r="S64" s="46">
        <f t="shared" si="2"/>
        <v>0</v>
      </c>
      <c r="T64" s="92"/>
      <c r="U64" s="48"/>
      <c r="V64" s="86"/>
    </row>
    <row r="65" spans="1:22" s="14" customFormat="1" x14ac:dyDescent="0.3">
      <c r="A65" s="10" t="s">
        <v>1583</v>
      </c>
      <c r="B65" s="11" t="s">
        <v>1581</v>
      </c>
      <c r="C65" s="84">
        <v>1745429</v>
      </c>
      <c r="D65" s="11" t="s">
        <v>27</v>
      </c>
      <c r="E65" s="10"/>
      <c r="F65" s="11" t="s">
        <v>1622</v>
      </c>
      <c r="G65" s="11" t="s">
        <v>29</v>
      </c>
      <c r="H65" s="11">
        <v>26387</v>
      </c>
      <c r="I65" s="11">
        <v>1</v>
      </c>
      <c r="J65" s="45" t="s">
        <v>265</v>
      </c>
      <c r="K65" s="11" t="s">
        <v>266</v>
      </c>
      <c r="L65" s="11" t="s">
        <v>32</v>
      </c>
      <c r="M65" s="12">
        <v>4387</v>
      </c>
      <c r="N65" s="12">
        <v>3.28</v>
      </c>
      <c r="O65" s="82">
        <f t="shared" si="0"/>
        <v>14389.359999999999</v>
      </c>
      <c r="P65" s="12"/>
      <c r="Q65" s="12"/>
      <c r="R65" s="82">
        <f t="shared" si="1"/>
        <v>14389.359999999999</v>
      </c>
      <c r="S65" s="46">
        <f t="shared" si="2"/>
        <v>379692042.31999999</v>
      </c>
      <c r="T65" s="92"/>
      <c r="U65" s="48"/>
      <c r="V65" s="86"/>
    </row>
    <row r="66" spans="1:22" s="14" customFormat="1" x14ac:dyDescent="0.3">
      <c r="A66" s="10" t="s">
        <v>1583</v>
      </c>
      <c r="B66" s="11" t="s">
        <v>1581</v>
      </c>
      <c r="C66" s="84">
        <v>1745429</v>
      </c>
      <c r="D66" s="11" t="s">
        <v>27</v>
      </c>
      <c r="E66" s="10"/>
      <c r="F66" s="11" t="s">
        <v>1622</v>
      </c>
      <c r="G66" s="11" t="s">
        <v>29</v>
      </c>
      <c r="H66" s="11">
        <v>26387</v>
      </c>
      <c r="I66" s="11">
        <v>2</v>
      </c>
      <c r="J66" s="45" t="s">
        <v>267</v>
      </c>
      <c r="K66" s="11" t="s">
        <v>268</v>
      </c>
      <c r="L66" s="11" t="s">
        <v>32</v>
      </c>
      <c r="M66" s="12">
        <v>4386</v>
      </c>
      <c r="N66" s="12">
        <v>3.28</v>
      </c>
      <c r="O66" s="82">
        <f t="shared" si="0"/>
        <v>14386.08</v>
      </c>
      <c r="P66" s="12"/>
      <c r="Q66" s="12"/>
      <c r="R66" s="82">
        <f t="shared" si="1"/>
        <v>14386.08</v>
      </c>
      <c r="S66" s="46">
        <f t="shared" si="2"/>
        <v>379605492.95999998</v>
      </c>
      <c r="T66" s="92"/>
      <c r="U66" s="48"/>
      <c r="V66" s="86"/>
    </row>
    <row r="67" spans="1:22" s="14" customFormat="1" x14ac:dyDescent="0.3">
      <c r="A67" s="10" t="s">
        <v>1583</v>
      </c>
      <c r="B67" s="11" t="s">
        <v>1581</v>
      </c>
      <c r="C67" s="84">
        <v>1745429</v>
      </c>
      <c r="D67" s="11" t="s">
        <v>27</v>
      </c>
      <c r="E67" s="10"/>
      <c r="F67" s="11" t="s">
        <v>1622</v>
      </c>
      <c r="G67" s="11" t="s">
        <v>29</v>
      </c>
      <c r="H67" s="11">
        <v>26387</v>
      </c>
      <c r="I67" s="11">
        <v>3</v>
      </c>
      <c r="J67" s="45" t="s">
        <v>269</v>
      </c>
      <c r="K67" s="11" t="s">
        <v>270</v>
      </c>
      <c r="L67" s="11" t="s">
        <v>32</v>
      </c>
      <c r="M67" s="12">
        <v>4394</v>
      </c>
      <c r="N67" s="12">
        <v>3.05</v>
      </c>
      <c r="O67" s="82">
        <f t="shared" si="0"/>
        <v>13401.699999999999</v>
      </c>
      <c r="P67" s="12"/>
      <c r="Q67" s="12"/>
      <c r="R67" s="82">
        <f t="shared" si="1"/>
        <v>13401.699999999999</v>
      </c>
      <c r="S67" s="46">
        <f t="shared" si="2"/>
        <v>353630657.89999998</v>
      </c>
      <c r="T67" s="92"/>
      <c r="U67" s="48"/>
      <c r="V67" s="86"/>
    </row>
    <row r="68" spans="1:22" s="14" customFormat="1" x14ac:dyDescent="0.3">
      <c r="A68" s="10" t="s">
        <v>1583</v>
      </c>
      <c r="B68" s="11" t="s">
        <v>1581</v>
      </c>
      <c r="C68" s="84">
        <v>1745429</v>
      </c>
      <c r="D68" s="11" t="s">
        <v>27</v>
      </c>
      <c r="E68" s="10"/>
      <c r="F68" s="11" t="s">
        <v>1622</v>
      </c>
      <c r="G68" s="11" t="s">
        <v>29</v>
      </c>
      <c r="H68" s="11">
        <v>26387</v>
      </c>
      <c r="I68" s="11">
        <v>4</v>
      </c>
      <c r="J68" s="45" t="s">
        <v>271</v>
      </c>
      <c r="K68" s="11" t="s">
        <v>272</v>
      </c>
      <c r="L68" s="11" t="s">
        <v>32</v>
      </c>
      <c r="M68" s="12">
        <v>4096</v>
      </c>
      <c r="N68" s="12">
        <v>3.07</v>
      </c>
      <c r="O68" s="82">
        <f t="shared" si="0"/>
        <v>12574.72</v>
      </c>
      <c r="P68" s="12"/>
      <c r="Q68" s="12"/>
      <c r="R68" s="82">
        <f t="shared" si="1"/>
        <v>12574.72</v>
      </c>
      <c r="S68" s="46">
        <f t="shared" si="2"/>
        <v>331809136.63999999</v>
      </c>
      <c r="T68" s="92"/>
      <c r="U68" s="48"/>
      <c r="V68" s="86"/>
    </row>
    <row r="69" spans="1:22" s="14" customFormat="1" x14ac:dyDescent="0.3">
      <c r="A69" s="10" t="s">
        <v>1583</v>
      </c>
      <c r="B69" s="11" t="s">
        <v>1581</v>
      </c>
      <c r="C69" s="84">
        <v>1745429</v>
      </c>
      <c r="D69" s="11" t="s">
        <v>27</v>
      </c>
      <c r="E69" s="10"/>
      <c r="F69" s="11" t="s">
        <v>1622</v>
      </c>
      <c r="G69" s="11" t="s">
        <v>29</v>
      </c>
      <c r="H69" s="11">
        <v>26387</v>
      </c>
      <c r="I69" s="11">
        <v>5</v>
      </c>
      <c r="J69" s="45"/>
      <c r="K69" s="11" t="s">
        <v>1635</v>
      </c>
      <c r="L69" s="11" t="s">
        <v>46</v>
      </c>
      <c r="M69" s="12">
        <v>0</v>
      </c>
      <c r="N69" s="12">
        <v>0</v>
      </c>
      <c r="O69" s="82">
        <f t="shared" ref="O69:O132" si="3">M69*N69</f>
        <v>0</v>
      </c>
      <c r="P69" s="12"/>
      <c r="Q69" s="12"/>
      <c r="R69" s="82">
        <f t="shared" ref="R69:R132" si="4">O69</f>
        <v>0</v>
      </c>
      <c r="S69" s="46">
        <f t="shared" ref="S69:S132" si="5">R69*H69</f>
        <v>0</v>
      </c>
      <c r="T69" s="92"/>
      <c r="U69" s="48"/>
      <c r="V69" s="86"/>
    </row>
    <row r="70" spans="1:22" s="14" customFormat="1" x14ac:dyDescent="0.3">
      <c r="A70" s="10" t="s">
        <v>1584</v>
      </c>
      <c r="B70" s="11" t="s">
        <v>1585</v>
      </c>
      <c r="C70" s="84">
        <v>1745431</v>
      </c>
      <c r="D70" s="11" t="s">
        <v>98</v>
      </c>
      <c r="E70" s="10"/>
      <c r="F70" s="11" t="s">
        <v>1563</v>
      </c>
      <c r="G70" s="11" t="s">
        <v>81</v>
      </c>
      <c r="H70" s="11">
        <v>24228</v>
      </c>
      <c r="I70" s="11">
        <v>1</v>
      </c>
      <c r="J70" s="45" t="s">
        <v>184</v>
      </c>
      <c r="K70" s="11" t="s">
        <v>185</v>
      </c>
      <c r="L70" s="11" t="s">
        <v>32</v>
      </c>
      <c r="M70" s="12">
        <v>10</v>
      </c>
      <c r="N70" s="12">
        <v>41.37</v>
      </c>
      <c r="O70" s="82">
        <f t="shared" si="3"/>
        <v>413.7</v>
      </c>
      <c r="P70" s="12"/>
      <c r="Q70" s="12"/>
      <c r="R70" s="82">
        <f t="shared" si="4"/>
        <v>413.7</v>
      </c>
      <c r="S70" s="46">
        <f t="shared" si="5"/>
        <v>10023123.6</v>
      </c>
      <c r="T70" s="92"/>
      <c r="U70" s="48"/>
      <c r="V70" s="86"/>
    </row>
    <row r="71" spans="1:22" s="14" customFormat="1" x14ac:dyDescent="0.3">
      <c r="A71" s="10" t="s">
        <v>1584</v>
      </c>
      <c r="B71" s="11" t="s">
        <v>1585</v>
      </c>
      <c r="C71" s="84">
        <v>1745431</v>
      </c>
      <c r="D71" s="11" t="s">
        <v>98</v>
      </c>
      <c r="E71" s="10"/>
      <c r="F71" s="11" t="s">
        <v>1563</v>
      </c>
      <c r="G71" s="11" t="s">
        <v>81</v>
      </c>
      <c r="H71" s="11">
        <v>24228</v>
      </c>
      <c r="I71" s="11">
        <v>2</v>
      </c>
      <c r="J71" s="45" t="s">
        <v>186</v>
      </c>
      <c r="K71" s="11" t="s">
        <v>187</v>
      </c>
      <c r="L71" s="11" t="s">
        <v>32</v>
      </c>
      <c r="M71" s="12">
        <v>10</v>
      </c>
      <c r="N71" s="12">
        <v>41.34</v>
      </c>
      <c r="O71" s="82">
        <f t="shared" si="3"/>
        <v>413.40000000000003</v>
      </c>
      <c r="P71" s="12"/>
      <c r="Q71" s="12"/>
      <c r="R71" s="82">
        <f t="shared" si="4"/>
        <v>413.40000000000003</v>
      </c>
      <c r="S71" s="46">
        <f t="shared" si="5"/>
        <v>10015855.200000001</v>
      </c>
      <c r="T71" s="92"/>
      <c r="U71" s="48"/>
      <c r="V71" s="86"/>
    </row>
    <row r="72" spans="1:22" s="14" customFormat="1" x14ac:dyDescent="0.3">
      <c r="A72" s="10" t="s">
        <v>1584</v>
      </c>
      <c r="B72" s="11" t="s">
        <v>1585</v>
      </c>
      <c r="C72" s="84">
        <v>1745431</v>
      </c>
      <c r="D72" s="11" t="s">
        <v>98</v>
      </c>
      <c r="E72" s="10"/>
      <c r="F72" s="11" t="s">
        <v>1563</v>
      </c>
      <c r="G72" s="11" t="s">
        <v>81</v>
      </c>
      <c r="H72" s="11">
        <v>24228</v>
      </c>
      <c r="I72" s="11">
        <v>3</v>
      </c>
      <c r="J72" s="45" t="s">
        <v>188</v>
      </c>
      <c r="K72" s="11" t="s">
        <v>189</v>
      </c>
      <c r="L72" s="11" t="s">
        <v>32</v>
      </c>
      <c r="M72" s="12">
        <v>10</v>
      </c>
      <c r="N72" s="12">
        <v>41.37</v>
      </c>
      <c r="O72" s="82">
        <f t="shared" si="3"/>
        <v>413.7</v>
      </c>
      <c r="P72" s="12"/>
      <c r="Q72" s="12"/>
      <c r="R72" s="82">
        <f t="shared" si="4"/>
        <v>413.7</v>
      </c>
      <c r="S72" s="46">
        <f t="shared" si="5"/>
        <v>10023123.6</v>
      </c>
      <c r="T72" s="92"/>
      <c r="U72" s="48"/>
      <c r="V72" s="86"/>
    </row>
    <row r="73" spans="1:22" s="14" customFormat="1" x14ac:dyDescent="0.3">
      <c r="A73" s="10" t="s">
        <v>1584</v>
      </c>
      <c r="B73" s="11" t="s">
        <v>1585</v>
      </c>
      <c r="C73" s="84">
        <v>1745431</v>
      </c>
      <c r="D73" s="11" t="s">
        <v>98</v>
      </c>
      <c r="E73" s="10"/>
      <c r="F73" s="11" t="s">
        <v>1563</v>
      </c>
      <c r="G73" s="11" t="s">
        <v>81</v>
      </c>
      <c r="H73" s="11">
        <v>24228</v>
      </c>
      <c r="I73" s="11">
        <v>4</v>
      </c>
      <c r="J73" s="45" t="s">
        <v>190</v>
      </c>
      <c r="K73" s="11" t="s">
        <v>191</v>
      </c>
      <c r="L73" s="11" t="s">
        <v>32</v>
      </c>
      <c r="M73" s="12">
        <v>10</v>
      </c>
      <c r="N73" s="12">
        <v>41.34</v>
      </c>
      <c r="O73" s="82">
        <f t="shared" si="3"/>
        <v>413.40000000000003</v>
      </c>
      <c r="P73" s="12"/>
      <c r="Q73" s="12"/>
      <c r="R73" s="82">
        <f t="shared" si="4"/>
        <v>413.40000000000003</v>
      </c>
      <c r="S73" s="46">
        <f t="shared" si="5"/>
        <v>10015855.200000001</v>
      </c>
      <c r="T73" s="92"/>
      <c r="U73" s="48"/>
      <c r="V73" s="86"/>
    </row>
    <row r="74" spans="1:22" s="14" customFormat="1" x14ac:dyDescent="0.3">
      <c r="A74" s="10" t="s">
        <v>1584</v>
      </c>
      <c r="B74" s="11" t="s">
        <v>1585</v>
      </c>
      <c r="C74" s="84">
        <v>1745431</v>
      </c>
      <c r="D74" s="11" t="s">
        <v>98</v>
      </c>
      <c r="E74" s="10"/>
      <c r="F74" s="11" t="s">
        <v>1563</v>
      </c>
      <c r="G74" s="11" t="s">
        <v>81</v>
      </c>
      <c r="H74" s="11">
        <v>24228</v>
      </c>
      <c r="I74" s="11">
        <v>5</v>
      </c>
      <c r="J74" s="45"/>
      <c r="K74" s="11" t="s">
        <v>1636</v>
      </c>
      <c r="L74" s="11" t="s">
        <v>46</v>
      </c>
      <c r="M74" s="12">
        <v>0</v>
      </c>
      <c r="N74" s="12">
        <v>0</v>
      </c>
      <c r="O74" s="82">
        <f t="shared" si="3"/>
        <v>0</v>
      </c>
      <c r="P74" s="12"/>
      <c r="Q74" s="12"/>
      <c r="R74" s="82">
        <f t="shared" si="4"/>
        <v>0</v>
      </c>
      <c r="S74" s="46">
        <f t="shared" si="5"/>
        <v>0</v>
      </c>
      <c r="T74" s="92"/>
      <c r="U74" s="48"/>
      <c r="V74" s="86"/>
    </row>
    <row r="75" spans="1:22" s="14" customFormat="1" x14ac:dyDescent="0.3">
      <c r="A75" s="10" t="s">
        <v>1586</v>
      </c>
      <c r="B75" s="11" t="s">
        <v>1585</v>
      </c>
      <c r="C75" s="84">
        <v>1745432</v>
      </c>
      <c r="D75" s="11" t="s">
        <v>27</v>
      </c>
      <c r="E75" s="10"/>
      <c r="F75" s="11" t="s">
        <v>1622</v>
      </c>
      <c r="G75" s="11" t="s">
        <v>29</v>
      </c>
      <c r="H75" s="11">
        <v>26345</v>
      </c>
      <c r="I75" s="11">
        <v>1</v>
      </c>
      <c r="J75" s="45">
        <v>566561308</v>
      </c>
      <c r="K75" s="11" t="s">
        <v>1637</v>
      </c>
      <c r="L75" s="11" t="s">
        <v>32</v>
      </c>
      <c r="M75" s="12">
        <v>15</v>
      </c>
      <c r="N75" s="12">
        <v>11.68</v>
      </c>
      <c r="O75" s="82">
        <f t="shared" si="3"/>
        <v>175.2</v>
      </c>
      <c r="P75" s="12"/>
      <c r="Q75" s="12"/>
      <c r="R75" s="82">
        <f t="shared" si="4"/>
        <v>175.2</v>
      </c>
      <c r="S75" s="46">
        <f t="shared" si="5"/>
        <v>4615644</v>
      </c>
      <c r="T75" s="92"/>
      <c r="U75" s="48"/>
      <c r="V75" s="86"/>
    </row>
    <row r="76" spans="1:22" s="14" customFormat="1" x14ac:dyDescent="0.3">
      <c r="A76" s="10" t="s">
        <v>1586</v>
      </c>
      <c r="B76" s="11" t="s">
        <v>1585</v>
      </c>
      <c r="C76" s="84">
        <v>1745432</v>
      </c>
      <c r="D76" s="11" t="s">
        <v>27</v>
      </c>
      <c r="E76" s="10"/>
      <c r="F76" s="11" t="s">
        <v>1622</v>
      </c>
      <c r="G76" s="11" t="s">
        <v>29</v>
      </c>
      <c r="H76" s="11">
        <v>26345</v>
      </c>
      <c r="I76" s="11">
        <v>2</v>
      </c>
      <c r="J76" s="45">
        <v>567301808</v>
      </c>
      <c r="K76" s="11" t="s">
        <v>1638</v>
      </c>
      <c r="L76" s="11" t="s">
        <v>32</v>
      </c>
      <c r="M76" s="12">
        <v>15</v>
      </c>
      <c r="N76" s="12">
        <v>11.68</v>
      </c>
      <c r="O76" s="82">
        <f t="shared" si="3"/>
        <v>175.2</v>
      </c>
      <c r="P76" s="12"/>
      <c r="Q76" s="12"/>
      <c r="R76" s="82">
        <f t="shared" si="4"/>
        <v>175.2</v>
      </c>
      <c r="S76" s="46">
        <f t="shared" si="5"/>
        <v>4615644</v>
      </c>
      <c r="T76" s="92"/>
      <c r="U76" s="48"/>
      <c r="V76" s="86"/>
    </row>
    <row r="77" spans="1:22" s="14" customFormat="1" x14ac:dyDescent="0.3">
      <c r="A77" s="10" t="s">
        <v>1586</v>
      </c>
      <c r="B77" s="11" t="s">
        <v>1585</v>
      </c>
      <c r="C77" s="84">
        <v>1745432</v>
      </c>
      <c r="D77" s="11" t="s">
        <v>27</v>
      </c>
      <c r="E77" s="10"/>
      <c r="F77" s="11" t="s">
        <v>1622</v>
      </c>
      <c r="G77" s="11" t="s">
        <v>29</v>
      </c>
      <c r="H77" s="11">
        <v>26345</v>
      </c>
      <c r="I77" s="11">
        <v>3</v>
      </c>
      <c r="J77" s="45"/>
      <c r="K77" s="11" t="s">
        <v>1639</v>
      </c>
      <c r="L77" s="11" t="s">
        <v>46</v>
      </c>
      <c r="M77" s="12">
        <v>0</v>
      </c>
      <c r="N77" s="12">
        <v>0</v>
      </c>
      <c r="O77" s="82">
        <f t="shared" si="3"/>
        <v>0</v>
      </c>
      <c r="P77" s="12"/>
      <c r="Q77" s="12"/>
      <c r="R77" s="82">
        <f t="shared" si="4"/>
        <v>0</v>
      </c>
      <c r="S77" s="46">
        <f t="shared" si="5"/>
        <v>0</v>
      </c>
      <c r="T77" s="92"/>
      <c r="U77" s="48"/>
      <c r="V77" s="86"/>
    </row>
    <row r="78" spans="1:22" s="14" customFormat="1" x14ac:dyDescent="0.3">
      <c r="A78" s="10" t="s">
        <v>1587</v>
      </c>
      <c r="B78" s="11" t="s">
        <v>1567</v>
      </c>
      <c r="C78" s="84">
        <v>1745433</v>
      </c>
      <c r="D78" s="11" t="s">
        <v>347</v>
      </c>
      <c r="E78" s="10"/>
      <c r="F78" s="11" t="s">
        <v>348</v>
      </c>
      <c r="G78" s="11" t="s">
        <v>81</v>
      </c>
      <c r="H78" s="11">
        <v>24310</v>
      </c>
      <c r="I78" s="11">
        <v>1</v>
      </c>
      <c r="J78" s="45" t="s">
        <v>147</v>
      </c>
      <c r="K78" s="11" t="s">
        <v>148</v>
      </c>
      <c r="L78" s="11" t="s">
        <v>32</v>
      </c>
      <c r="M78" s="12">
        <v>1000</v>
      </c>
      <c r="N78" s="12">
        <v>5.85</v>
      </c>
      <c r="O78" s="82">
        <f t="shared" si="3"/>
        <v>5850</v>
      </c>
      <c r="P78" s="12"/>
      <c r="Q78" s="12"/>
      <c r="R78" s="82">
        <f t="shared" si="4"/>
        <v>5850</v>
      </c>
      <c r="S78" s="46">
        <f t="shared" si="5"/>
        <v>142213500</v>
      </c>
      <c r="T78" s="92"/>
      <c r="U78" s="48"/>
      <c r="V78" s="86"/>
    </row>
    <row r="79" spans="1:22" s="14" customFormat="1" x14ac:dyDescent="0.3">
      <c r="A79" s="10" t="s">
        <v>1587</v>
      </c>
      <c r="B79" s="11" t="s">
        <v>1567</v>
      </c>
      <c r="C79" s="84">
        <v>1745433</v>
      </c>
      <c r="D79" s="11" t="s">
        <v>347</v>
      </c>
      <c r="E79" s="10"/>
      <c r="F79" s="11" t="s">
        <v>348</v>
      </c>
      <c r="G79" s="11" t="s">
        <v>81</v>
      </c>
      <c r="H79" s="11">
        <v>24310</v>
      </c>
      <c r="I79" s="11">
        <v>2</v>
      </c>
      <c r="J79" s="45" t="s">
        <v>82</v>
      </c>
      <c r="K79" s="11" t="s">
        <v>83</v>
      </c>
      <c r="L79" s="11" t="s">
        <v>32</v>
      </c>
      <c r="M79" s="12">
        <v>1000</v>
      </c>
      <c r="N79" s="12">
        <v>5.85</v>
      </c>
      <c r="O79" s="82">
        <f t="shared" si="3"/>
        <v>5850</v>
      </c>
      <c r="P79" s="12"/>
      <c r="Q79" s="12"/>
      <c r="R79" s="82">
        <f t="shared" si="4"/>
        <v>5850</v>
      </c>
      <c r="S79" s="46">
        <f t="shared" si="5"/>
        <v>142213500</v>
      </c>
      <c r="T79" s="92"/>
      <c r="U79" s="48"/>
      <c r="V79" s="86"/>
    </row>
    <row r="80" spans="1:22" s="14" customFormat="1" x14ac:dyDescent="0.3">
      <c r="A80" s="10" t="s">
        <v>1587</v>
      </c>
      <c r="B80" s="11" t="s">
        <v>1567</v>
      </c>
      <c r="C80" s="84">
        <v>1745433</v>
      </c>
      <c r="D80" s="11" t="s">
        <v>347</v>
      </c>
      <c r="E80" s="10"/>
      <c r="F80" s="11" t="s">
        <v>348</v>
      </c>
      <c r="G80" s="11" t="s">
        <v>81</v>
      </c>
      <c r="H80" s="11">
        <v>24310</v>
      </c>
      <c r="I80" s="11">
        <v>3</v>
      </c>
      <c r="J80" s="45" t="s">
        <v>84</v>
      </c>
      <c r="K80" s="11" t="s">
        <v>85</v>
      </c>
      <c r="L80" s="11" t="s">
        <v>32</v>
      </c>
      <c r="M80" s="12">
        <v>182</v>
      </c>
      <c r="N80" s="12">
        <v>5.85</v>
      </c>
      <c r="O80" s="82">
        <f t="shared" si="3"/>
        <v>1064.7</v>
      </c>
      <c r="P80" s="12"/>
      <c r="Q80" s="12"/>
      <c r="R80" s="82">
        <f t="shared" si="4"/>
        <v>1064.7</v>
      </c>
      <c r="S80" s="46">
        <f t="shared" si="5"/>
        <v>25882857</v>
      </c>
      <c r="T80" s="92"/>
      <c r="U80" s="48"/>
      <c r="V80" s="86"/>
    </row>
    <row r="81" spans="1:22" s="14" customFormat="1" x14ac:dyDescent="0.3">
      <c r="A81" s="10" t="s">
        <v>1587</v>
      </c>
      <c r="B81" s="11" t="s">
        <v>1567</v>
      </c>
      <c r="C81" s="84">
        <v>1745433</v>
      </c>
      <c r="D81" s="11" t="s">
        <v>347</v>
      </c>
      <c r="E81" s="10"/>
      <c r="F81" s="11" t="s">
        <v>348</v>
      </c>
      <c r="G81" s="11" t="s">
        <v>81</v>
      </c>
      <c r="H81" s="11">
        <v>24310</v>
      </c>
      <c r="I81" s="11">
        <v>4</v>
      </c>
      <c r="J81" s="45" t="s">
        <v>86</v>
      </c>
      <c r="K81" s="11" t="s">
        <v>87</v>
      </c>
      <c r="L81" s="11" t="s">
        <v>32</v>
      </c>
      <c r="M81" s="12">
        <v>1900</v>
      </c>
      <c r="N81" s="12">
        <v>5.1100000000000003</v>
      </c>
      <c r="O81" s="82">
        <f t="shared" si="3"/>
        <v>9709</v>
      </c>
      <c r="P81" s="12"/>
      <c r="Q81" s="12"/>
      <c r="R81" s="82">
        <f t="shared" si="4"/>
        <v>9709</v>
      </c>
      <c r="S81" s="46">
        <f t="shared" si="5"/>
        <v>236025790</v>
      </c>
      <c r="T81" s="92"/>
      <c r="U81" s="48"/>
      <c r="V81" s="86"/>
    </row>
    <row r="82" spans="1:22" s="14" customFormat="1" x14ac:dyDescent="0.3">
      <c r="A82" s="10" t="s">
        <v>1587</v>
      </c>
      <c r="B82" s="11" t="s">
        <v>1567</v>
      </c>
      <c r="C82" s="84">
        <v>1745433</v>
      </c>
      <c r="D82" s="11" t="s">
        <v>347</v>
      </c>
      <c r="E82" s="10"/>
      <c r="F82" s="11" t="s">
        <v>348</v>
      </c>
      <c r="G82" s="11" t="s">
        <v>81</v>
      </c>
      <c r="H82" s="11">
        <v>24310</v>
      </c>
      <c r="I82" s="11">
        <v>5</v>
      </c>
      <c r="J82" s="45" t="s">
        <v>127</v>
      </c>
      <c r="K82" s="11" t="s">
        <v>128</v>
      </c>
      <c r="L82" s="11" t="s">
        <v>32</v>
      </c>
      <c r="M82" s="12">
        <v>800</v>
      </c>
      <c r="N82" s="12">
        <v>5.1100000000000003</v>
      </c>
      <c r="O82" s="82">
        <f t="shared" si="3"/>
        <v>4088.0000000000005</v>
      </c>
      <c r="P82" s="12"/>
      <c r="Q82" s="12"/>
      <c r="R82" s="82">
        <f t="shared" si="4"/>
        <v>4088.0000000000005</v>
      </c>
      <c r="S82" s="46">
        <f t="shared" si="5"/>
        <v>99379280.000000015</v>
      </c>
      <c r="T82" s="92"/>
      <c r="U82" s="48"/>
      <c r="V82" s="86"/>
    </row>
    <row r="83" spans="1:22" s="14" customFormat="1" x14ac:dyDescent="0.3">
      <c r="A83" s="10" t="s">
        <v>1587</v>
      </c>
      <c r="B83" s="11" t="s">
        <v>1567</v>
      </c>
      <c r="C83" s="84">
        <v>1745433</v>
      </c>
      <c r="D83" s="11" t="s">
        <v>347</v>
      </c>
      <c r="E83" s="10"/>
      <c r="F83" s="11" t="s">
        <v>348</v>
      </c>
      <c r="G83" s="11" t="s">
        <v>81</v>
      </c>
      <c r="H83" s="11">
        <v>24310</v>
      </c>
      <c r="I83" s="11">
        <v>6</v>
      </c>
      <c r="J83" s="45" t="s">
        <v>151</v>
      </c>
      <c r="K83" s="11" t="s">
        <v>152</v>
      </c>
      <c r="L83" s="11" t="s">
        <v>32</v>
      </c>
      <c r="M83" s="12">
        <v>100</v>
      </c>
      <c r="N83" s="12">
        <v>5.75</v>
      </c>
      <c r="O83" s="82">
        <f t="shared" si="3"/>
        <v>575</v>
      </c>
      <c r="P83" s="12"/>
      <c r="Q83" s="12"/>
      <c r="R83" s="82">
        <f t="shared" si="4"/>
        <v>575</v>
      </c>
      <c r="S83" s="46">
        <f t="shared" si="5"/>
        <v>13978250</v>
      </c>
      <c r="T83" s="92"/>
      <c r="U83" s="48"/>
      <c r="V83" s="86"/>
    </row>
    <row r="84" spans="1:22" s="14" customFormat="1" x14ac:dyDescent="0.3">
      <c r="A84" s="10" t="s">
        <v>1587</v>
      </c>
      <c r="B84" s="11" t="s">
        <v>1567</v>
      </c>
      <c r="C84" s="84">
        <v>1745433</v>
      </c>
      <c r="D84" s="11" t="s">
        <v>347</v>
      </c>
      <c r="E84" s="10"/>
      <c r="F84" s="11" t="s">
        <v>348</v>
      </c>
      <c r="G84" s="11" t="s">
        <v>81</v>
      </c>
      <c r="H84" s="11">
        <v>24310</v>
      </c>
      <c r="I84" s="11">
        <v>7</v>
      </c>
      <c r="J84" s="45" t="s">
        <v>1390</v>
      </c>
      <c r="K84" s="11" t="s">
        <v>1437</v>
      </c>
      <c r="L84" s="11" t="s">
        <v>32</v>
      </c>
      <c r="M84" s="12">
        <v>100</v>
      </c>
      <c r="N84" s="12">
        <v>2.88</v>
      </c>
      <c r="O84" s="82">
        <f t="shared" si="3"/>
        <v>288</v>
      </c>
      <c r="P84" s="12"/>
      <c r="Q84" s="12"/>
      <c r="R84" s="82">
        <f t="shared" si="4"/>
        <v>288</v>
      </c>
      <c r="S84" s="46">
        <f t="shared" si="5"/>
        <v>7001280</v>
      </c>
      <c r="T84" s="92"/>
      <c r="U84" s="48"/>
      <c r="V84" s="86"/>
    </row>
    <row r="85" spans="1:22" s="14" customFormat="1" x14ac:dyDescent="0.3">
      <c r="A85" s="10" t="s">
        <v>1587</v>
      </c>
      <c r="B85" s="11" t="s">
        <v>1567</v>
      </c>
      <c r="C85" s="84">
        <v>1745433</v>
      </c>
      <c r="D85" s="11" t="s">
        <v>347</v>
      </c>
      <c r="E85" s="10"/>
      <c r="F85" s="11" t="s">
        <v>348</v>
      </c>
      <c r="G85" s="11" t="s">
        <v>81</v>
      </c>
      <c r="H85" s="11">
        <v>24310</v>
      </c>
      <c r="I85" s="11">
        <v>8</v>
      </c>
      <c r="J85" s="45" t="s">
        <v>161</v>
      </c>
      <c r="K85" s="11" t="s">
        <v>162</v>
      </c>
      <c r="L85" s="11" t="s">
        <v>32</v>
      </c>
      <c r="M85" s="12">
        <v>100</v>
      </c>
      <c r="N85" s="12">
        <v>5.75</v>
      </c>
      <c r="O85" s="82">
        <f t="shared" si="3"/>
        <v>575</v>
      </c>
      <c r="P85" s="12"/>
      <c r="Q85" s="12"/>
      <c r="R85" s="82">
        <f t="shared" si="4"/>
        <v>575</v>
      </c>
      <c r="S85" s="46">
        <f t="shared" si="5"/>
        <v>13978250</v>
      </c>
      <c r="T85" s="92"/>
      <c r="U85" s="48"/>
      <c r="V85" s="86"/>
    </row>
    <row r="86" spans="1:22" s="14" customFormat="1" x14ac:dyDescent="0.3">
      <c r="A86" s="10" t="s">
        <v>1587</v>
      </c>
      <c r="B86" s="11" t="s">
        <v>1567</v>
      </c>
      <c r="C86" s="84">
        <v>1745433</v>
      </c>
      <c r="D86" s="11" t="s">
        <v>347</v>
      </c>
      <c r="E86" s="10"/>
      <c r="F86" s="11" t="s">
        <v>348</v>
      </c>
      <c r="G86" s="11" t="s">
        <v>81</v>
      </c>
      <c r="H86" s="11">
        <v>24310</v>
      </c>
      <c r="I86" s="11">
        <v>9</v>
      </c>
      <c r="J86" s="45" t="s">
        <v>139</v>
      </c>
      <c r="K86" s="11" t="s">
        <v>140</v>
      </c>
      <c r="L86" s="11" t="s">
        <v>32</v>
      </c>
      <c r="M86" s="12">
        <v>200</v>
      </c>
      <c r="N86" s="12">
        <v>4.68</v>
      </c>
      <c r="O86" s="82">
        <f t="shared" si="3"/>
        <v>936</v>
      </c>
      <c r="P86" s="12"/>
      <c r="Q86" s="12"/>
      <c r="R86" s="82">
        <f t="shared" si="4"/>
        <v>936</v>
      </c>
      <c r="S86" s="46">
        <f t="shared" si="5"/>
        <v>22754160</v>
      </c>
      <c r="T86" s="92"/>
      <c r="U86" s="48"/>
      <c r="V86" s="86"/>
    </row>
    <row r="87" spans="1:22" s="14" customFormat="1" x14ac:dyDescent="0.3">
      <c r="A87" s="10" t="s">
        <v>1587</v>
      </c>
      <c r="B87" s="11" t="s">
        <v>1567</v>
      </c>
      <c r="C87" s="84">
        <v>1745433</v>
      </c>
      <c r="D87" s="11" t="s">
        <v>347</v>
      </c>
      <c r="E87" s="10"/>
      <c r="F87" s="11" t="s">
        <v>348</v>
      </c>
      <c r="G87" s="11" t="s">
        <v>81</v>
      </c>
      <c r="H87" s="11">
        <v>24310</v>
      </c>
      <c r="I87" s="11">
        <v>10</v>
      </c>
      <c r="J87" s="45"/>
      <c r="K87" s="11" t="s">
        <v>1640</v>
      </c>
      <c r="L87" s="11" t="s">
        <v>46</v>
      </c>
      <c r="M87" s="12">
        <v>0</v>
      </c>
      <c r="N87" s="12">
        <v>0</v>
      </c>
      <c r="O87" s="82">
        <f t="shared" si="3"/>
        <v>0</v>
      </c>
      <c r="P87" s="12"/>
      <c r="Q87" s="12"/>
      <c r="R87" s="82">
        <f t="shared" si="4"/>
        <v>0</v>
      </c>
      <c r="S87" s="46">
        <f t="shared" si="5"/>
        <v>0</v>
      </c>
      <c r="T87" s="92"/>
      <c r="U87" s="48"/>
      <c r="V87" s="86"/>
    </row>
    <row r="88" spans="1:22" s="14" customFormat="1" x14ac:dyDescent="0.3">
      <c r="A88" s="10" t="s">
        <v>1588</v>
      </c>
      <c r="B88" s="11" t="s">
        <v>1567</v>
      </c>
      <c r="C88" s="84">
        <v>1745439</v>
      </c>
      <c r="D88" s="11" t="s">
        <v>125</v>
      </c>
      <c r="E88" s="10"/>
      <c r="F88" s="11" t="s">
        <v>1623</v>
      </c>
      <c r="G88" s="11" t="s">
        <v>81</v>
      </c>
      <c r="H88" s="11">
        <v>24310</v>
      </c>
      <c r="I88" s="11">
        <v>1</v>
      </c>
      <c r="J88" s="45" t="s">
        <v>86</v>
      </c>
      <c r="K88" s="11" t="s">
        <v>87</v>
      </c>
      <c r="L88" s="11" t="s">
        <v>32</v>
      </c>
      <c r="M88" s="12">
        <v>1500</v>
      </c>
      <c r="N88" s="12">
        <v>4.96</v>
      </c>
      <c r="O88" s="82">
        <f t="shared" si="3"/>
        <v>7440</v>
      </c>
      <c r="P88" s="12"/>
      <c r="Q88" s="12"/>
      <c r="R88" s="82">
        <f t="shared" si="4"/>
        <v>7440</v>
      </c>
      <c r="S88" s="46">
        <f t="shared" si="5"/>
        <v>180866400</v>
      </c>
      <c r="T88" s="92"/>
      <c r="U88" s="48"/>
      <c r="V88" s="86"/>
    </row>
    <row r="89" spans="1:22" s="14" customFormat="1" x14ac:dyDescent="0.3">
      <c r="A89" s="10" t="s">
        <v>1588</v>
      </c>
      <c r="B89" s="11" t="s">
        <v>1567</v>
      </c>
      <c r="C89" s="84">
        <v>1745439</v>
      </c>
      <c r="D89" s="11" t="s">
        <v>125</v>
      </c>
      <c r="E89" s="10"/>
      <c r="F89" s="11" t="s">
        <v>1623</v>
      </c>
      <c r="G89" s="11" t="s">
        <v>81</v>
      </c>
      <c r="H89" s="11">
        <v>24310</v>
      </c>
      <c r="I89" s="11">
        <v>2</v>
      </c>
      <c r="J89" s="45" t="s">
        <v>127</v>
      </c>
      <c r="K89" s="11" t="s">
        <v>128</v>
      </c>
      <c r="L89" s="11" t="s">
        <v>32</v>
      </c>
      <c r="M89" s="12">
        <v>700</v>
      </c>
      <c r="N89" s="12">
        <v>4.96</v>
      </c>
      <c r="O89" s="82">
        <f t="shared" si="3"/>
        <v>3472</v>
      </c>
      <c r="P89" s="12"/>
      <c r="Q89" s="12"/>
      <c r="R89" s="82">
        <f t="shared" si="4"/>
        <v>3472</v>
      </c>
      <c r="S89" s="46">
        <f t="shared" si="5"/>
        <v>84404320</v>
      </c>
      <c r="T89" s="92"/>
      <c r="U89" s="48"/>
      <c r="V89" s="86"/>
    </row>
    <row r="90" spans="1:22" s="14" customFormat="1" x14ac:dyDescent="0.3">
      <c r="A90" s="10" t="s">
        <v>1588</v>
      </c>
      <c r="B90" s="11" t="s">
        <v>1567</v>
      </c>
      <c r="C90" s="84">
        <v>1745439</v>
      </c>
      <c r="D90" s="11" t="s">
        <v>125</v>
      </c>
      <c r="E90" s="10"/>
      <c r="F90" s="11" t="s">
        <v>1623</v>
      </c>
      <c r="G90" s="11" t="s">
        <v>81</v>
      </c>
      <c r="H90" s="11">
        <v>24310</v>
      </c>
      <c r="I90" s="11">
        <v>3</v>
      </c>
      <c r="J90" s="45" t="s">
        <v>129</v>
      </c>
      <c r="K90" s="11" t="s">
        <v>130</v>
      </c>
      <c r="L90" s="11" t="s">
        <v>32</v>
      </c>
      <c r="M90" s="12">
        <v>800</v>
      </c>
      <c r="N90" s="12">
        <v>4.54</v>
      </c>
      <c r="O90" s="82">
        <f t="shared" si="3"/>
        <v>3632</v>
      </c>
      <c r="P90" s="12"/>
      <c r="Q90" s="12"/>
      <c r="R90" s="82">
        <f t="shared" si="4"/>
        <v>3632</v>
      </c>
      <c r="S90" s="46">
        <f t="shared" si="5"/>
        <v>88293920</v>
      </c>
      <c r="T90" s="92"/>
      <c r="U90" s="48"/>
      <c r="V90" s="86"/>
    </row>
    <row r="91" spans="1:22" s="14" customFormat="1" x14ac:dyDescent="0.3">
      <c r="A91" s="10" t="s">
        <v>1588</v>
      </c>
      <c r="B91" s="11" t="s">
        <v>1567</v>
      </c>
      <c r="C91" s="84">
        <v>1745439</v>
      </c>
      <c r="D91" s="11" t="s">
        <v>125</v>
      </c>
      <c r="E91" s="10"/>
      <c r="F91" s="11" t="s">
        <v>1623</v>
      </c>
      <c r="G91" s="11" t="s">
        <v>81</v>
      </c>
      <c r="H91" s="11">
        <v>24310</v>
      </c>
      <c r="I91" s="11">
        <v>4</v>
      </c>
      <c r="J91" s="45" t="s">
        <v>131</v>
      </c>
      <c r="K91" s="11" t="s">
        <v>132</v>
      </c>
      <c r="L91" s="11" t="s">
        <v>32</v>
      </c>
      <c r="M91" s="12">
        <v>400</v>
      </c>
      <c r="N91" s="12">
        <v>4.54</v>
      </c>
      <c r="O91" s="82">
        <f t="shared" si="3"/>
        <v>1816</v>
      </c>
      <c r="P91" s="12"/>
      <c r="Q91" s="12"/>
      <c r="R91" s="82">
        <f t="shared" si="4"/>
        <v>1816</v>
      </c>
      <c r="S91" s="46">
        <f t="shared" si="5"/>
        <v>44146960</v>
      </c>
      <c r="T91" s="92"/>
      <c r="U91" s="48"/>
      <c r="V91" s="86"/>
    </row>
    <row r="92" spans="1:22" s="14" customFormat="1" x14ac:dyDescent="0.3">
      <c r="A92" s="10" t="s">
        <v>1588</v>
      </c>
      <c r="B92" s="11" t="s">
        <v>1567</v>
      </c>
      <c r="C92" s="84">
        <v>1745439</v>
      </c>
      <c r="D92" s="11" t="s">
        <v>125</v>
      </c>
      <c r="E92" s="10"/>
      <c r="F92" s="11" t="s">
        <v>1623</v>
      </c>
      <c r="G92" s="11" t="s">
        <v>81</v>
      </c>
      <c r="H92" s="11">
        <v>24310</v>
      </c>
      <c r="I92" s="11">
        <v>5</v>
      </c>
      <c r="J92" s="45" t="s">
        <v>133</v>
      </c>
      <c r="K92" s="11" t="s">
        <v>134</v>
      </c>
      <c r="L92" s="11" t="s">
        <v>32</v>
      </c>
      <c r="M92" s="12">
        <v>300</v>
      </c>
      <c r="N92" s="12">
        <v>5.51</v>
      </c>
      <c r="O92" s="82">
        <f t="shared" si="3"/>
        <v>1653</v>
      </c>
      <c r="P92" s="12"/>
      <c r="Q92" s="12"/>
      <c r="R92" s="82">
        <f t="shared" si="4"/>
        <v>1653</v>
      </c>
      <c r="S92" s="46">
        <f t="shared" si="5"/>
        <v>40184430</v>
      </c>
      <c r="T92" s="92"/>
      <c r="U92" s="48"/>
      <c r="V92" s="86"/>
    </row>
    <row r="93" spans="1:22" s="14" customFormat="1" x14ac:dyDescent="0.3">
      <c r="A93" s="10" t="s">
        <v>1588</v>
      </c>
      <c r="B93" s="11" t="s">
        <v>1567</v>
      </c>
      <c r="C93" s="84">
        <v>1745439</v>
      </c>
      <c r="D93" s="11" t="s">
        <v>125</v>
      </c>
      <c r="E93" s="10"/>
      <c r="F93" s="11" t="s">
        <v>1623</v>
      </c>
      <c r="G93" s="11" t="s">
        <v>81</v>
      </c>
      <c r="H93" s="11">
        <v>24310</v>
      </c>
      <c r="I93" s="11">
        <v>6</v>
      </c>
      <c r="J93" s="45" t="s">
        <v>135</v>
      </c>
      <c r="K93" s="11" t="s">
        <v>136</v>
      </c>
      <c r="L93" s="11" t="s">
        <v>32</v>
      </c>
      <c r="M93" s="12">
        <v>300</v>
      </c>
      <c r="N93" s="12">
        <v>5.51</v>
      </c>
      <c r="O93" s="82">
        <f t="shared" si="3"/>
        <v>1653</v>
      </c>
      <c r="P93" s="12"/>
      <c r="Q93" s="12"/>
      <c r="R93" s="82">
        <f t="shared" si="4"/>
        <v>1653</v>
      </c>
      <c r="S93" s="46">
        <f t="shared" si="5"/>
        <v>40184430</v>
      </c>
      <c r="T93" s="92"/>
      <c r="U93" s="48"/>
      <c r="V93" s="86"/>
    </row>
    <row r="94" spans="1:22" s="14" customFormat="1" x14ac:dyDescent="0.3">
      <c r="A94" s="10" t="s">
        <v>1588</v>
      </c>
      <c r="B94" s="11" t="s">
        <v>1567</v>
      </c>
      <c r="C94" s="84">
        <v>1745439</v>
      </c>
      <c r="D94" s="11" t="s">
        <v>125</v>
      </c>
      <c r="E94" s="10"/>
      <c r="F94" s="11" t="s">
        <v>1623</v>
      </c>
      <c r="G94" s="11" t="s">
        <v>81</v>
      </c>
      <c r="H94" s="11">
        <v>24310</v>
      </c>
      <c r="I94" s="11">
        <v>7</v>
      </c>
      <c r="J94" s="45" t="s">
        <v>137</v>
      </c>
      <c r="K94" s="11" t="s">
        <v>138</v>
      </c>
      <c r="L94" s="11" t="s">
        <v>32</v>
      </c>
      <c r="M94" s="12">
        <v>600</v>
      </c>
      <c r="N94" s="12">
        <v>4.54</v>
      </c>
      <c r="O94" s="82">
        <f t="shared" si="3"/>
        <v>2724</v>
      </c>
      <c r="P94" s="12"/>
      <c r="Q94" s="12"/>
      <c r="R94" s="82">
        <f t="shared" si="4"/>
        <v>2724</v>
      </c>
      <c r="S94" s="46">
        <f t="shared" si="5"/>
        <v>66220440</v>
      </c>
      <c r="T94" s="92"/>
      <c r="U94" s="48"/>
      <c r="V94" s="86"/>
    </row>
    <row r="95" spans="1:22" s="14" customFormat="1" x14ac:dyDescent="0.3">
      <c r="A95" s="10" t="s">
        <v>1588</v>
      </c>
      <c r="B95" s="11" t="s">
        <v>1567</v>
      </c>
      <c r="C95" s="84">
        <v>1745439</v>
      </c>
      <c r="D95" s="11" t="s">
        <v>125</v>
      </c>
      <c r="E95" s="10"/>
      <c r="F95" s="11" t="s">
        <v>1623</v>
      </c>
      <c r="G95" s="11" t="s">
        <v>81</v>
      </c>
      <c r="H95" s="11">
        <v>24310</v>
      </c>
      <c r="I95" s="11">
        <v>8</v>
      </c>
      <c r="J95" s="45" t="s">
        <v>139</v>
      </c>
      <c r="K95" s="11" t="s">
        <v>140</v>
      </c>
      <c r="L95" s="11" t="s">
        <v>32</v>
      </c>
      <c r="M95" s="12">
        <v>400</v>
      </c>
      <c r="N95" s="12">
        <v>4.54</v>
      </c>
      <c r="O95" s="82">
        <f t="shared" si="3"/>
        <v>1816</v>
      </c>
      <c r="P95" s="12"/>
      <c r="Q95" s="12"/>
      <c r="R95" s="82">
        <f t="shared" si="4"/>
        <v>1816</v>
      </c>
      <c r="S95" s="46">
        <f t="shared" si="5"/>
        <v>44146960</v>
      </c>
      <c r="T95" s="92"/>
      <c r="U95" s="48"/>
      <c r="V95" s="86"/>
    </row>
    <row r="96" spans="1:22" s="14" customFormat="1" x14ac:dyDescent="0.3">
      <c r="A96" s="10" t="s">
        <v>1588</v>
      </c>
      <c r="B96" s="11" t="s">
        <v>1567</v>
      </c>
      <c r="C96" s="84">
        <v>1745439</v>
      </c>
      <c r="D96" s="11" t="s">
        <v>125</v>
      </c>
      <c r="E96" s="10"/>
      <c r="F96" s="11" t="s">
        <v>1623</v>
      </c>
      <c r="G96" s="11" t="s">
        <v>81</v>
      </c>
      <c r="H96" s="11">
        <v>24310</v>
      </c>
      <c r="I96" s="11">
        <v>9</v>
      </c>
      <c r="J96" s="45" t="s">
        <v>141</v>
      </c>
      <c r="K96" s="11" t="s">
        <v>142</v>
      </c>
      <c r="L96" s="11" t="s">
        <v>32</v>
      </c>
      <c r="M96" s="12">
        <v>200</v>
      </c>
      <c r="N96" s="12">
        <v>5.51</v>
      </c>
      <c r="O96" s="82">
        <f t="shared" si="3"/>
        <v>1102</v>
      </c>
      <c r="P96" s="12"/>
      <c r="Q96" s="12"/>
      <c r="R96" s="82">
        <f t="shared" si="4"/>
        <v>1102</v>
      </c>
      <c r="S96" s="46">
        <f t="shared" si="5"/>
        <v>26789620</v>
      </c>
      <c r="T96" s="92"/>
      <c r="U96" s="48"/>
      <c r="V96" s="86"/>
    </row>
    <row r="97" spans="1:22" s="14" customFormat="1" x14ac:dyDescent="0.3">
      <c r="A97" s="10" t="s">
        <v>1588</v>
      </c>
      <c r="B97" s="11" t="s">
        <v>1567</v>
      </c>
      <c r="C97" s="84">
        <v>1745439</v>
      </c>
      <c r="D97" s="11" t="s">
        <v>125</v>
      </c>
      <c r="E97" s="10"/>
      <c r="F97" s="11" t="s">
        <v>1623</v>
      </c>
      <c r="G97" s="11" t="s">
        <v>81</v>
      </c>
      <c r="H97" s="11">
        <v>24310</v>
      </c>
      <c r="I97" s="11">
        <v>10</v>
      </c>
      <c r="J97" s="45" t="s">
        <v>143</v>
      </c>
      <c r="K97" s="11" t="s">
        <v>144</v>
      </c>
      <c r="L97" s="11" t="s">
        <v>32</v>
      </c>
      <c r="M97" s="12">
        <v>200</v>
      </c>
      <c r="N97" s="12">
        <v>5.51</v>
      </c>
      <c r="O97" s="82">
        <f t="shared" si="3"/>
        <v>1102</v>
      </c>
      <c r="P97" s="12"/>
      <c r="Q97" s="12"/>
      <c r="R97" s="82">
        <f t="shared" si="4"/>
        <v>1102</v>
      </c>
      <c r="S97" s="46">
        <f t="shared" si="5"/>
        <v>26789620</v>
      </c>
      <c r="T97" s="92"/>
      <c r="U97" s="48"/>
      <c r="V97" s="86"/>
    </row>
    <row r="98" spans="1:22" s="14" customFormat="1" x14ac:dyDescent="0.3">
      <c r="A98" s="10" t="s">
        <v>1588</v>
      </c>
      <c r="B98" s="11" t="s">
        <v>1567</v>
      </c>
      <c r="C98" s="84">
        <v>1745439</v>
      </c>
      <c r="D98" s="11" t="s">
        <v>125</v>
      </c>
      <c r="E98" s="10"/>
      <c r="F98" s="11" t="s">
        <v>1623</v>
      </c>
      <c r="G98" s="11" t="s">
        <v>81</v>
      </c>
      <c r="H98" s="11">
        <v>24310</v>
      </c>
      <c r="I98" s="11">
        <v>11</v>
      </c>
      <c r="J98" s="45"/>
      <c r="K98" s="11" t="s">
        <v>1641</v>
      </c>
      <c r="L98" s="11" t="s">
        <v>46</v>
      </c>
      <c r="M98" s="12">
        <v>0</v>
      </c>
      <c r="N98" s="12">
        <v>0</v>
      </c>
      <c r="O98" s="82">
        <f t="shared" si="3"/>
        <v>0</v>
      </c>
      <c r="P98" s="12"/>
      <c r="Q98" s="12"/>
      <c r="R98" s="82">
        <f t="shared" si="4"/>
        <v>0</v>
      </c>
      <c r="S98" s="46">
        <f t="shared" si="5"/>
        <v>0</v>
      </c>
      <c r="T98" s="92"/>
      <c r="U98" s="48"/>
      <c r="V98" s="86"/>
    </row>
    <row r="99" spans="1:22" s="14" customFormat="1" x14ac:dyDescent="0.3">
      <c r="A99" s="10" t="s">
        <v>1589</v>
      </c>
      <c r="B99" s="11" t="s">
        <v>1590</v>
      </c>
      <c r="C99" s="84">
        <v>1745442</v>
      </c>
      <c r="D99" s="11" t="s">
        <v>208</v>
      </c>
      <c r="E99" s="10"/>
      <c r="F99" s="11" t="s">
        <v>209</v>
      </c>
      <c r="G99" s="11" t="s">
        <v>81</v>
      </c>
      <c r="H99" s="11">
        <v>24387</v>
      </c>
      <c r="I99" s="11">
        <v>1</v>
      </c>
      <c r="J99" s="45" t="s">
        <v>210</v>
      </c>
      <c r="K99" s="11" t="s">
        <v>859</v>
      </c>
      <c r="L99" s="11" t="s">
        <v>32</v>
      </c>
      <c r="M99" s="12">
        <v>1100</v>
      </c>
      <c r="N99" s="12">
        <v>5.2850000000000001</v>
      </c>
      <c r="O99" s="82">
        <f t="shared" si="3"/>
        <v>5813.5</v>
      </c>
      <c r="P99" s="12"/>
      <c r="Q99" s="12"/>
      <c r="R99" s="82">
        <f t="shared" si="4"/>
        <v>5813.5</v>
      </c>
      <c r="S99" s="46">
        <f t="shared" si="5"/>
        <v>141773824.5</v>
      </c>
      <c r="T99" s="92"/>
      <c r="U99" s="48"/>
      <c r="V99" s="86"/>
    </row>
    <row r="100" spans="1:22" s="14" customFormat="1" x14ac:dyDescent="0.3">
      <c r="A100" s="10" t="s">
        <v>1589</v>
      </c>
      <c r="B100" s="11" t="s">
        <v>1590</v>
      </c>
      <c r="C100" s="84">
        <v>1745442</v>
      </c>
      <c r="D100" s="11" t="s">
        <v>208</v>
      </c>
      <c r="E100" s="10"/>
      <c r="F100" s="11" t="s">
        <v>209</v>
      </c>
      <c r="G100" s="11" t="s">
        <v>81</v>
      </c>
      <c r="H100" s="11">
        <v>24387</v>
      </c>
      <c r="I100" s="11">
        <v>2</v>
      </c>
      <c r="J100" s="45" t="s">
        <v>212</v>
      </c>
      <c r="K100" s="11" t="s">
        <v>213</v>
      </c>
      <c r="L100" s="11" t="s">
        <v>32</v>
      </c>
      <c r="M100" s="12">
        <v>1900</v>
      </c>
      <c r="N100" s="12">
        <v>5.1269999999999998</v>
      </c>
      <c r="O100" s="82">
        <f t="shared" si="3"/>
        <v>9741.2999999999993</v>
      </c>
      <c r="P100" s="12"/>
      <c r="Q100" s="12"/>
      <c r="R100" s="82">
        <f t="shared" si="4"/>
        <v>9741.2999999999993</v>
      </c>
      <c r="S100" s="46">
        <f t="shared" si="5"/>
        <v>237561083.09999999</v>
      </c>
      <c r="T100" s="92"/>
      <c r="U100" s="48"/>
      <c r="V100" s="86"/>
    </row>
    <row r="101" spans="1:22" s="14" customFormat="1" x14ac:dyDescent="0.3">
      <c r="A101" s="10" t="s">
        <v>1589</v>
      </c>
      <c r="B101" s="11" t="s">
        <v>1590</v>
      </c>
      <c r="C101" s="84">
        <v>1745442</v>
      </c>
      <c r="D101" s="11" t="s">
        <v>208</v>
      </c>
      <c r="E101" s="10"/>
      <c r="F101" s="11" t="s">
        <v>209</v>
      </c>
      <c r="G101" s="11" t="s">
        <v>81</v>
      </c>
      <c r="H101" s="11">
        <v>24387</v>
      </c>
      <c r="I101" s="11">
        <v>3</v>
      </c>
      <c r="J101" s="45" t="s">
        <v>214</v>
      </c>
      <c r="K101" s="11" t="s">
        <v>1196</v>
      </c>
      <c r="L101" s="11" t="s">
        <v>32</v>
      </c>
      <c r="M101" s="12">
        <v>6300</v>
      </c>
      <c r="N101" s="12">
        <v>5.1550000000000002</v>
      </c>
      <c r="O101" s="82">
        <f t="shared" si="3"/>
        <v>32476.5</v>
      </c>
      <c r="P101" s="12"/>
      <c r="Q101" s="12"/>
      <c r="R101" s="82">
        <f t="shared" si="4"/>
        <v>32476.5</v>
      </c>
      <c r="S101" s="46">
        <f t="shared" si="5"/>
        <v>792004405.5</v>
      </c>
      <c r="T101" s="92"/>
      <c r="U101" s="48"/>
      <c r="V101" s="86"/>
    </row>
    <row r="102" spans="1:22" s="14" customFormat="1" x14ac:dyDescent="0.3">
      <c r="A102" s="10" t="s">
        <v>1589</v>
      </c>
      <c r="B102" s="11" t="s">
        <v>1590</v>
      </c>
      <c r="C102" s="84">
        <v>1745442</v>
      </c>
      <c r="D102" s="11" t="s">
        <v>208</v>
      </c>
      <c r="E102" s="10"/>
      <c r="F102" s="11" t="s">
        <v>209</v>
      </c>
      <c r="G102" s="11" t="s">
        <v>81</v>
      </c>
      <c r="H102" s="11">
        <v>24387</v>
      </c>
      <c r="I102" s="11">
        <v>4</v>
      </c>
      <c r="J102" s="45" t="s">
        <v>216</v>
      </c>
      <c r="K102" s="11" t="s">
        <v>217</v>
      </c>
      <c r="L102" s="11" t="s">
        <v>32</v>
      </c>
      <c r="M102" s="12">
        <v>1100</v>
      </c>
      <c r="N102" s="12">
        <v>5.2850000000000001</v>
      </c>
      <c r="O102" s="82">
        <f t="shared" si="3"/>
        <v>5813.5</v>
      </c>
      <c r="P102" s="12"/>
      <c r="Q102" s="12"/>
      <c r="R102" s="82">
        <f t="shared" si="4"/>
        <v>5813.5</v>
      </c>
      <c r="S102" s="46">
        <f t="shared" si="5"/>
        <v>141773824.5</v>
      </c>
      <c r="T102" s="92"/>
      <c r="U102" s="48"/>
      <c r="V102" s="86"/>
    </row>
    <row r="103" spans="1:22" s="14" customFormat="1" x14ac:dyDescent="0.3">
      <c r="A103" s="10" t="s">
        <v>1589</v>
      </c>
      <c r="B103" s="11" t="s">
        <v>1590</v>
      </c>
      <c r="C103" s="84">
        <v>1745442</v>
      </c>
      <c r="D103" s="11" t="s">
        <v>208</v>
      </c>
      <c r="E103" s="10"/>
      <c r="F103" s="11" t="s">
        <v>209</v>
      </c>
      <c r="G103" s="11" t="s">
        <v>81</v>
      </c>
      <c r="H103" s="11">
        <v>24387</v>
      </c>
      <c r="I103" s="11">
        <v>5</v>
      </c>
      <c r="J103" s="45" t="s">
        <v>218</v>
      </c>
      <c r="K103" s="11" t="s">
        <v>1020</v>
      </c>
      <c r="L103" s="11" t="s">
        <v>32</v>
      </c>
      <c r="M103" s="12">
        <v>1800</v>
      </c>
      <c r="N103" s="12">
        <v>5.1269999999999998</v>
      </c>
      <c r="O103" s="82">
        <f t="shared" si="3"/>
        <v>9228.6</v>
      </c>
      <c r="P103" s="12"/>
      <c r="Q103" s="12"/>
      <c r="R103" s="82">
        <f t="shared" si="4"/>
        <v>9228.6</v>
      </c>
      <c r="S103" s="46">
        <f t="shared" si="5"/>
        <v>225057868.20000002</v>
      </c>
      <c r="T103" s="92"/>
      <c r="U103" s="48"/>
      <c r="V103" s="86"/>
    </row>
    <row r="104" spans="1:22" s="14" customFormat="1" x14ac:dyDescent="0.3">
      <c r="A104" s="10" t="s">
        <v>1589</v>
      </c>
      <c r="B104" s="11" t="s">
        <v>1590</v>
      </c>
      <c r="C104" s="84">
        <v>1745442</v>
      </c>
      <c r="D104" s="11" t="s">
        <v>208</v>
      </c>
      <c r="E104" s="10"/>
      <c r="F104" s="11" t="s">
        <v>209</v>
      </c>
      <c r="G104" s="11" t="s">
        <v>81</v>
      </c>
      <c r="H104" s="11">
        <v>24387</v>
      </c>
      <c r="I104" s="11">
        <v>6</v>
      </c>
      <c r="J104" s="45" t="s">
        <v>220</v>
      </c>
      <c r="K104" s="11" t="s">
        <v>1021</v>
      </c>
      <c r="L104" s="11" t="s">
        <v>32</v>
      </c>
      <c r="M104" s="12">
        <v>6500</v>
      </c>
      <c r="N104" s="12">
        <v>5.1550000000000002</v>
      </c>
      <c r="O104" s="82">
        <f t="shared" si="3"/>
        <v>33507.5</v>
      </c>
      <c r="P104" s="12"/>
      <c r="Q104" s="12"/>
      <c r="R104" s="82">
        <f t="shared" si="4"/>
        <v>33507.5</v>
      </c>
      <c r="S104" s="46">
        <f t="shared" si="5"/>
        <v>817147402.5</v>
      </c>
      <c r="T104" s="92"/>
      <c r="U104" s="48"/>
      <c r="V104" s="86"/>
    </row>
    <row r="105" spans="1:22" s="14" customFormat="1" x14ac:dyDescent="0.3">
      <c r="A105" s="10" t="s">
        <v>1589</v>
      </c>
      <c r="B105" s="11" t="s">
        <v>1590</v>
      </c>
      <c r="C105" s="84">
        <v>1745442</v>
      </c>
      <c r="D105" s="11" t="s">
        <v>208</v>
      </c>
      <c r="E105" s="10"/>
      <c r="F105" s="11" t="s">
        <v>209</v>
      </c>
      <c r="G105" s="11" t="s">
        <v>81</v>
      </c>
      <c r="H105" s="11">
        <v>24387</v>
      </c>
      <c r="I105" s="11">
        <v>7</v>
      </c>
      <c r="J105" s="45" t="s">
        <v>74</v>
      </c>
      <c r="K105" s="11" t="s">
        <v>75</v>
      </c>
      <c r="L105" s="11" t="s">
        <v>32</v>
      </c>
      <c r="M105" s="12">
        <v>18600</v>
      </c>
      <c r="N105" s="12">
        <v>1.63</v>
      </c>
      <c r="O105" s="82">
        <f t="shared" si="3"/>
        <v>30317.999999999996</v>
      </c>
      <c r="P105" s="12"/>
      <c r="Q105" s="12"/>
      <c r="R105" s="82">
        <f t="shared" si="4"/>
        <v>30317.999999999996</v>
      </c>
      <c r="S105" s="46">
        <f t="shared" si="5"/>
        <v>739365065.99999988</v>
      </c>
      <c r="T105" s="92"/>
      <c r="U105" s="48"/>
      <c r="V105" s="86"/>
    </row>
    <row r="106" spans="1:22" s="14" customFormat="1" x14ac:dyDescent="0.3">
      <c r="A106" s="10" t="s">
        <v>1589</v>
      </c>
      <c r="B106" s="11" t="s">
        <v>1590</v>
      </c>
      <c r="C106" s="84">
        <v>1745442</v>
      </c>
      <c r="D106" s="11" t="s">
        <v>208</v>
      </c>
      <c r="E106" s="10"/>
      <c r="F106" s="11" t="s">
        <v>209</v>
      </c>
      <c r="G106" s="11" t="s">
        <v>81</v>
      </c>
      <c r="H106" s="11">
        <v>24387</v>
      </c>
      <c r="I106" s="11">
        <v>8</v>
      </c>
      <c r="J106" s="45" t="s">
        <v>222</v>
      </c>
      <c r="K106" s="11" t="s">
        <v>223</v>
      </c>
      <c r="L106" s="11" t="s">
        <v>32</v>
      </c>
      <c r="M106" s="12">
        <v>700</v>
      </c>
      <c r="N106" s="12">
        <v>5.117</v>
      </c>
      <c r="O106" s="82">
        <f t="shared" si="3"/>
        <v>3581.9</v>
      </c>
      <c r="P106" s="12"/>
      <c r="Q106" s="12"/>
      <c r="R106" s="82">
        <f t="shared" si="4"/>
        <v>3581.9</v>
      </c>
      <c r="S106" s="46">
        <f t="shared" si="5"/>
        <v>87351795.299999997</v>
      </c>
      <c r="T106" s="92"/>
      <c r="U106" s="48"/>
      <c r="V106" s="86"/>
    </row>
    <row r="107" spans="1:22" s="14" customFormat="1" x14ac:dyDescent="0.3">
      <c r="A107" s="10" t="s">
        <v>1589</v>
      </c>
      <c r="B107" s="11" t="s">
        <v>1590</v>
      </c>
      <c r="C107" s="84">
        <v>1745442</v>
      </c>
      <c r="D107" s="11" t="s">
        <v>208</v>
      </c>
      <c r="E107" s="10"/>
      <c r="F107" s="11" t="s">
        <v>209</v>
      </c>
      <c r="G107" s="11" t="s">
        <v>81</v>
      </c>
      <c r="H107" s="11">
        <v>24387</v>
      </c>
      <c r="I107" s="11">
        <v>9</v>
      </c>
      <c r="J107" s="45" t="s">
        <v>224</v>
      </c>
      <c r="K107" s="11" t="s">
        <v>225</v>
      </c>
      <c r="L107" s="11" t="s">
        <v>32</v>
      </c>
      <c r="M107" s="12">
        <v>400</v>
      </c>
      <c r="N107" s="12">
        <v>5.2750000000000004</v>
      </c>
      <c r="O107" s="82">
        <f t="shared" si="3"/>
        <v>2110</v>
      </c>
      <c r="P107" s="12"/>
      <c r="Q107" s="12"/>
      <c r="R107" s="82">
        <f t="shared" si="4"/>
        <v>2110</v>
      </c>
      <c r="S107" s="46">
        <f t="shared" si="5"/>
        <v>51456570</v>
      </c>
      <c r="T107" s="92"/>
      <c r="U107" s="48"/>
      <c r="V107" s="86"/>
    </row>
    <row r="108" spans="1:22" s="14" customFormat="1" x14ac:dyDescent="0.3">
      <c r="A108" s="10" t="s">
        <v>1589</v>
      </c>
      <c r="B108" s="11" t="s">
        <v>1590</v>
      </c>
      <c r="C108" s="84">
        <v>1745442</v>
      </c>
      <c r="D108" s="11" t="s">
        <v>208</v>
      </c>
      <c r="E108" s="10"/>
      <c r="F108" s="11" t="s">
        <v>209</v>
      </c>
      <c r="G108" s="11" t="s">
        <v>81</v>
      </c>
      <c r="H108" s="11">
        <v>24387</v>
      </c>
      <c r="I108" s="11">
        <v>10</v>
      </c>
      <c r="J108" s="45" t="s">
        <v>226</v>
      </c>
      <c r="K108" s="11" t="s">
        <v>227</v>
      </c>
      <c r="L108" s="11" t="s">
        <v>32</v>
      </c>
      <c r="M108" s="12">
        <v>300</v>
      </c>
      <c r="N108" s="12">
        <v>5.5949999999999998</v>
      </c>
      <c r="O108" s="82">
        <f t="shared" si="3"/>
        <v>1678.5</v>
      </c>
      <c r="P108" s="12"/>
      <c r="Q108" s="12"/>
      <c r="R108" s="82">
        <f t="shared" si="4"/>
        <v>1678.5</v>
      </c>
      <c r="S108" s="46">
        <f t="shared" si="5"/>
        <v>40933579.5</v>
      </c>
      <c r="T108" s="92"/>
      <c r="U108" s="48"/>
      <c r="V108" s="86"/>
    </row>
    <row r="109" spans="1:22" s="14" customFormat="1" x14ac:dyDescent="0.3">
      <c r="A109" s="10" t="s">
        <v>1589</v>
      </c>
      <c r="B109" s="11" t="s">
        <v>1590</v>
      </c>
      <c r="C109" s="84">
        <v>1745442</v>
      </c>
      <c r="D109" s="11" t="s">
        <v>208</v>
      </c>
      <c r="E109" s="10"/>
      <c r="F109" s="11" t="s">
        <v>209</v>
      </c>
      <c r="G109" s="11" t="s">
        <v>81</v>
      </c>
      <c r="H109" s="11">
        <v>24387</v>
      </c>
      <c r="I109" s="11">
        <v>11</v>
      </c>
      <c r="J109" s="45" t="s">
        <v>228</v>
      </c>
      <c r="K109" s="11" t="s">
        <v>862</v>
      </c>
      <c r="L109" s="11" t="s">
        <v>32</v>
      </c>
      <c r="M109" s="12">
        <v>1200</v>
      </c>
      <c r="N109" s="12">
        <v>5.5949999999999998</v>
      </c>
      <c r="O109" s="82">
        <f t="shared" si="3"/>
        <v>6714</v>
      </c>
      <c r="P109" s="12"/>
      <c r="Q109" s="12"/>
      <c r="R109" s="82">
        <f t="shared" si="4"/>
        <v>6714</v>
      </c>
      <c r="S109" s="46">
        <f t="shared" si="5"/>
        <v>163734318</v>
      </c>
      <c r="T109" s="92"/>
      <c r="U109" s="48"/>
      <c r="V109" s="86"/>
    </row>
    <row r="110" spans="1:22" s="14" customFormat="1" x14ac:dyDescent="0.3">
      <c r="A110" s="10" t="s">
        <v>1589</v>
      </c>
      <c r="B110" s="11" t="s">
        <v>1590</v>
      </c>
      <c r="C110" s="84">
        <v>1745442</v>
      </c>
      <c r="D110" s="11" t="s">
        <v>208</v>
      </c>
      <c r="E110" s="10"/>
      <c r="F110" s="11" t="s">
        <v>209</v>
      </c>
      <c r="G110" s="11" t="s">
        <v>81</v>
      </c>
      <c r="H110" s="11">
        <v>24387</v>
      </c>
      <c r="I110" s="11">
        <v>12</v>
      </c>
      <c r="J110" s="45" t="s">
        <v>230</v>
      </c>
      <c r="K110" s="11" t="s">
        <v>231</v>
      </c>
      <c r="L110" s="11" t="s">
        <v>32</v>
      </c>
      <c r="M110" s="12">
        <v>2400</v>
      </c>
      <c r="N110" s="12">
        <v>5.5949999999999998</v>
      </c>
      <c r="O110" s="82">
        <f t="shared" si="3"/>
        <v>13428</v>
      </c>
      <c r="P110" s="12"/>
      <c r="Q110" s="12"/>
      <c r="R110" s="82">
        <f t="shared" si="4"/>
        <v>13428</v>
      </c>
      <c r="S110" s="46">
        <f t="shared" si="5"/>
        <v>327468636</v>
      </c>
      <c r="T110" s="92"/>
      <c r="U110" s="48"/>
      <c r="V110" s="86"/>
    </row>
    <row r="111" spans="1:22" s="14" customFormat="1" x14ac:dyDescent="0.3">
      <c r="A111" s="10" t="s">
        <v>1589</v>
      </c>
      <c r="B111" s="11" t="s">
        <v>1590</v>
      </c>
      <c r="C111" s="84">
        <v>1745442</v>
      </c>
      <c r="D111" s="11" t="s">
        <v>208</v>
      </c>
      <c r="E111" s="10"/>
      <c r="F111" s="11" t="s">
        <v>209</v>
      </c>
      <c r="G111" s="11" t="s">
        <v>81</v>
      </c>
      <c r="H111" s="11">
        <v>24387</v>
      </c>
      <c r="I111" s="11">
        <v>13</v>
      </c>
      <c r="J111" s="45" t="s">
        <v>1198</v>
      </c>
      <c r="K111" s="11" t="s">
        <v>1199</v>
      </c>
      <c r="L111" s="11" t="s">
        <v>32</v>
      </c>
      <c r="M111" s="12">
        <v>700</v>
      </c>
      <c r="N111" s="12">
        <v>5.117</v>
      </c>
      <c r="O111" s="82">
        <f t="shared" si="3"/>
        <v>3581.9</v>
      </c>
      <c r="P111" s="12"/>
      <c r="Q111" s="12"/>
      <c r="R111" s="82">
        <f t="shared" si="4"/>
        <v>3581.9</v>
      </c>
      <c r="S111" s="46">
        <f t="shared" si="5"/>
        <v>87351795.299999997</v>
      </c>
      <c r="T111" s="92"/>
      <c r="U111" s="48"/>
      <c r="V111" s="86"/>
    </row>
    <row r="112" spans="1:22" s="14" customFormat="1" x14ac:dyDescent="0.3">
      <c r="A112" s="10" t="s">
        <v>1589</v>
      </c>
      <c r="B112" s="11" t="s">
        <v>1590</v>
      </c>
      <c r="C112" s="84">
        <v>1745442</v>
      </c>
      <c r="D112" s="11" t="s">
        <v>208</v>
      </c>
      <c r="E112" s="10"/>
      <c r="F112" s="11" t="s">
        <v>209</v>
      </c>
      <c r="G112" s="11" t="s">
        <v>81</v>
      </c>
      <c r="H112" s="11">
        <v>24387</v>
      </c>
      <c r="I112" s="11">
        <v>14</v>
      </c>
      <c r="J112" s="45" t="s">
        <v>232</v>
      </c>
      <c r="K112" s="11" t="s">
        <v>233</v>
      </c>
      <c r="L112" s="11" t="s">
        <v>32</v>
      </c>
      <c r="M112" s="12">
        <v>400</v>
      </c>
      <c r="N112" s="12">
        <v>5.2750000000000004</v>
      </c>
      <c r="O112" s="82">
        <f t="shared" si="3"/>
        <v>2110</v>
      </c>
      <c r="P112" s="12"/>
      <c r="Q112" s="12"/>
      <c r="R112" s="82">
        <f t="shared" si="4"/>
        <v>2110</v>
      </c>
      <c r="S112" s="46">
        <f t="shared" si="5"/>
        <v>51456570</v>
      </c>
      <c r="T112" s="92"/>
      <c r="U112" s="48"/>
      <c r="V112" s="86"/>
    </row>
    <row r="113" spans="1:22" s="14" customFormat="1" x14ac:dyDescent="0.3">
      <c r="A113" s="10" t="s">
        <v>1589</v>
      </c>
      <c r="B113" s="11" t="s">
        <v>1590</v>
      </c>
      <c r="C113" s="84">
        <v>1745442</v>
      </c>
      <c r="D113" s="11" t="s">
        <v>208</v>
      </c>
      <c r="E113" s="10"/>
      <c r="F113" s="11" t="s">
        <v>209</v>
      </c>
      <c r="G113" s="11" t="s">
        <v>81</v>
      </c>
      <c r="H113" s="11">
        <v>24387</v>
      </c>
      <c r="I113" s="11">
        <v>15</v>
      </c>
      <c r="J113" s="45" t="s">
        <v>234</v>
      </c>
      <c r="K113" s="11" t="s">
        <v>235</v>
      </c>
      <c r="L113" s="11" t="s">
        <v>32</v>
      </c>
      <c r="M113" s="12">
        <v>300</v>
      </c>
      <c r="N113" s="12">
        <v>5.5949999999999998</v>
      </c>
      <c r="O113" s="82">
        <f t="shared" si="3"/>
        <v>1678.5</v>
      </c>
      <c r="P113" s="12"/>
      <c r="Q113" s="12"/>
      <c r="R113" s="82">
        <f t="shared" si="4"/>
        <v>1678.5</v>
      </c>
      <c r="S113" s="46">
        <f t="shared" si="5"/>
        <v>40933579.5</v>
      </c>
      <c r="T113" s="92"/>
      <c r="U113" s="48"/>
      <c r="V113" s="86"/>
    </row>
    <row r="114" spans="1:22" s="14" customFormat="1" x14ac:dyDescent="0.3">
      <c r="A114" s="10" t="s">
        <v>1589</v>
      </c>
      <c r="B114" s="11" t="s">
        <v>1590</v>
      </c>
      <c r="C114" s="84">
        <v>1745442</v>
      </c>
      <c r="D114" s="11" t="s">
        <v>208</v>
      </c>
      <c r="E114" s="10"/>
      <c r="F114" s="11" t="s">
        <v>209</v>
      </c>
      <c r="G114" s="11" t="s">
        <v>81</v>
      </c>
      <c r="H114" s="11">
        <v>24387</v>
      </c>
      <c r="I114" s="11">
        <v>16</v>
      </c>
      <c r="J114" s="45" t="s">
        <v>236</v>
      </c>
      <c r="K114" s="11" t="s">
        <v>237</v>
      </c>
      <c r="L114" s="11" t="s">
        <v>32</v>
      </c>
      <c r="M114" s="12">
        <v>1200</v>
      </c>
      <c r="N114" s="12">
        <v>5.5949999999999998</v>
      </c>
      <c r="O114" s="82">
        <f t="shared" si="3"/>
        <v>6714</v>
      </c>
      <c r="P114" s="12"/>
      <c r="Q114" s="12"/>
      <c r="R114" s="82">
        <f t="shared" si="4"/>
        <v>6714</v>
      </c>
      <c r="S114" s="46">
        <f t="shared" si="5"/>
        <v>163734318</v>
      </c>
      <c r="T114" s="92"/>
      <c r="U114" s="48"/>
      <c r="V114" s="86"/>
    </row>
    <row r="115" spans="1:22" s="14" customFormat="1" x14ac:dyDescent="0.3">
      <c r="A115" s="10" t="s">
        <v>1589</v>
      </c>
      <c r="B115" s="11" t="s">
        <v>1590</v>
      </c>
      <c r="C115" s="84">
        <v>1745442</v>
      </c>
      <c r="D115" s="11" t="s">
        <v>208</v>
      </c>
      <c r="E115" s="10"/>
      <c r="F115" s="11" t="s">
        <v>209</v>
      </c>
      <c r="G115" s="11" t="s">
        <v>81</v>
      </c>
      <c r="H115" s="11">
        <v>24387</v>
      </c>
      <c r="I115" s="11">
        <v>17</v>
      </c>
      <c r="J115" s="45" t="s">
        <v>238</v>
      </c>
      <c r="K115" s="11" t="s">
        <v>239</v>
      </c>
      <c r="L115" s="11" t="s">
        <v>32</v>
      </c>
      <c r="M115" s="12">
        <v>2400</v>
      </c>
      <c r="N115" s="12">
        <v>5.5949999999999998</v>
      </c>
      <c r="O115" s="82">
        <f t="shared" si="3"/>
        <v>13428</v>
      </c>
      <c r="P115" s="12"/>
      <c r="Q115" s="12"/>
      <c r="R115" s="82">
        <f t="shared" si="4"/>
        <v>13428</v>
      </c>
      <c r="S115" s="46">
        <f t="shared" si="5"/>
        <v>327468636</v>
      </c>
      <c r="T115" s="92"/>
      <c r="U115" s="48"/>
      <c r="V115" s="86"/>
    </row>
    <row r="116" spans="1:22" s="14" customFormat="1" x14ac:dyDescent="0.3">
      <c r="A116" s="10" t="s">
        <v>1589</v>
      </c>
      <c r="B116" s="11" t="s">
        <v>1590</v>
      </c>
      <c r="C116" s="84">
        <v>1745442</v>
      </c>
      <c r="D116" s="11" t="s">
        <v>208</v>
      </c>
      <c r="E116" s="10"/>
      <c r="F116" s="11" t="s">
        <v>209</v>
      </c>
      <c r="G116" s="11" t="s">
        <v>81</v>
      </c>
      <c r="H116" s="11">
        <v>24387</v>
      </c>
      <c r="I116" s="11">
        <v>18</v>
      </c>
      <c r="J116" s="45" t="s">
        <v>240</v>
      </c>
      <c r="K116" s="11" t="s">
        <v>241</v>
      </c>
      <c r="L116" s="11" t="s">
        <v>32</v>
      </c>
      <c r="M116" s="12">
        <v>1900</v>
      </c>
      <c r="N116" s="12">
        <v>1.7010000000000001</v>
      </c>
      <c r="O116" s="82">
        <f t="shared" si="3"/>
        <v>3231.9</v>
      </c>
      <c r="P116" s="12"/>
      <c r="Q116" s="12"/>
      <c r="R116" s="82">
        <f t="shared" si="4"/>
        <v>3231.9</v>
      </c>
      <c r="S116" s="46">
        <f t="shared" si="5"/>
        <v>78816345.299999997</v>
      </c>
      <c r="T116" s="92"/>
      <c r="U116" s="48"/>
      <c r="V116" s="86"/>
    </row>
    <row r="117" spans="1:22" s="14" customFormat="1" x14ac:dyDescent="0.3">
      <c r="A117" s="10" t="s">
        <v>1589</v>
      </c>
      <c r="B117" s="11" t="s">
        <v>1590</v>
      </c>
      <c r="C117" s="84">
        <v>1745442</v>
      </c>
      <c r="D117" s="11" t="s">
        <v>208</v>
      </c>
      <c r="E117" s="10"/>
      <c r="F117" s="11" t="s">
        <v>209</v>
      </c>
      <c r="G117" s="11" t="s">
        <v>81</v>
      </c>
      <c r="H117" s="11">
        <v>24387</v>
      </c>
      <c r="I117" s="11">
        <v>19</v>
      </c>
      <c r="J117" s="45" t="s">
        <v>242</v>
      </c>
      <c r="K117" s="11" t="s">
        <v>243</v>
      </c>
      <c r="L117" s="11" t="s">
        <v>32</v>
      </c>
      <c r="M117" s="12">
        <v>7500</v>
      </c>
      <c r="N117" s="12">
        <v>1.944</v>
      </c>
      <c r="O117" s="82">
        <f t="shared" si="3"/>
        <v>14580</v>
      </c>
      <c r="P117" s="12"/>
      <c r="Q117" s="12"/>
      <c r="R117" s="82">
        <f t="shared" si="4"/>
        <v>14580</v>
      </c>
      <c r="S117" s="46">
        <f t="shared" si="5"/>
        <v>355562460</v>
      </c>
      <c r="T117" s="92"/>
      <c r="U117" s="48"/>
      <c r="V117" s="86"/>
    </row>
    <row r="118" spans="1:22" s="14" customFormat="1" x14ac:dyDescent="0.3">
      <c r="A118" s="10" t="s">
        <v>1589</v>
      </c>
      <c r="B118" s="11" t="s">
        <v>1590</v>
      </c>
      <c r="C118" s="84">
        <v>1745442</v>
      </c>
      <c r="D118" s="11" t="s">
        <v>208</v>
      </c>
      <c r="E118" s="10"/>
      <c r="F118" s="11" t="s">
        <v>209</v>
      </c>
      <c r="G118" s="11" t="s">
        <v>81</v>
      </c>
      <c r="H118" s="11">
        <v>24387</v>
      </c>
      <c r="I118" s="11">
        <v>20</v>
      </c>
      <c r="J118" s="45"/>
      <c r="K118" s="11" t="s">
        <v>1642</v>
      </c>
      <c r="L118" s="11" t="s">
        <v>46</v>
      </c>
      <c r="M118" s="12">
        <v>0</v>
      </c>
      <c r="N118" s="12">
        <v>0</v>
      </c>
      <c r="O118" s="82">
        <f t="shared" si="3"/>
        <v>0</v>
      </c>
      <c r="P118" s="12"/>
      <c r="Q118" s="12"/>
      <c r="R118" s="82">
        <f t="shared" si="4"/>
        <v>0</v>
      </c>
      <c r="S118" s="46">
        <f t="shared" si="5"/>
        <v>0</v>
      </c>
      <c r="T118" s="92"/>
      <c r="U118" s="48"/>
      <c r="V118" s="86"/>
    </row>
    <row r="119" spans="1:22" s="14" customFormat="1" x14ac:dyDescent="0.3">
      <c r="A119" s="10" t="s">
        <v>1591</v>
      </c>
      <c r="B119" s="11" t="s">
        <v>1569</v>
      </c>
      <c r="C119" s="84">
        <v>1745435</v>
      </c>
      <c r="D119" s="11" t="s">
        <v>27</v>
      </c>
      <c r="E119" s="10"/>
      <c r="F119" s="11" t="s">
        <v>1622</v>
      </c>
      <c r="G119" s="11" t="s">
        <v>29</v>
      </c>
      <c r="H119" s="11">
        <v>26448</v>
      </c>
      <c r="I119" s="11">
        <v>1</v>
      </c>
      <c r="J119" s="45" t="s">
        <v>62</v>
      </c>
      <c r="K119" s="11" t="s">
        <v>63</v>
      </c>
      <c r="L119" s="11" t="s">
        <v>32</v>
      </c>
      <c r="M119" s="12">
        <v>200</v>
      </c>
      <c r="N119" s="12">
        <v>3.43</v>
      </c>
      <c r="O119" s="82">
        <f t="shared" si="3"/>
        <v>686</v>
      </c>
      <c r="P119" s="12"/>
      <c r="Q119" s="12"/>
      <c r="R119" s="82">
        <f t="shared" si="4"/>
        <v>686</v>
      </c>
      <c r="S119" s="46">
        <f t="shared" si="5"/>
        <v>18143328</v>
      </c>
      <c r="T119" s="92"/>
      <c r="U119" s="48"/>
      <c r="V119" s="86"/>
    </row>
    <row r="120" spans="1:22" s="14" customFormat="1" x14ac:dyDescent="0.3">
      <c r="A120" s="10" t="s">
        <v>1591</v>
      </c>
      <c r="B120" s="11" t="s">
        <v>1569</v>
      </c>
      <c r="C120" s="84">
        <v>1745435</v>
      </c>
      <c r="D120" s="11" t="s">
        <v>27</v>
      </c>
      <c r="E120" s="10"/>
      <c r="F120" s="11" t="s">
        <v>1622</v>
      </c>
      <c r="G120" s="11" t="s">
        <v>29</v>
      </c>
      <c r="H120" s="11">
        <v>26448</v>
      </c>
      <c r="I120" s="11">
        <v>2</v>
      </c>
      <c r="J120" s="45" t="s">
        <v>288</v>
      </c>
      <c r="K120" s="11" t="s">
        <v>289</v>
      </c>
      <c r="L120" s="11" t="s">
        <v>32</v>
      </c>
      <c r="M120" s="12">
        <v>200</v>
      </c>
      <c r="N120" s="12">
        <v>3.48</v>
      </c>
      <c r="O120" s="82">
        <f t="shared" si="3"/>
        <v>696</v>
      </c>
      <c r="P120" s="12"/>
      <c r="Q120" s="12"/>
      <c r="R120" s="82">
        <f t="shared" si="4"/>
        <v>696</v>
      </c>
      <c r="S120" s="46">
        <f t="shared" si="5"/>
        <v>18407808</v>
      </c>
      <c r="T120" s="92"/>
      <c r="U120" s="48"/>
      <c r="V120" s="86"/>
    </row>
    <row r="121" spans="1:22" s="14" customFormat="1" x14ac:dyDescent="0.3">
      <c r="A121" s="10" t="s">
        <v>1591</v>
      </c>
      <c r="B121" s="11" t="s">
        <v>1569</v>
      </c>
      <c r="C121" s="84">
        <v>1745435</v>
      </c>
      <c r="D121" s="11" t="s">
        <v>27</v>
      </c>
      <c r="E121" s="10"/>
      <c r="F121" s="11" t="s">
        <v>1622</v>
      </c>
      <c r="G121" s="11" t="s">
        <v>29</v>
      </c>
      <c r="H121" s="11">
        <v>26448</v>
      </c>
      <c r="I121" s="11">
        <v>3</v>
      </c>
      <c r="J121" s="45" t="s">
        <v>64</v>
      </c>
      <c r="K121" s="11" t="s">
        <v>65</v>
      </c>
      <c r="L121" s="11" t="s">
        <v>32</v>
      </c>
      <c r="M121" s="12">
        <v>200</v>
      </c>
      <c r="N121" s="12">
        <v>2.5099999999999998</v>
      </c>
      <c r="O121" s="82">
        <f t="shared" si="3"/>
        <v>501.99999999999994</v>
      </c>
      <c r="P121" s="12"/>
      <c r="Q121" s="12"/>
      <c r="R121" s="82">
        <f t="shared" si="4"/>
        <v>501.99999999999994</v>
      </c>
      <c r="S121" s="46">
        <f t="shared" si="5"/>
        <v>13276895.999999998</v>
      </c>
      <c r="T121" s="92"/>
      <c r="U121" s="48"/>
      <c r="V121" s="86"/>
    </row>
    <row r="122" spans="1:22" s="14" customFormat="1" x14ac:dyDescent="0.3">
      <c r="A122" s="10" t="s">
        <v>1591</v>
      </c>
      <c r="B122" s="11" t="s">
        <v>1569</v>
      </c>
      <c r="C122" s="84">
        <v>1745435</v>
      </c>
      <c r="D122" s="11" t="s">
        <v>27</v>
      </c>
      <c r="E122" s="10"/>
      <c r="F122" s="11" t="s">
        <v>1622</v>
      </c>
      <c r="G122" s="11" t="s">
        <v>29</v>
      </c>
      <c r="H122" s="11">
        <v>26448</v>
      </c>
      <c r="I122" s="11">
        <v>4</v>
      </c>
      <c r="J122" s="45"/>
      <c r="K122" s="11" t="s">
        <v>1643</v>
      </c>
      <c r="L122" s="11" t="s">
        <v>46</v>
      </c>
      <c r="M122" s="12">
        <v>0</v>
      </c>
      <c r="N122" s="12">
        <v>0</v>
      </c>
      <c r="O122" s="82">
        <f t="shared" si="3"/>
        <v>0</v>
      </c>
      <c r="P122" s="12"/>
      <c r="Q122" s="12"/>
      <c r="R122" s="82">
        <f t="shared" si="4"/>
        <v>0</v>
      </c>
      <c r="S122" s="46">
        <f t="shared" si="5"/>
        <v>0</v>
      </c>
      <c r="T122" s="92"/>
      <c r="U122" s="48"/>
      <c r="V122" s="86"/>
    </row>
    <row r="123" spans="1:22" s="14" customFormat="1" x14ac:dyDescent="0.3">
      <c r="A123" s="10" t="s">
        <v>1592</v>
      </c>
      <c r="B123" s="11" t="s">
        <v>1569</v>
      </c>
      <c r="C123" s="84">
        <v>1745436</v>
      </c>
      <c r="D123" s="11" t="s">
        <v>27</v>
      </c>
      <c r="E123" s="10"/>
      <c r="F123" s="11" t="s">
        <v>1622</v>
      </c>
      <c r="G123" s="11" t="s">
        <v>29</v>
      </c>
      <c r="H123" s="11">
        <v>26448</v>
      </c>
      <c r="I123" s="11">
        <v>1</v>
      </c>
      <c r="J123" s="45" t="s">
        <v>253</v>
      </c>
      <c r="K123" s="11" t="s">
        <v>254</v>
      </c>
      <c r="L123" s="11" t="s">
        <v>32</v>
      </c>
      <c r="M123" s="12">
        <v>2000</v>
      </c>
      <c r="N123" s="12">
        <v>2.88002</v>
      </c>
      <c r="O123" s="82">
        <f t="shared" si="3"/>
        <v>5760.04</v>
      </c>
      <c r="P123" s="12"/>
      <c r="Q123" s="12"/>
      <c r="R123" s="82">
        <f t="shared" si="4"/>
        <v>5760.04</v>
      </c>
      <c r="S123" s="46">
        <f t="shared" si="5"/>
        <v>152341537.91999999</v>
      </c>
      <c r="T123" s="92"/>
      <c r="U123" s="48"/>
      <c r="V123" s="86"/>
    </row>
    <row r="124" spans="1:22" s="14" customFormat="1" x14ac:dyDescent="0.3">
      <c r="A124" s="10" t="s">
        <v>1592</v>
      </c>
      <c r="B124" s="11" t="s">
        <v>1569</v>
      </c>
      <c r="C124" s="84">
        <v>1745436</v>
      </c>
      <c r="D124" s="11" t="s">
        <v>27</v>
      </c>
      <c r="E124" s="10"/>
      <c r="F124" s="11" t="s">
        <v>1622</v>
      </c>
      <c r="G124" s="11" t="s">
        <v>29</v>
      </c>
      <c r="H124" s="11">
        <v>26448</v>
      </c>
      <c r="I124" s="11">
        <v>2</v>
      </c>
      <c r="J124" s="45" t="s">
        <v>255</v>
      </c>
      <c r="K124" s="11" t="s">
        <v>256</v>
      </c>
      <c r="L124" s="11" t="s">
        <v>32</v>
      </c>
      <c r="M124" s="12">
        <v>1000</v>
      </c>
      <c r="N124" s="12">
        <v>3.57</v>
      </c>
      <c r="O124" s="82">
        <f t="shared" si="3"/>
        <v>3570</v>
      </c>
      <c r="P124" s="12"/>
      <c r="Q124" s="12"/>
      <c r="R124" s="82">
        <f t="shared" si="4"/>
        <v>3570</v>
      </c>
      <c r="S124" s="46">
        <f t="shared" si="5"/>
        <v>94419360</v>
      </c>
      <c r="T124" s="92"/>
      <c r="U124" s="48"/>
      <c r="V124" s="86"/>
    </row>
    <row r="125" spans="1:22" s="14" customFormat="1" x14ac:dyDescent="0.3">
      <c r="A125" s="10" t="s">
        <v>1592</v>
      </c>
      <c r="B125" s="11" t="s">
        <v>1569</v>
      </c>
      <c r="C125" s="84">
        <v>1745436</v>
      </c>
      <c r="D125" s="11" t="s">
        <v>27</v>
      </c>
      <c r="E125" s="10"/>
      <c r="F125" s="11" t="s">
        <v>1622</v>
      </c>
      <c r="G125" s="11" t="s">
        <v>29</v>
      </c>
      <c r="H125" s="11">
        <v>26448</v>
      </c>
      <c r="I125" s="11">
        <v>3</v>
      </c>
      <c r="J125" s="45" t="s">
        <v>39</v>
      </c>
      <c r="K125" s="11" t="s">
        <v>40</v>
      </c>
      <c r="L125" s="11" t="s">
        <v>32</v>
      </c>
      <c r="M125" s="12">
        <v>100</v>
      </c>
      <c r="N125" s="12">
        <v>3.7</v>
      </c>
      <c r="O125" s="82">
        <f t="shared" si="3"/>
        <v>370</v>
      </c>
      <c r="P125" s="12"/>
      <c r="Q125" s="12"/>
      <c r="R125" s="82">
        <f t="shared" si="4"/>
        <v>370</v>
      </c>
      <c r="S125" s="46">
        <f t="shared" si="5"/>
        <v>9785760</v>
      </c>
      <c r="T125" s="92"/>
      <c r="U125" s="48"/>
      <c r="V125" s="86"/>
    </row>
    <row r="126" spans="1:22" s="14" customFormat="1" x14ac:dyDescent="0.3">
      <c r="A126" s="10" t="s">
        <v>1592</v>
      </c>
      <c r="B126" s="11" t="s">
        <v>1569</v>
      </c>
      <c r="C126" s="84">
        <v>1745436</v>
      </c>
      <c r="D126" s="11" t="s">
        <v>27</v>
      </c>
      <c r="E126" s="10"/>
      <c r="F126" s="11" t="s">
        <v>1622</v>
      </c>
      <c r="G126" s="11" t="s">
        <v>29</v>
      </c>
      <c r="H126" s="11">
        <v>26448</v>
      </c>
      <c r="I126" s="11">
        <v>4</v>
      </c>
      <c r="J126" s="45" t="s">
        <v>50</v>
      </c>
      <c r="K126" s="11" t="s">
        <v>51</v>
      </c>
      <c r="L126" s="11" t="s">
        <v>32</v>
      </c>
      <c r="M126" s="12">
        <v>401</v>
      </c>
      <c r="N126" s="12">
        <v>5.28</v>
      </c>
      <c r="O126" s="82">
        <f t="shared" si="3"/>
        <v>2117.2800000000002</v>
      </c>
      <c r="P126" s="12"/>
      <c r="Q126" s="12"/>
      <c r="R126" s="82">
        <f t="shared" si="4"/>
        <v>2117.2800000000002</v>
      </c>
      <c r="S126" s="46">
        <f t="shared" si="5"/>
        <v>55997821.440000005</v>
      </c>
      <c r="T126" s="92"/>
      <c r="U126" s="48"/>
      <c r="V126" s="86"/>
    </row>
    <row r="127" spans="1:22" s="14" customFormat="1" x14ac:dyDescent="0.3">
      <c r="A127" s="10" t="s">
        <v>1592</v>
      </c>
      <c r="B127" s="11" t="s">
        <v>1569</v>
      </c>
      <c r="C127" s="84">
        <v>1745436</v>
      </c>
      <c r="D127" s="11" t="s">
        <v>27</v>
      </c>
      <c r="E127" s="10"/>
      <c r="F127" s="11" t="s">
        <v>1622</v>
      </c>
      <c r="G127" s="11" t="s">
        <v>29</v>
      </c>
      <c r="H127" s="11">
        <v>26448</v>
      </c>
      <c r="I127" s="11">
        <v>5</v>
      </c>
      <c r="J127" s="45"/>
      <c r="K127" s="11" t="s">
        <v>1644</v>
      </c>
      <c r="L127" s="11" t="s">
        <v>46</v>
      </c>
      <c r="M127" s="12">
        <v>0</v>
      </c>
      <c r="N127" s="12">
        <v>0</v>
      </c>
      <c r="O127" s="82">
        <f t="shared" si="3"/>
        <v>0</v>
      </c>
      <c r="P127" s="12"/>
      <c r="Q127" s="12"/>
      <c r="R127" s="82">
        <f t="shared" si="4"/>
        <v>0</v>
      </c>
      <c r="S127" s="46">
        <f t="shared" si="5"/>
        <v>0</v>
      </c>
      <c r="T127" s="92"/>
      <c r="U127" s="48"/>
      <c r="V127" s="86"/>
    </row>
    <row r="128" spans="1:22" s="14" customFormat="1" x14ac:dyDescent="0.3">
      <c r="A128" s="10" t="s">
        <v>1593</v>
      </c>
      <c r="B128" s="11" t="s">
        <v>1569</v>
      </c>
      <c r="C128" s="84">
        <v>1745437</v>
      </c>
      <c r="D128" s="11" t="s">
        <v>27</v>
      </c>
      <c r="E128" s="10"/>
      <c r="F128" s="11" t="s">
        <v>1622</v>
      </c>
      <c r="G128" s="11" t="s">
        <v>29</v>
      </c>
      <c r="H128" s="11">
        <v>26448</v>
      </c>
      <c r="I128" s="11">
        <v>1</v>
      </c>
      <c r="J128" s="45" t="s">
        <v>265</v>
      </c>
      <c r="K128" s="11" t="s">
        <v>266</v>
      </c>
      <c r="L128" s="11" t="s">
        <v>32</v>
      </c>
      <c r="M128" s="12">
        <v>2100</v>
      </c>
      <c r="N128" s="12">
        <v>3.28</v>
      </c>
      <c r="O128" s="82">
        <f t="shared" si="3"/>
        <v>6888</v>
      </c>
      <c r="P128" s="12"/>
      <c r="Q128" s="12"/>
      <c r="R128" s="82">
        <f t="shared" si="4"/>
        <v>6888</v>
      </c>
      <c r="S128" s="46">
        <f t="shared" si="5"/>
        <v>182173824</v>
      </c>
      <c r="T128" s="92"/>
      <c r="U128" s="48"/>
      <c r="V128" s="86"/>
    </row>
    <row r="129" spans="1:22" s="14" customFormat="1" x14ac:dyDescent="0.3">
      <c r="A129" s="10" t="s">
        <v>1593</v>
      </c>
      <c r="B129" s="11" t="s">
        <v>1569</v>
      </c>
      <c r="C129" s="84">
        <v>1745437</v>
      </c>
      <c r="D129" s="11" t="s">
        <v>27</v>
      </c>
      <c r="E129" s="10"/>
      <c r="F129" s="11" t="s">
        <v>1622</v>
      </c>
      <c r="G129" s="11" t="s">
        <v>29</v>
      </c>
      <c r="H129" s="11">
        <v>26448</v>
      </c>
      <c r="I129" s="11">
        <v>2</v>
      </c>
      <c r="J129" s="45" t="s">
        <v>267</v>
      </c>
      <c r="K129" s="11" t="s">
        <v>268</v>
      </c>
      <c r="L129" s="11" t="s">
        <v>32</v>
      </c>
      <c r="M129" s="12">
        <v>1500</v>
      </c>
      <c r="N129" s="12">
        <v>3.28</v>
      </c>
      <c r="O129" s="82">
        <f t="shared" si="3"/>
        <v>4920</v>
      </c>
      <c r="P129" s="12"/>
      <c r="Q129" s="12"/>
      <c r="R129" s="82">
        <f t="shared" si="4"/>
        <v>4920</v>
      </c>
      <c r="S129" s="46">
        <f t="shared" si="5"/>
        <v>130124160</v>
      </c>
      <c r="T129" s="92"/>
      <c r="U129" s="48"/>
      <c r="V129" s="86"/>
    </row>
    <row r="130" spans="1:22" s="14" customFormat="1" x14ac:dyDescent="0.3">
      <c r="A130" s="10" t="s">
        <v>1593</v>
      </c>
      <c r="B130" s="11" t="s">
        <v>1569</v>
      </c>
      <c r="C130" s="84">
        <v>1745437</v>
      </c>
      <c r="D130" s="11" t="s">
        <v>27</v>
      </c>
      <c r="E130" s="10"/>
      <c r="F130" s="11" t="s">
        <v>1622</v>
      </c>
      <c r="G130" s="11" t="s">
        <v>29</v>
      </c>
      <c r="H130" s="11">
        <v>26448</v>
      </c>
      <c r="I130" s="11">
        <v>3</v>
      </c>
      <c r="J130" s="45" t="s">
        <v>269</v>
      </c>
      <c r="K130" s="11" t="s">
        <v>270</v>
      </c>
      <c r="L130" s="11" t="s">
        <v>32</v>
      </c>
      <c r="M130" s="12">
        <v>1700</v>
      </c>
      <c r="N130" s="12">
        <v>3.05</v>
      </c>
      <c r="O130" s="82">
        <f t="shared" si="3"/>
        <v>5185</v>
      </c>
      <c r="P130" s="12"/>
      <c r="Q130" s="12"/>
      <c r="R130" s="82">
        <f t="shared" si="4"/>
        <v>5185</v>
      </c>
      <c r="S130" s="46">
        <f t="shared" si="5"/>
        <v>137132880</v>
      </c>
      <c r="T130" s="92"/>
      <c r="U130" s="48"/>
      <c r="V130" s="86"/>
    </row>
    <row r="131" spans="1:22" s="14" customFormat="1" x14ac:dyDescent="0.3">
      <c r="A131" s="10" t="s">
        <v>1593</v>
      </c>
      <c r="B131" s="11" t="s">
        <v>1569</v>
      </c>
      <c r="C131" s="84">
        <v>1745437</v>
      </c>
      <c r="D131" s="11" t="s">
        <v>27</v>
      </c>
      <c r="E131" s="10"/>
      <c r="F131" s="11" t="s">
        <v>1622</v>
      </c>
      <c r="G131" s="11" t="s">
        <v>29</v>
      </c>
      <c r="H131" s="11">
        <v>26448</v>
      </c>
      <c r="I131" s="11">
        <v>4</v>
      </c>
      <c r="J131" s="45" t="s">
        <v>271</v>
      </c>
      <c r="K131" s="11" t="s">
        <v>272</v>
      </c>
      <c r="L131" s="11" t="s">
        <v>32</v>
      </c>
      <c r="M131" s="12">
        <v>1800</v>
      </c>
      <c r="N131" s="12">
        <v>3.07</v>
      </c>
      <c r="O131" s="82">
        <f t="shared" si="3"/>
        <v>5526</v>
      </c>
      <c r="P131" s="12"/>
      <c r="Q131" s="12"/>
      <c r="R131" s="82">
        <f t="shared" si="4"/>
        <v>5526</v>
      </c>
      <c r="S131" s="46">
        <f t="shared" si="5"/>
        <v>146151648</v>
      </c>
      <c r="T131" s="92"/>
      <c r="U131" s="48"/>
      <c r="V131" s="86"/>
    </row>
    <row r="132" spans="1:22" s="14" customFormat="1" x14ac:dyDescent="0.3">
      <c r="A132" s="10" t="s">
        <v>1593</v>
      </c>
      <c r="B132" s="11" t="s">
        <v>1569</v>
      </c>
      <c r="C132" s="84">
        <v>1745437</v>
      </c>
      <c r="D132" s="11" t="s">
        <v>27</v>
      </c>
      <c r="E132" s="10"/>
      <c r="F132" s="11" t="s">
        <v>1622</v>
      </c>
      <c r="G132" s="11" t="s">
        <v>29</v>
      </c>
      <c r="H132" s="11">
        <v>26448</v>
      </c>
      <c r="I132" s="11">
        <v>5</v>
      </c>
      <c r="J132" s="45"/>
      <c r="K132" s="11" t="s">
        <v>1645</v>
      </c>
      <c r="L132" s="11" t="s">
        <v>46</v>
      </c>
      <c r="M132" s="12">
        <v>0</v>
      </c>
      <c r="N132" s="12">
        <v>0</v>
      </c>
      <c r="O132" s="82">
        <f t="shared" si="3"/>
        <v>0</v>
      </c>
      <c r="P132" s="12"/>
      <c r="Q132" s="12"/>
      <c r="R132" s="82">
        <f t="shared" si="4"/>
        <v>0</v>
      </c>
      <c r="S132" s="46">
        <f t="shared" si="5"/>
        <v>0</v>
      </c>
      <c r="T132" s="92"/>
      <c r="U132" s="48"/>
      <c r="V132" s="86"/>
    </row>
    <row r="133" spans="1:22" s="14" customFormat="1" x14ac:dyDescent="0.3">
      <c r="A133" s="10" t="s">
        <v>1594</v>
      </c>
      <c r="B133" s="11" t="s">
        <v>1569</v>
      </c>
      <c r="C133" s="84">
        <v>1745438</v>
      </c>
      <c r="D133" s="11" t="s">
        <v>27</v>
      </c>
      <c r="E133" s="10"/>
      <c r="F133" s="11" t="s">
        <v>1622</v>
      </c>
      <c r="G133" s="11" t="s">
        <v>29</v>
      </c>
      <c r="H133" s="11">
        <v>26448</v>
      </c>
      <c r="I133" s="11">
        <v>1</v>
      </c>
      <c r="J133" s="45" t="s">
        <v>516</v>
      </c>
      <c r="K133" s="11" t="s">
        <v>517</v>
      </c>
      <c r="L133" s="11" t="s">
        <v>32</v>
      </c>
      <c r="M133" s="12">
        <v>119</v>
      </c>
      <c r="N133" s="12">
        <v>5.82</v>
      </c>
      <c r="O133" s="82">
        <f t="shared" ref="O133:O196" si="6">M133*N133</f>
        <v>692.58</v>
      </c>
      <c r="P133" s="12"/>
      <c r="Q133" s="12"/>
      <c r="R133" s="82">
        <f t="shared" ref="R133:R196" si="7">O133</f>
        <v>692.58</v>
      </c>
      <c r="S133" s="46">
        <f t="shared" ref="S133:S196" si="8">R133*H133</f>
        <v>18317355.84</v>
      </c>
      <c r="T133" s="92"/>
      <c r="U133" s="48"/>
      <c r="V133" s="86"/>
    </row>
    <row r="134" spans="1:22" s="14" customFormat="1" x14ac:dyDescent="0.3">
      <c r="A134" s="10" t="s">
        <v>1594</v>
      </c>
      <c r="B134" s="11" t="s">
        <v>1569</v>
      </c>
      <c r="C134" s="84">
        <v>1745438</v>
      </c>
      <c r="D134" s="11" t="s">
        <v>27</v>
      </c>
      <c r="E134" s="10"/>
      <c r="F134" s="11" t="s">
        <v>1622</v>
      </c>
      <c r="G134" s="11" t="s">
        <v>29</v>
      </c>
      <c r="H134" s="11">
        <v>26448</v>
      </c>
      <c r="I134" s="11">
        <v>2</v>
      </c>
      <c r="J134" s="45"/>
      <c r="K134" s="11" t="s">
        <v>1646</v>
      </c>
      <c r="L134" s="11" t="s">
        <v>46</v>
      </c>
      <c r="M134" s="12">
        <v>0</v>
      </c>
      <c r="N134" s="12">
        <v>0</v>
      </c>
      <c r="O134" s="82">
        <f t="shared" si="6"/>
        <v>0</v>
      </c>
      <c r="P134" s="12"/>
      <c r="Q134" s="12"/>
      <c r="R134" s="82">
        <f t="shared" si="7"/>
        <v>0</v>
      </c>
      <c r="S134" s="46">
        <f t="shared" si="8"/>
        <v>0</v>
      </c>
      <c r="T134" s="92"/>
      <c r="U134" s="48"/>
      <c r="V134" s="86"/>
    </row>
    <row r="135" spans="1:22" s="14" customFormat="1" x14ac:dyDescent="0.3">
      <c r="A135" s="10" t="s">
        <v>1595</v>
      </c>
      <c r="B135" s="11" t="s">
        <v>1596</v>
      </c>
      <c r="C135" s="84">
        <v>1745456</v>
      </c>
      <c r="D135" s="11" t="s">
        <v>347</v>
      </c>
      <c r="E135" s="10"/>
      <c r="F135" s="11" t="s">
        <v>348</v>
      </c>
      <c r="G135" s="11" t="s">
        <v>81</v>
      </c>
      <c r="H135" s="11">
        <v>24403</v>
      </c>
      <c r="I135" s="11">
        <v>1</v>
      </c>
      <c r="J135" s="45" t="s">
        <v>147</v>
      </c>
      <c r="K135" s="11" t="s">
        <v>148</v>
      </c>
      <c r="L135" s="11" t="s">
        <v>32</v>
      </c>
      <c r="M135" s="12">
        <v>400</v>
      </c>
      <c r="N135" s="12">
        <v>5.85</v>
      </c>
      <c r="O135" s="82">
        <f t="shared" si="6"/>
        <v>2340</v>
      </c>
      <c r="P135" s="12"/>
      <c r="Q135" s="12"/>
      <c r="R135" s="82">
        <f t="shared" si="7"/>
        <v>2340</v>
      </c>
      <c r="S135" s="46">
        <f t="shared" si="8"/>
        <v>57103020</v>
      </c>
      <c r="T135" s="92"/>
      <c r="U135" s="48"/>
      <c r="V135" s="86"/>
    </row>
    <row r="136" spans="1:22" s="14" customFormat="1" x14ac:dyDescent="0.3">
      <c r="A136" s="10" t="s">
        <v>1595</v>
      </c>
      <c r="B136" s="11" t="s">
        <v>1596</v>
      </c>
      <c r="C136" s="84">
        <v>1745456</v>
      </c>
      <c r="D136" s="11" t="s">
        <v>347</v>
      </c>
      <c r="E136" s="10"/>
      <c r="F136" s="11" t="s">
        <v>348</v>
      </c>
      <c r="G136" s="11" t="s">
        <v>81</v>
      </c>
      <c r="H136" s="11">
        <v>24403</v>
      </c>
      <c r="I136" s="11">
        <v>2</v>
      </c>
      <c r="J136" s="45" t="s">
        <v>149</v>
      </c>
      <c r="K136" s="11" t="s">
        <v>1647</v>
      </c>
      <c r="L136" s="11" t="s">
        <v>32</v>
      </c>
      <c r="M136" s="12">
        <v>600</v>
      </c>
      <c r="N136" s="12">
        <v>5.85</v>
      </c>
      <c r="O136" s="82">
        <f t="shared" si="6"/>
        <v>3510</v>
      </c>
      <c r="P136" s="12"/>
      <c r="Q136" s="12"/>
      <c r="R136" s="82">
        <f t="shared" si="7"/>
        <v>3510</v>
      </c>
      <c r="S136" s="46">
        <f t="shared" si="8"/>
        <v>85654530</v>
      </c>
      <c r="T136" s="92"/>
      <c r="U136" s="48"/>
      <c r="V136" s="86"/>
    </row>
    <row r="137" spans="1:22" s="14" customFormat="1" x14ac:dyDescent="0.3">
      <c r="A137" s="10" t="s">
        <v>1595</v>
      </c>
      <c r="B137" s="11" t="s">
        <v>1596</v>
      </c>
      <c r="C137" s="84">
        <v>1745456</v>
      </c>
      <c r="D137" s="11" t="s">
        <v>347</v>
      </c>
      <c r="E137" s="10"/>
      <c r="F137" s="11" t="s">
        <v>348</v>
      </c>
      <c r="G137" s="11" t="s">
        <v>81</v>
      </c>
      <c r="H137" s="11">
        <v>24403</v>
      </c>
      <c r="I137" s="11">
        <v>3</v>
      </c>
      <c r="J137" s="45" t="s">
        <v>82</v>
      </c>
      <c r="K137" s="11" t="s">
        <v>493</v>
      </c>
      <c r="L137" s="11" t="s">
        <v>32</v>
      </c>
      <c r="M137" s="12">
        <v>400</v>
      </c>
      <c r="N137" s="12">
        <v>5.85</v>
      </c>
      <c r="O137" s="82">
        <f t="shared" si="6"/>
        <v>2340</v>
      </c>
      <c r="P137" s="12"/>
      <c r="Q137" s="12"/>
      <c r="R137" s="82">
        <f t="shared" si="7"/>
        <v>2340</v>
      </c>
      <c r="S137" s="46">
        <f t="shared" si="8"/>
        <v>57103020</v>
      </c>
      <c r="T137" s="92"/>
      <c r="U137" s="48"/>
      <c r="V137" s="86"/>
    </row>
    <row r="138" spans="1:22" s="14" customFormat="1" x14ac:dyDescent="0.3">
      <c r="A138" s="10" t="s">
        <v>1595</v>
      </c>
      <c r="B138" s="11" t="s">
        <v>1596</v>
      </c>
      <c r="C138" s="84">
        <v>1745456</v>
      </c>
      <c r="D138" s="11" t="s">
        <v>347</v>
      </c>
      <c r="E138" s="10"/>
      <c r="F138" s="11" t="s">
        <v>348</v>
      </c>
      <c r="G138" s="11" t="s">
        <v>81</v>
      </c>
      <c r="H138" s="11">
        <v>24403</v>
      </c>
      <c r="I138" s="11">
        <v>4</v>
      </c>
      <c r="J138" s="45" t="s">
        <v>86</v>
      </c>
      <c r="K138" s="11" t="s">
        <v>87</v>
      </c>
      <c r="L138" s="11" t="s">
        <v>32</v>
      </c>
      <c r="M138" s="12">
        <v>1400</v>
      </c>
      <c r="N138" s="12">
        <v>5.1100000000000003</v>
      </c>
      <c r="O138" s="82">
        <f t="shared" si="6"/>
        <v>7154</v>
      </c>
      <c r="P138" s="12"/>
      <c r="Q138" s="12"/>
      <c r="R138" s="82">
        <f t="shared" si="7"/>
        <v>7154</v>
      </c>
      <c r="S138" s="46">
        <f t="shared" si="8"/>
        <v>174579062</v>
      </c>
      <c r="T138" s="92"/>
      <c r="U138" s="48"/>
      <c r="V138" s="86"/>
    </row>
    <row r="139" spans="1:22" s="14" customFormat="1" x14ac:dyDescent="0.3">
      <c r="A139" s="10" t="s">
        <v>1595</v>
      </c>
      <c r="B139" s="11" t="s">
        <v>1596</v>
      </c>
      <c r="C139" s="84">
        <v>1745456</v>
      </c>
      <c r="D139" s="11" t="s">
        <v>347</v>
      </c>
      <c r="E139" s="10"/>
      <c r="F139" s="11" t="s">
        <v>348</v>
      </c>
      <c r="G139" s="11" t="s">
        <v>81</v>
      </c>
      <c r="H139" s="11">
        <v>24403</v>
      </c>
      <c r="I139" s="11">
        <v>5</v>
      </c>
      <c r="J139" s="45" t="s">
        <v>127</v>
      </c>
      <c r="K139" s="11" t="s">
        <v>128</v>
      </c>
      <c r="L139" s="11" t="s">
        <v>32</v>
      </c>
      <c r="M139" s="12">
        <v>1200</v>
      </c>
      <c r="N139" s="12">
        <v>5.1100000000000003</v>
      </c>
      <c r="O139" s="82">
        <f t="shared" si="6"/>
        <v>6132</v>
      </c>
      <c r="P139" s="12"/>
      <c r="Q139" s="12"/>
      <c r="R139" s="82">
        <f t="shared" si="7"/>
        <v>6132</v>
      </c>
      <c r="S139" s="46">
        <f t="shared" si="8"/>
        <v>149639196</v>
      </c>
      <c r="T139" s="92"/>
      <c r="U139" s="48"/>
      <c r="V139" s="86"/>
    </row>
    <row r="140" spans="1:22" s="14" customFormat="1" x14ac:dyDescent="0.3">
      <c r="A140" s="10" t="s">
        <v>1595</v>
      </c>
      <c r="B140" s="11" t="s">
        <v>1596</v>
      </c>
      <c r="C140" s="84">
        <v>1745456</v>
      </c>
      <c r="D140" s="11" t="s">
        <v>347</v>
      </c>
      <c r="E140" s="10"/>
      <c r="F140" s="11" t="s">
        <v>348</v>
      </c>
      <c r="G140" s="11" t="s">
        <v>81</v>
      </c>
      <c r="H140" s="11">
        <v>24403</v>
      </c>
      <c r="I140" s="11">
        <v>6</v>
      </c>
      <c r="J140" s="45" t="s">
        <v>151</v>
      </c>
      <c r="K140" s="11" t="s">
        <v>152</v>
      </c>
      <c r="L140" s="11" t="s">
        <v>32</v>
      </c>
      <c r="M140" s="12">
        <v>200</v>
      </c>
      <c r="N140" s="12">
        <v>5.75</v>
      </c>
      <c r="O140" s="82">
        <f t="shared" si="6"/>
        <v>1150</v>
      </c>
      <c r="P140" s="12"/>
      <c r="Q140" s="12"/>
      <c r="R140" s="82">
        <f t="shared" si="7"/>
        <v>1150</v>
      </c>
      <c r="S140" s="46">
        <f t="shared" si="8"/>
        <v>28063450</v>
      </c>
      <c r="T140" s="92"/>
      <c r="U140" s="48"/>
      <c r="V140" s="86"/>
    </row>
    <row r="141" spans="1:22" s="14" customFormat="1" x14ac:dyDescent="0.3">
      <c r="A141" s="10" t="s">
        <v>1595</v>
      </c>
      <c r="B141" s="11" t="s">
        <v>1596</v>
      </c>
      <c r="C141" s="84">
        <v>1745456</v>
      </c>
      <c r="D141" s="11" t="s">
        <v>347</v>
      </c>
      <c r="E141" s="10"/>
      <c r="F141" s="11" t="s">
        <v>348</v>
      </c>
      <c r="G141" s="11" t="s">
        <v>81</v>
      </c>
      <c r="H141" s="11">
        <v>24403</v>
      </c>
      <c r="I141" s="11">
        <v>7</v>
      </c>
      <c r="J141" s="45" t="s">
        <v>1390</v>
      </c>
      <c r="K141" s="11" t="s">
        <v>1437</v>
      </c>
      <c r="L141" s="11" t="s">
        <v>32</v>
      </c>
      <c r="M141" s="12">
        <v>100</v>
      </c>
      <c r="N141" s="12">
        <v>2.88</v>
      </c>
      <c r="O141" s="82">
        <f t="shared" si="6"/>
        <v>288</v>
      </c>
      <c r="P141" s="12"/>
      <c r="Q141" s="12"/>
      <c r="R141" s="82">
        <f t="shared" si="7"/>
        <v>288</v>
      </c>
      <c r="S141" s="46">
        <f t="shared" si="8"/>
        <v>7028064</v>
      </c>
      <c r="T141" s="92"/>
      <c r="U141" s="48"/>
      <c r="V141" s="86"/>
    </row>
    <row r="142" spans="1:22" s="14" customFormat="1" x14ac:dyDescent="0.3">
      <c r="A142" s="10" t="s">
        <v>1595</v>
      </c>
      <c r="B142" s="11" t="s">
        <v>1596</v>
      </c>
      <c r="C142" s="84">
        <v>1745456</v>
      </c>
      <c r="D142" s="11" t="s">
        <v>347</v>
      </c>
      <c r="E142" s="10"/>
      <c r="F142" s="11" t="s">
        <v>348</v>
      </c>
      <c r="G142" s="11" t="s">
        <v>81</v>
      </c>
      <c r="H142" s="11">
        <v>24403</v>
      </c>
      <c r="I142" s="11">
        <v>8</v>
      </c>
      <c r="J142" s="45" t="s">
        <v>161</v>
      </c>
      <c r="K142" s="11" t="s">
        <v>162</v>
      </c>
      <c r="L142" s="11" t="s">
        <v>32</v>
      </c>
      <c r="M142" s="12">
        <v>100</v>
      </c>
      <c r="N142" s="12">
        <v>5.75</v>
      </c>
      <c r="O142" s="82">
        <f t="shared" si="6"/>
        <v>575</v>
      </c>
      <c r="P142" s="12"/>
      <c r="Q142" s="12"/>
      <c r="R142" s="82">
        <f t="shared" si="7"/>
        <v>575</v>
      </c>
      <c r="S142" s="46">
        <f t="shared" si="8"/>
        <v>14031725</v>
      </c>
      <c r="T142" s="92"/>
      <c r="U142" s="48"/>
      <c r="V142" s="86"/>
    </row>
    <row r="143" spans="1:22" s="14" customFormat="1" x14ac:dyDescent="0.3">
      <c r="A143" s="10" t="s">
        <v>1595</v>
      </c>
      <c r="B143" s="11" t="s">
        <v>1596</v>
      </c>
      <c r="C143" s="84">
        <v>1745456</v>
      </c>
      <c r="D143" s="11" t="s">
        <v>347</v>
      </c>
      <c r="E143" s="10"/>
      <c r="F143" s="11" t="s">
        <v>348</v>
      </c>
      <c r="G143" s="11" t="s">
        <v>81</v>
      </c>
      <c r="H143" s="11">
        <v>24403</v>
      </c>
      <c r="I143" s="11">
        <v>9</v>
      </c>
      <c r="J143" s="45" t="s">
        <v>163</v>
      </c>
      <c r="K143" s="11" t="s">
        <v>164</v>
      </c>
      <c r="L143" s="11" t="s">
        <v>32</v>
      </c>
      <c r="M143" s="12">
        <v>200</v>
      </c>
      <c r="N143" s="12">
        <v>5.75</v>
      </c>
      <c r="O143" s="82">
        <f t="shared" si="6"/>
        <v>1150</v>
      </c>
      <c r="P143" s="12"/>
      <c r="Q143" s="12"/>
      <c r="R143" s="82">
        <f t="shared" si="7"/>
        <v>1150</v>
      </c>
      <c r="S143" s="46">
        <f t="shared" si="8"/>
        <v>28063450</v>
      </c>
      <c r="T143" s="92"/>
      <c r="U143" s="48"/>
      <c r="V143" s="86"/>
    </row>
    <row r="144" spans="1:22" s="14" customFormat="1" x14ac:dyDescent="0.3">
      <c r="A144" s="10" t="s">
        <v>1595</v>
      </c>
      <c r="B144" s="11" t="s">
        <v>1596</v>
      </c>
      <c r="C144" s="84">
        <v>1745456</v>
      </c>
      <c r="D144" s="11" t="s">
        <v>347</v>
      </c>
      <c r="E144" s="10"/>
      <c r="F144" s="11" t="s">
        <v>348</v>
      </c>
      <c r="G144" s="11" t="s">
        <v>81</v>
      </c>
      <c r="H144" s="11">
        <v>24403</v>
      </c>
      <c r="I144" s="11">
        <v>10</v>
      </c>
      <c r="J144" s="45" t="s">
        <v>131</v>
      </c>
      <c r="K144" s="11" t="s">
        <v>132</v>
      </c>
      <c r="L144" s="11" t="s">
        <v>32</v>
      </c>
      <c r="M144" s="12">
        <v>400</v>
      </c>
      <c r="N144" s="12">
        <v>4.68</v>
      </c>
      <c r="O144" s="82">
        <f t="shared" si="6"/>
        <v>1872</v>
      </c>
      <c r="P144" s="12"/>
      <c r="Q144" s="12"/>
      <c r="R144" s="82">
        <f t="shared" si="7"/>
        <v>1872</v>
      </c>
      <c r="S144" s="46">
        <f t="shared" si="8"/>
        <v>45682416</v>
      </c>
      <c r="T144" s="92"/>
      <c r="U144" s="48"/>
      <c r="V144" s="86"/>
    </row>
    <row r="145" spans="1:22" s="14" customFormat="1" x14ac:dyDescent="0.3">
      <c r="A145" s="10" t="s">
        <v>1595</v>
      </c>
      <c r="B145" s="11" t="s">
        <v>1596</v>
      </c>
      <c r="C145" s="84">
        <v>1745456</v>
      </c>
      <c r="D145" s="11" t="s">
        <v>347</v>
      </c>
      <c r="E145" s="10"/>
      <c r="F145" s="11" t="s">
        <v>348</v>
      </c>
      <c r="G145" s="11" t="s">
        <v>81</v>
      </c>
      <c r="H145" s="11">
        <v>24403</v>
      </c>
      <c r="I145" s="11">
        <v>11</v>
      </c>
      <c r="J145" s="45" t="s">
        <v>139</v>
      </c>
      <c r="K145" s="11" t="s">
        <v>140</v>
      </c>
      <c r="L145" s="11" t="s">
        <v>32</v>
      </c>
      <c r="M145" s="12">
        <v>200</v>
      </c>
      <c r="N145" s="12">
        <v>4.68</v>
      </c>
      <c r="O145" s="82">
        <f t="shared" si="6"/>
        <v>936</v>
      </c>
      <c r="P145" s="12"/>
      <c r="Q145" s="12"/>
      <c r="R145" s="82">
        <f t="shared" si="7"/>
        <v>936</v>
      </c>
      <c r="S145" s="46">
        <f t="shared" si="8"/>
        <v>22841208</v>
      </c>
      <c r="T145" s="92"/>
      <c r="U145" s="48"/>
      <c r="V145" s="86"/>
    </row>
    <row r="146" spans="1:22" s="14" customFormat="1" x14ac:dyDescent="0.3">
      <c r="A146" s="10" t="s">
        <v>1595</v>
      </c>
      <c r="B146" s="11" t="s">
        <v>1596</v>
      </c>
      <c r="C146" s="84">
        <v>1745456</v>
      </c>
      <c r="D146" s="11" t="s">
        <v>347</v>
      </c>
      <c r="E146" s="10"/>
      <c r="F146" s="11" t="s">
        <v>348</v>
      </c>
      <c r="G146" s="11" t="s">
        <v>81</v>
      </c>
      <c r="H146" s="11">
        <v>24403</v>
      </c>
      <c r="I146" s="11">
        <v>12</v>
      </c>
      <c r="J146" s="45"/>
      <c r="K146" s="11" t="s">
        <v>1648</v>
      </c>
      <c r="L146" s="11" t="s">
        <v>46</v>
      </c>
      <c r="M146" s="12">
        <v>0</v>
      </c>
      <c r="N146" s="12">
        <v>0</v>
      </c>
      <c r="O146" s="82">
        <f t="shared" si="6"/>
        <v>0</v>
      </c>
      <c r="P146" s="12"/>
      <c r="Q146" s="12"/>
      <c r="R146" s="82">
        <f t="shared" si="7"/>
        <v>0</v>
      </c>
      <c r="S146" s="46">
        <f t="shared" si="8"/>
        <v>0</v>
      </c>
      <c r="T146" s="92"/>
      <c r="U146" s="48"/>
      <c r="V146" s="86"/>
    </row>
    <row r="147" spans="1:22" s="14" customFormat="1" x14ac:dyDescent="0.3">
      <c r="A147" s="10" t="s">
        <v>1597</v>
      </c>
      <c r="B147" s="11" t="s">
        <v>1596</v>
      </c>
      <c r="C147" s="84">
        <v>1745457</v>
      </c>
      <c r="D147" s="11" t="s">
        <v>347</v>
      </c>
      <c r="E147" s="10"/>
      <c r="F147" s="11" t="s">
        <v>348</v>
      </c>
      <c r="G147" s="11" t="s">
        <v>81</v>
      </c>
      <c r="H147" s="11">
        <v>24403</v>
      </c>
      <c r="I147" s="11">
        <v>1</v>
      </c>
      <c r="J147" s="45" t="s">
        <v>84</v>
      </c>
      <c r="K147" s="11" t="s">
        <v>85</v>
      </c>
      <c r="L147" s="11" t="s">
        <v>32</v>
      </c>
      <c r="M147" s="12">
        <v>18</v>
      </c>
      <c r="N147" s="12">
        <v>5.85</v>
      </c>
      <c r="O147" s="82">
        <f t="shared" si="6"/>
        <v>105.3</v>
      </c>
      <c r="P147" s="12"/>
      <c r="Q147" s="12"/>
      <c r="R147" s="82">
        <f t="shared" si="7"/>
        <v>105.3</v>
      </c>
      <c r="S147" s="46">
        <f t="shared" si="8"/>
        <v>2569635.9</v>
      </c>
      <c r="T147" s="92"/>
      <c r="U147" s="48"/>
      <c r="V147" s="86"/>
    </row>
    <row r="148" spans="1:22" s="14" customFormat="1" x14ac:dyDescent="0.3">
      <c r="A148" s="10" t="s">
        <v>1597</v>
      </c>
      <c r="B148" s="11" t="s">
        <v>1596</v>
      </c>
      <c r="C148" s="84">
        <v>1745457</v>
      </c>
      <c r="D148" s="11" t="s">
        <v>347</v>
      </c>
      <c r="E148" s="10"/>
      <c r="F148" s="11" t="s">
        <v>348</v>
      </c>
      <c r="G148" s="11" t="s">
        <v>81</v>
      </c>
      <c r="H148" s="11">
        <v>24403</v>
      </c>
      <c r="I148" s="11">
        <v>2</v>
      </c>
      <c r="J148" s="45"/>
      <c r="K148" s="11" t="s">
        <v>1649</v>
      </c>
      <c r="L148" s="11" t="s">
        <v>46</v>
      </c>
      <c r="M148" s="12">
        <v>0</v>
      </c>
      <c r="N148" s="12">
        <v>0</v>
      </c>
      <c r="O148" s="82">
        <f t="shared" si="6"/>
        <v>0</v>
      </c>
      <c r="P148" s="12"/>
      <c r="Q148" s="12"/>
      <c r="R148" s="82">
        <f t="shared" si="7"/>
        <v>0</v>
      </c>
      <c r="S148" s="46">
        <f t="shared" si="8"/>
        <v>0</v>
      </c>
      <c r="T148" s="92"/>
      <c r="U148" s="48"/>
      <c r="V148" s="86"/>
    </row>
    <row r="149" spans="1:22" s="14" customFormat="1" x14ac:dyDescent="0.3">
      <c r="A149" s="10" t="s">
        <v>1598</v>
      </c>
      <c r="B149" s="11" t="s">
        <v>1596</v>
      </c>
      <c r="C149" s="84">
        <v>1745454</v>
      </c>
      <c r="D149" s="11" t="s">
        <v>98</v>
      </c>
      <c r="E149" s="10"/>
      <c r="F149" s="11" t="s">
        <v>1563</v>
      </c>
      <c r="G149" s="11" t="s">
        <v>81</v>
      </c>
      <c r="H149" s="11">
        <v>24403</v>
      </c>
      <c r="I149" s="11">
        <v>1</v>
      </c>
      <c r="J149" s="45" t="s">
        <v>184</v>
      </c>
      <c r="K149" s="11" t="s">
        <v>185</v>
      </c>
      <c r="L149" s="11" t="s">
        <v>32</v>
      </c>
      <c r="M149" s="12">
        <v>10</v>
      </c>
      <c r="N149" s="12">
        <v>41.37</v>
      </c>
      <c r="O149" s="82">
        <f t="shared" si="6"/>
        <v>413.7</v>
      </c>
      <c r="P149" s="12"/>
      <c r="Q149" s="12"/>
      <c r="R149" s="82">
        <f t="shared" si="7"/>
        <v>413.7</v>
      </c>
      <c r="S149" s="46">
        <f t="shared" si="8"/>
        <v>10095521.1</v>
      </c>
      <c r="T149" s="92"/>
      <c r="U149" s="48"/>
      <c r="V149" s="86"/>
    </row>
    <row r="150" spans="1:22" s="14" customFormat="1" x14ac:dyDescent="0.3">
      <c r="A150" s="10" t="s">
        <v>1598</v>
      </c>
      <c r="B150" s="11" t="s">
        <v>1596</v>
      </c>
      <c r="C150" s="84">
        <v>1745454</v>
      </c>
      <c r="D150" s="11" t="s">
        <v>98</v>
      </c>
      <c r="E150" s="10"/>
      <c r="F150" s="11" t="s">
        <v>1563</v>
      </c>
      <c r="G150" s="11" t="s">
        <v>81</v>
      </c>
      <c r="H150" s="11">
        <v>24403</v>
      </c>
      <c r="I150" s="11">
        <v>2</v>
      </c>
      <c r="J150" s="45" t="s">
        <v>186</v>
      </c>
      <c r="K150" s="11" t="s">
        <v>187</v>
      </c>
      <c r="L150" s="11" t="s">
        <v>32</v>
      </c>
      <c r="M150" s="12">
        <v>5</v>
      </c>
      <c r="N150" s="12">
        <v>41.34</v>
      </c>
      <c r="O150" s="82">
        <f t="shared" si="6"/>
        <v>206.70000000000002</v>
      </c>
      <c r="P150" s="12"/>
      <c r="Q150" s="12"/>
      <c r="R150" s="82">
        <f t="shared" si="7"/>
        <v>206.70000000000002</v>
      </c>
      <c r="S150" s="46">
        <f t="shared" si="8"/>
        <v>5044100.1000000006</v>
      </c>
      <c r="T150" s="92"/>
      <c r="U150" s="48"/>
      <c r="V150" s="86"/>
    </row>
    <row r="151" spans="1:22" s="14" customFormat="1" x14ac:dyDescent="0.3">
      <c r="A151" s="10" t="s">
        <v>1598</v>
      </c>
      <c r="B151" s="11" t="s">
        <v>1596</v>
      </c>
      <c r="C151" s="84">
        <v>1745454</v>
      </c>
      <c r="D151" s="11" t="s">
        <v>98</v>
      </c>
      <c r="E151" s="10"/>
      <c r="F151" s="11" t="s">
        <v>1563</v>
      </c>
      <c r="G151" s="11" t="s">
        <v>81</v>
      </c>
      <c r="H151" s="11">
        <v>24403</v>
      </c>
      <c r="I151" s="11">
        <v>3</v>
      </c>
      <c r="J151" s="45" t="s">
        <v>188</v>
      </c>
      <c r="K151" s="11" t="s">
        <v>189</v>
      </c>
      <c r="L151" s="11" t="s">
        <v>32</v>
      </c>
      <c r="M151" s="12">
        <v>10</v>
      </c>
      <c r="N151" s="12">
        <v>41.37</v>
      </c>
      <c r="O151" s="82">
        <f t="shared" si="6"/>
        <v>413.7</v>
      </c>
      <c r="P151" s="12"/>
      <c r="Q151" s="12"/>
      <c r="R151" s="82">
        <f t="shared" si="7"/>
        <v>413.7</v>
      </c>
      <c r="S151" s="46">
        <f t="shared" si="8"/>
        <v>10095521.1</v>
      </c>
      <c r="T151" s="92"/>
      <c r="U151" s="48"/>
      <c r="V151" s="86"/>
    </row>
    <row r="152" spans="1:22" s="14" customFormat="1" x14ac:dyDescent="0.3">
      <c r="A152" s="10" t="s">
        <v>1598</v>
      </c>
      <c r="B152" s="11" t="s">
        <v>1596</v>
      </c>
      <c r="C152" s="84">
        <v>1745454</v>
      </c>
      <c r="D152" s="11" t="s">
        <v>98</v>
      </c>
      <c r="E152" s="10"/>
      <c r="F152" s="11" t="s">
        <v>1563</v>
      </c>
      <c r="G152" s="11" t="s">
        <v>81</v>
      </c>
      <c r="H152" s="11">
        <v>24403</v>
      </c>
      <c r="I152" s="11">
        <v>4</v>
      </c>
      <c r="J152" s="45" t="s">
        <v>190</v>
      </c>
      <c r="K152" s="11" t="s">
        <v>191</v>
      </c>
      <c r="L152" s="11" t="s">
        <v>32</v>
      </c>
      <c r="M152" s="12">
        <v>5</v>
      </c>
      <c r="N152" s="12">
        <v>41.34</v>
      </c>
      <c r="O152" s="82">
        <f t="shared" si="6"/>
        <v>206.70000000000002</v>
      </c>
      <c r="P152" s="12"/>
      <c r="Q152" s="12"/>
      <c r="R152" s="82">
        <f t="shared" si="7"/>
        <v>206.70000000000002</v>
      </c>
      <c r="S152" s="46">
        <f t="shared" si="8"/>
        <v>5044100.1000000006</v>
      </c>
      <c r="T152" s="92"/>
      <c r="U152" s="48"/>
      <c r="V152" s="86"/>
    </row>
    <row r="153" spans="1:22" s="14" customFormat="1" x14ac:dyDescent="0.3">
      <c r="A153" s="10" t="s">
        <v>1598</v>
      </c>
      <c r="B153" s="11" t="s">
        <v>1596</v>
      </c>
      <c r="C153" s="84">
        <v>1745454</v>
      </c>
      <c r="D153" s="11" t="s">
        <v>98</v>
      </c>
      <c r="E153" s="10"/>
      <c r="F153" s="11" t="s">
        <v>1563</v>
      </c>
      <c r="G153" s="11" t="s">
        <v>81</v>
      </c>
      <c r="H153" s="11">
        <v>24403</v>
      </c>
      <c r="I153" s="11">
        <v>5</v>
      </c>
      <c r="J153" s="45"/>
      <c r="K153" s="11" t="s">
        <v>1650</v>
      </c>
      <c r="L153" s="11" t="s">
        <v>46</v>
      </c>
      <c r="M153" s="12">
        <v>0</v>
      </c>
      <c r="N153" s="12">
        <v>0</v>
      </c>
      <c r="O153" s="82">
        <f t="shared" si="6"/>
        <v>0</v>
      </c>
      <c r="P153" s="12"/>
      <c r="Q153" s="12"/>
      <c r="R153" s="82">
        <f t="shared" si="7"/>
        <v>0</v>
      </c>
      <c r="S153" s="46">
        <f t="shared" si="8"/>
        <v>0</v>
      </c>
      <c r="T153" s="92"/>
      <c r="U153" s="48"/>
      <c r="V153" s="86"/>
    </row>
    <row r="154" spans="1:22" s="14" customFormat="1" x14ac:dyDescent="0.3">
      <c r="A154" s="10" t="s">
        <v>1599</v>
      </c>
      <c r="B154" s="11" t="s">
        <v>1596</v>
      </c>
      <c r="C154" s="84">
        <v>1745446</v>
      </c>
      <c r="D154" s="11" t="s">
        <v>202</v>
      </c>
      <c r="E154" s="10"/>
      <c r="F154" s="11" t="s">
        <v>1624</v>
      </c>
      <c r="G154" s="11" t="s">
        <v>81</v>
      </c>
      <c r="H154" s="11">
        <v>24403</v>
      </c>
      <c r="I154" s="11">
        <v>1</v>
      </c>
      <c r="J154" s="45">
        <v>641283817</v>
      </c>
      <c r="K154" s="11" t="s">
        <v>204</v>
      </c>
      <c r="L154" s="11" t="s">
        <v>32</v>
      </c>
      <c r="M154" s="12">
        <v>4000</v>
      </c>
      <c r="N154" s="12">
        <v>6.7149999999999999</v>
      </c>
      <c r="O154" s="82">
        <f t="shared" si="6"/>
        <v>26860</v>
      </c>
      <c r="P154" s="12"/>
      <c r="Q154" s="12"/>
      <c r="R154" s="82">
        <f t="shared" si="7"/>
        <v>26860</v>
      </c>
      <c r="S154" s="46">
        <f t="shared" si="8"/>
        <v>655464580</v>
      </c>
      <c r="T154" s="92"/>
      <c r="U154" s="48"/>
      <c r="V154" s="86"/>
    </row>
    <row r="155" spans="1:22" s="14" customFormat="1" x14ac:dyDescent="0.3">
      <c r="A155" s="10" t="s">
        <v>1599</v>
      </c>
      <c r="B155" s="11" t="s">
        <v>1596</v>
      </c>
      <c r="C155" s="84">
        <v>1745446</v>
      </c>
      <c r="D155" s="11" t="s">
        <v>202</v>
      </c>
      <c r="E155" s="10"/>
      <c r="F155" s="11" t="s">
        <v>1624</v>
      </c>
      <c r="G155" s="11" t="s">
        <v>81</v>
      </c>
      <c r="H155" s="11">
        <v>24403</v>
      </c>
      <c r="I155" s="11">
        <v>2</v>
      </c>
      <c r="J155" s="45">
        <v>644942416</v>
      </c>
      <c r="K155" s="11" t="s">
        <v>205</v>
      </c>
      <c r="L155" s="11" t="s">
        <v>32</v>
      </c>
      <c r="M155" s="12">
        <v>4000</v>
      </c>
      <c r="N155" s="12">
        <v>0.34399999999999997</v>
      </c>
      <c r="O155" s="82">
        <f t="shared" si="6"/>
        <v>1376</v>
      </c>
      <c r="P155" s="12"/>
      <c r="Q155" s="12"/>
      <c r="R155" s="82">
        <f t="shared" si="7"/>
        <v>1376</v>
      </c>
      <c r="S155" s="46">
        <f t="shared" si="8"/>
        <v>33578528</v>
      </c>
      <c r="T155" s="92"/>
      <c r="U155" s="48"/>
      <c r="V155" s="86"/>
    </row>
    <row r="156" spans="1:22" s="14" customFormat="1" x14ac:dyDescent="0.3">
      <c r="A156" s="10" t="s">
        <v>1599</v>
      </c>
      <c r="B156" s="11" t="s">
        <v>1596</v>
      </c>
      <c r="C156" s="84">
        <v>1745446</v>
      </c>
      <c r="D156" s="11" t="s">
        <v>202</v>
      </c>
      <c r="E156" s="10"/>
      <c r="F156" s="11" t="s">
        <v>1624</v>
      </c>
      <c r="G156" s="11" t="s">
        <v>81</v>
      </c>
      <c r="H156" s="11">
        <v>24403</v>
      </c>
      <c r="I156" s="11">
        <v>3</v>
      </c>
      <c r="J156" s="45"/>
      <c r="K156" s="11" t="s">
        <v>1651</v>
      </c>
      <c r="L156" s="11" t="s">
        <v>46</v>
      </c>
      <c r="M156" s="12">
        <v>0</v>
      </c>
      <c r="N156" s="12">
        <v>0</v>
      </c>
      <c r="O156" s="82">
        <f t="shared" si="6"/>
        <v>0</v>
      </c>
      <c r="P156" s="12"/>
      <c r="Q156" s="12"/>
      <c r="R156" s="82">
        <f t="shared" si="7"/>
        <v>0</v>
      </c>
      <c r="S156" s="46">
        <f t="shared" si="8"/>
        <v>0</v>
      </c>
      <c r="T156" s="92"/>
      <c r="U156" s="48"/>
      <c r="V156" s="86"/>
    </row>
    <row r="157" spans="1:22" s="14" customFormat="1" x14ac:dyDescent="0.3">
      <c r="A157" s="10" t="s">
        <v>1600</v>
      </c>
      <c r="B157" s="11" t="s">
        <v>1596</v>
      </c>
      <c r="C157" s="84">
        <v>1745449</v>
      </c>
      <c r="D157" s="11" t="s">
        <v>125</v>
      </c>
      <c r="E157" s="10"/>
      <c r="F157" s="11" t="s">
        <v>126</v>
      </c>
      <c r="G157" s="11" t="s">
        <v>81</v>
      </c>
      <c r="H157" s="11">
        <v>24403</v>
      </c>
      <c r="I157" s="11">
        <v>1</v>
      </c>
      <c r="J157" s="45" t="s">
        <v>151</v>
      </c>
      <c r="K157" s="11" t="s">
        <v>152</v>
      </c>
      <c r="L157" s="11" t="s">
        <v>32</v>
      </c>
      <c r="M157" s="12">
        <v>700</v>
      </c>
      <c r="N157" s="12">
        <v>5.58</v>
      </c>
      <c r="O157" s="82">
        <f t="shared" si="6"/>
        <v>3906</v>
      </c>
      <c r="P157" s="12"/>
      <c r="Q157" s="12"/>
      <c r="R157" s="82">
        <f t="shared" si="7"/>
        <v>3906</v>
      </c>
      <c r="S157" s="46">
        <f t="shared" si="8"/>
        <v>95318118</v>
      </c>
      <c r="T157" s="92"/>
      <c r="U157" s="48"/>
      <c r="V157" s="86"/>
    </row>
    <row r="158" spans="1:22" s="14" customFormat="1" x14ac:dyDescent="0.3">
      <c r="A158" s="10" t="s">
        <v>1600</v>
      </c>
      <c r="B158" s="11" t="s">
        <v>1596</v>
      </c>
      <c r="C158" s="84">
        <v>1745449</v>
      </c>
      <c r="D158" s="11" t="s">
        <v>125</v>
      </c>
      <c r="E158" s="10"/>
      <c r="F158" s="11" t="s">
        <v>126</v>
      </c>
      <c r="G158" s="11" t="s">
        <v>81</v>
      </c>
      <c r="H158" s="11">
        <v>24403</v>
      </c>
      <c r="I158" s="11">
        <v>2</v>
      </c>
      <c r="J158" s="45" t="s">
        <v>153</v>
      </c>
      <c r="K158" s="11" t="s">
        <v>154</v>
      </c>
      <c r="L158" s="11" t="s">
        <v>32</v>
      </c>
      <c r="M158" s="12">
        <v>500</v>
      </c>
      <c r="N158" s="12">
        <v>5.58</v>
      </c>
      <c r="O158" s="82">
        <f t="shared" si="6"/>
        <v>2790</v>
      </c>
      <c r="P158" s="12"/>
      <c r="Q158" s="12"/>
      <c r="R158" s="82">
        <f t="shared" si="7"/>
        <v>2790</v>
      </c>
      <c r="S158" s="46">
        <f t="shared" si="8"/>
        <v>68084370</v>
      </c>
      <c r="T158" s="92"/>
      <c r="U158" s="48"/>
      <c r="V158" s="86"/>
    </row>
    <row r="159" spans="1:22" s="14" customFormat="1" x14ac:dyDescent="0.3">
      <c r="A159" s="10" t="s">
        <v>1600</v>
      </c>
      <c r="B159" s="11" t="s">
        <v>1596</v>
      </c>
      <c r="C159" s="84">
        <v>1745449</v>
      </c>
      <c r="D159" s="11" t="s">
        <v>125</v>
      </c>
      <c r="E159" s="10"/>
      <c r="F159" s="11" t="s">
        <v>126</v>
      </c>
      <c r="G159" s="11" t="s">
        <v>81</v>
      </c>
      <c r="H159" s="11">
        <v>24403</v>
      </c>
      <c r="I159" s="11">
        <v>3</v>
      </c>
      <c r="J159" s="45" t="s">
        <v>155</v>
      </c>
      <c r="K159" s="11" t="s">
        <v>1385</v>
      </c>
      <c r="L159" s="11" t="s">
        <v>32</v>
      </c>
      <c r="M159" s="12">
        <v>400</v>
      </c>
      <c r="N159" s="12">
        <v>6.14</v>
      </c>
      <c r="O159" s="82">
        <f t="shared" si="6"/>
        <v>2456</v>
      </c>
      <c r="P159" s="12"/>
      <c r="Q159" s="12"/>
      <c r="R159" s="82">
        <f t="shared" si="7"/>
        <v>2456</v>
      </c>
      <c r="S159" s="46">
        <f t="shared" si="8"/>
        <v>59933768</v>
      </c>
      <c r="T159" s="92"/>
      <c r="U159" s="48"/>
      <c r="V159" s="86"/>
    </row>
    <row r="160" spans="1:22" s="14" customFormat="1" x14ac:dyDescent="0.3">
      <c r="A160" s="10" t="s">
        <v>1600</v>
      </c>
      <c r="B160" s="11" t="s">
        <v>1596</v>
      </c>
      <c r="C160" s="84">
        <v>1745449</v>
      </c>
      <c r="D160" s="11" t="s">
        <v>125</v>
      </c>
      <c r="E160" s="10"/>
      <c r="F160" s="11" t="s">
        <v>126</v>
      </c>
      <c r="G160" s="11" t="s">
        <v>81</v>
      </c>
      <c r="H160" s="11">
        <v>24403</v>
      </c>
      <c r="I160" s="11">
        <v>4</v>
      </c>
      <c r="J160" s="45" t="s">
        <v>157</v>
      </c>
      <c r="K160" s="11" t="s">
        <v>158</v>
      </c>
      <c r="L160" s="11" t="s">
        <v>32</v>
      </c>
      <c r="M160" s="12">
        <v>300</v>
      </c>
      <c r="N160" s="12">
        <v>6.14</v>
      </c>
      <c r="O160" s="82">
        <f t="shared" si="6"/>
        <v>1842</v>
      </c>
      <c r="P160" s="12"/>
      <c r="Q160" s="12"/>
      <c r="R160" s="82">
        <f t="shared" si="7"/>
        <v>1842</v>
      </c>
      <c r="S160" s="46">
        <f t="shared" si="8"/>
        <v>44950326</v>
      </c>
      <c r="T160" s="92"/>
      <c r="U160" s="48"/>
      <c r="V160" s="86"/>
    </row>
    <row r="161" spans="1:22" s="14" customFormat="1" x14ac:dyDescent="0.3">
      <c r="A161" s="10" t="s">
        <v>1600</v>
      </c>
      <c r="B161" s="11" t="s">
        <v>1596</v>
      </c>
      <c r="C161" s="84">
        <v>1745449</v>
      </c>
      <c r="D161" s="11" t="s">
        <v>125</v>
      </c>
      <c r="E161" s="10"/>
      <c r="F161" s="11" t="s">
        <v>126</v>
      </c>
      <c r="G161" s="11" t="s">
        <v>81</v>
      </c>
      <c r="H161" s="11">
        <v>24403</v>
      </c>
      <c r="I161" s="11">
        <v>5</v>
      </c>
      <c r="J161" s="45" t="s">
        <v>1390</v>
      </c>
      <c r="K161" s="11" t="s">
        <v>1437</v>
      </c>
      <c r="L161" s="11" t="s">
        <v>32</v>
      </c>
      <c r="M161" s="12">
        <v>1400</v>
      </c>
      <c r="N161" s="12">
        <v>2.79</v>
      </c>
      <c r="O161" s="82">
        <f t="shared" si="6"/>
        <v>3906</v>
      </c>
      <c r="P161" s="12"/>
      <c r="Q161" s="12"/>
      <c r="R161" s="82">
        <f t="shared" si="7"/>
        <v>3906</v>
      </c>
      <c r="S161" s="46">
        <f t="shared" si="8"/>
        <v>95318118</v>
      </c>
      <c r="T161" s="92"/>
      <c r="U161" s="48"/>
      <c r="V161" s="86"/>
    </row>
    <row r="162" spans="1:22" s="14" customFormat="1" x14ac:dyDescent="0.3">
      <c r="A162" s="10" t="s">
        <v>1600</v>
      </c>
      <c r="B162" s="11" t="s">
        <v>1596</v>
      </c>
      <c r="C162" s="84">
        <v>1745449</v>
      </c>
      <c r="D162" s="11" t="s">
        <v>125</v>
      </c>
      <c r="E162" s="10"/>
      <c r="F162" s="11" t="s">
        <v>126</v>
      </c>
      <c r="G162" s="11" t="s">
        <v>81</v>
      </c>
      <c r="H162" s="11">
        <v>24403</v>
      </c>
      <c r="I162" s="11">
        <v>6</v>
      </c>
      <c r="J162" s="45" t="s">
        <v>161</v>
      </c>
      <c r="K162" s="11" t="s">
        <v>162</v>
      </c>
      <c r="L162" s="11" t="s">
        <v>32</v>
      </c>
      <c r="M162" s="12">
        <v>600</v>
      </c>
      <c r="N162" s="12">
        <v>5.58</v>
      </c>
      <c r="O162" s="82">
        <f t="shared" si="6"/>
        <v>3348</v>
      </c>
      <c r="P162" s="12"/>
      <c r="Q162" s="12"/>
      <c r="R162" s="82">
        <f t="shared" si="7"/>
        <v>3348</v>
      </c>
      <c r="S162" s="46">
        <f t="shared" si="8"/>
        <v>81701244</v>
      </c>
      <c r="T162" s="92"/>
      <c r="U162" s="48"/>
      <c r="V162" s="86"/>
    </row>
    <row r="163" spans="1:22" s="14" customFormat="1" x14ac:dyDescent="0.3">
      <c r="A163" s="10" t="s">
        <v>1600</v>
      </c>
      <c r="B163" s="11" t="s">
        <v>1596</v>
      </c>
      <c r="C163" s="84">
        <v>1745449</v>
      </c>
      <c r="D163" s="11" t="s">
        <v>125</v>
      </c>
      <c r="E163" s="10"/>
      <c r="F163" s="11" t="s">
        <v>126</v>
      </c>
      <c r="G163" s="11" t="s">
        <v>81</v>
      </c>
      <c r="H163" s="11">
        <v>24403</v>
      </c>
      <c r="I163" s="11">
        <v>7</v>
      </c>
      <c r="J163" s="45" t="s">
        <v>163</v>
      </c>
      <c r="K163" s="11" t="s">
        <v>164</v>
      </c>
      <c r="L163" s="11" t="s">
        <v>32</v>
      </c>
      <c r="M163" s="12">
        <v>200</v>
      </c>
      <c r="N163" s="12">
        <v>5.58</v>
      </c>
      <c r="O163" s="82">
        <f t="shared" si="6"/>
        <v>1116</v>
      </c>
      <c r="P163" s="12"/>
      <c r="Q163" s="12"/>
      <c r="R163" s="82">
        <f t="shared" si="7"/>
        <v>1116</v>
      </c>
      <c r="S163" s="46">
        <f t="shared" si="8"/>
        <v>27233748</v>
      </c>
      <c r="T163" s="92"/>
      <c r="U163" s="48"/>
      <c r="V163" s="86"/>
    </row>
    <row r="164" spans="1:22" s="14" customFormat="1" x14ac:dyDescent="0.3">
      <c r="A164" s="10" t="s">
        <v>1600</v>
      </c>
      <c r="B164" s="11" t="s">
        <v>1596</v>
      </c>
      <c r="C164" s="84">
        <v>1745449</v>
      </c>
      <c r="D164" s="11" t="s">
        <v>125</v>
      </c>
      <c r="E164" s="10"/>
      <c r="F164" s="11" t="s">
        <v>126</v>
      </c>
      <c r="G164" s="11" t="s">
        <v>81</v>
      </c>
      <c r="H164" s="11">
        <v>24403</v>
      </c>
      <c r="I164" s="11">
        <v>8</v>
      </c>
      <c r="J164" s="45" t="s">
        <v>165</v>
      </c>
      <c r="K164" s="11" t="s">
        <v>166</v>
      </c>
      <c r="L164" s="11" t="s">
        <v>32</v>
      </c>
      <c r="M164" s="12">
        <v>300</v>
      </c>
      <c r="N164" s="12">
        <v>6.14</v>
      </c>
      <c r="O164" s="82">
        <f t="shared" si="6"/>
        <v>1842</v>
      </c>
      <c r="P164" s="12"/>
      <c r="Q164" s="12"/>
      <c r="R164" s="82">
        <f t="shared" si="7"/>
        <v>1842</v>
      </c>
      <c r="S164" s="46">
        <f t="shared" si="8"/>
        <v>44950326</v>
      </c>
      <c r="T164" s="92"/>
      <c r="U164" s="48"/>
      <c r="V164" s="86"/>
    </row>
    <row r="165" spans="1:22" s="14" customFormat="1" x14ac:dyDescent="0.3">
      <c r="A165" s="10" t="s">
        <v>1600</v>
      </c>
      <c r="B165" s="11" t="s">
        <v>1596</v>
      </c>
      <c r="C165" s="84">
        <v>1745449</v>
      </c>
      <c r="D165" s="11" t="s">
        <v>125</v>
      </c>
      <c r="E165" s="10"/>
      <c r="F165" s="11" t="s">
        <v>126</v>
      </c>
      <c r="G165" s="11" t="s">
        <v>81</v>
      </c>
      <c r="H165" s="11">
        <v>24403</v>
      </c>
      <c r="I165" s="11">
        <v>9</v>
      </c>
      <c r="J165" s="45" t="s">
        <v>167</v>
      </c>
      <c r="K165" s="11" t="s">
        <v>168</v>
      </c>
      <c r="L165" s="11" t="s">
        <v>32</v>
      </c>
      <c r="M165" s="12">
        <v>200</v>
      </c>
      <c r="N165" s="12">
        <v>6.14</v>
      </c>
      <c r="O165" s="82">
        <f t="shared" si="6"/>
        <v>1228</v>
      </c>
      <c r="P165" s="12"/>
      <c r="Q165" s="12"/>
      <c r="R165" s="82">
        <f t="shared" si="7"/>
        <v>1228</v>
      </c>
      <c r="S165" s="46">
        <f t="shared" si="8"/>
        <v>29966884</v>
      </c>
      <c r="T165" s="92"/>
      <c r="U165" s="48"/>
      <c r="V165" s="86"/>
    </row>
    <row r="166" spans="1:22" s="14" customFormat="1" x14ac:dyDescent="0.3">
      <c r="A166" s="10" t="s">
        <v>1600</v>
      </c>
      <c r="B166" s="11" t="s">
        <v>1596</v>
      </c>
      <c r="C166" s="84">
        <v>1745449</v>
      </c>
      <c r="D166" s="11" t="s">
        <v>125</v>
      </c>
      <c r="E166" s="10"/>
      <c r="F166" s="11" t="s">
        <v>126</v>
      </c>
      <c r="G166" s="11" t="s">
        <v>81</v>
      </c>
      <c r="H166" s="11">
        <v>24403</v>
      </c>
      <c r="I166" s="11">
        <v>10</v>
      </c>
      <c r="J166" s="45"/>
      <c r="K166" s="11" t="s">
        <v>1652</v>
      </c>
      <c r="L166" s="11" t="s">
        <v>46</v>
      </c>
      <c r="M166" s="12">
        <v>0</v>
      </c>
      <c r="N166" s="12">
        <v>0</v>
      </c>
      <c r="O166" s="82">
        <f t="shared" si="6"/>
        <v>0</v>
      </c>
      <c r="P166" s="12"/>
      <c r="Q166" s="12"/>
      <c r="R166" s="82">
        <f t="shared" si="7"/>
        <v>0</v>
      </c>
      <c r="S166" s="46">
        <f t="shared" si="8"/>
        <v>0</v>
      </c>
      <c r="T166" s="92"/>
      <c r="U166" s="48"/>
      <c r="V166" s="86"/>
    </row>
    <row r="167" spans="1:22" s="14" customFormat="1" x14ac:dyDescent="0.3">
      <c r="A167" s="10" t="s">
        <v>1601</v>
      </c>
      <c r="B167" s="11" t="s">
        <v>1596</v>
      </c>
      <c r="C167" s="84">
        <v>1745448</v>
      </c>
      <c r="D167" s="11" t="s">
        <v>125</v>
      </c>
      <c r="E167" s="10"/>
      <c r="F167" s="11" t="s">
        <v>126</v>
      </c>
      <c r="G167" s="11" t="s">
        <v>81</v>
      </c>
      <c r="H167" s="11">
        <v>24403</v>
      </c>
      <c r="I167" s="11">
        <v>1</v>
      </c>
      <c r="J167" s="45" t="s">
        <v>86</v>
      </c>
      <c r="K167" s="11" t="s">
        <v>87</v>
      </c>
      <c r="L167" s="11" t="s">
        <v>32</v>
      </c>
      <c r="M167" s="12">
        <v>1500</v>
      </c>
      <c r="N167" s="12">
        <v>4.96</v>
      </c>
      <c r="O167" s="82">
        <f t="shared" si="6"/>
        <v>7440</v>
      </c>
      <c r="P167" s="12"/>
      <c r="Q167" s="12"/>
      <c r="R167" s="82">
        <f t="shared" si="7"/>
        <v>7440</v>
      </c>
      <c r="S167" s="46">
        <f t="shared" si="8"/>
        <v>181558320</v>
      </c>
      <c r="T167" s="92"/>
      <c r="U167" s="48"/>
      <c r="V167" s="86"/>
    </row>
    <row r="168" spans="1:22" s="14" customFormat="1" x14ac:dyDescent="0.3">
      <c r="A168" s="10" t="s">
        <v>1601</v>
      </c>
      <c r="B168" s="11" t="s">
        <v>1596</v>
      </c>
      <c r="C168" s="84">
        <v>1745448</v>
      </c>
      <c r="D168" s="11" t="s">
        <v>125</v>
      </c>
      <c r="E168" s="10"/>
      <c r="F168" s="11" t="s">
        <v>126</v>
      </c>
      <c r="G168" s="11" t="s">
        <v>81</v>
      </c>
      <c r="H168" s="11">
        <v>24403</v>
      </c>
      <c r="I168" s="11">
        <v>2</v>
      </c>
      <c r="J168" s="45" t="s">
        <v>127</v>
      </c>
      <c r="K168" s="11" t="s">
        <v>128</v>
      </c>
      <c r="L168" s="11" t="s">
        <v>32</v>
      </c>
      <c r="M168" s="12">
        <v>1500</v>
      </c>
      <c r="N168" s="12">
        <v>4.96</v>
      </c>
      <c r="O168" s="82">
        <f t="shared" si="6"/>
        <v>7440</v>
      </c>
      <c r="P168" s="12"/>
      <c r="Q168" s="12"/>
      <c r="R168" s="82">
        <f t="shared" si="7"/>
        <v>7440</v>
      </c>
      <c r="S168" s="46">
        <f t="shared" si="8"/>
        <v>181558320</v>
      </c>
      <c r="T168" s="92"/>
      <c r="U168" s="48"/>
      <c r="V168" s="86"/>
    </row>
    <row r="169" spans="1:22" s="14" customFormat="1" x14ac:dyDescent="0.3">
      <c r="A169" s="10" t="s">
        <v>1601</v>
      </c>
      <c r="B169" s="11" t="s">
        <v>1596</v>
      </c>
      <c r="C169" s="84">
        <v>1745448</v>
      </c>
      <c r="D169" s="11" t="s">
        <v>125</v>
      </c>
      <c r="E169" s="10"/>
      <c r="F169" s="11" t="s">
        <v>126</v>
      </c>
      <c r="G169" s="11" t="s">
        <v>81</v>
      </c>
      <c r="H169" s="11">
        <v>24403</v>
      </c>
      <c r="I169" s="11">
        <v>3</v>
      </c>
      <c r="J169" s="45" t="s">
        <v>129</v>
      </c>
      <c r="K169" s="11" t="s">
        <v>130</v>
      </c>
      <c r="L169" s="11" t="s">
        <v>32</v>
      </c>
      <c r="M169" s="12">
        <v>700</v>
      </c>
      <c r="N169" s="12">
        <v>4.54</v>
      </c>
      <c r="O169" s="82">
        <f t="shared" si="6"/>
        <v>3178</v>
      </c>
      <c r="P169" s="12"/>
      <c r="Q169" s="12"/>
      <c r="R169" s="82">
        <f t="shared" si="7"/>
        <v>3178</v>
      </c>
      <c r="S169" s="46">
        <f t="shared" si="8"/>
        <v>77552734</v>
      </c>
      <c r="T169" s="92"/>
      <c r="U169" s="48"/>
      <c r="V169" s="86"/>
    </row>
    <row r="170" spans="1:22" s="14" customFormat="1" x14ac:dyDescent="0.3">
      <c r="A170" s="10" t="s">
        <v>1601</v>
      </c>
      <c r="B170" s="11" t="s">
        <v>1596</v>
      </c>
      <c r="C170" s="84">
        <v>1745448</v>
      </c>
      <c r="D170" s="11" t="s">
        <v>125</v>
      </c>
      <c r="E170" s="10"/>
      <c r="F170" s="11" t="s">
        <v>126</v>
      </c>
      <c r="G170" s="11" t="s">
        <v>81</v>
      </c>
      <c r="H170" s="11">
        <v>24403</v>
      </c>
      <c r="I170" s="11">
        <v>4</v>
      </c>
      <c r="J170" s="45" t="s">
        <v>131</v>
      </c>
      <c r="K170" s="11" t="s">
        <v>132</v>
      </c>
      <c r="L170" s="11" t="s">
        <v>32</v>
      </c>
      <c r="M170" s="12">
        <v>400</v>
      </c>
      <c r="N170" s="12">
        <v>4.54</v>
      </c>
      <c r="O170" s="82">
        <f t="shared" si="6"/>
        <v>1816</v>
      </c>
      <c r="P170" s="12"/>
      <c r="Q170" s="12"/>
      <c r="R170" s="82">
        <f t="shared" si="7"/>
        <v>1816</v>
      </c>
      <c r="S170" s="46">
        <f t="shared" si="8"/>
        <v>44315848</v>
      </c>
      <c r="T170" s="92"/>
      <c r="U170" s="48"/>
      <c r="V170" s="86"/>
    </row>
    <row r="171" spans="1:22" s="14" customFormat="1" x14ac:dyDescent="0.3">
      <c r="A171" s="10" t="s">
        <v>1601</v>
      </c>
      <c r="B171" s="11" t="s">
        <v>1596</v>
      </c>
      <c r="C171" s="84">
        <v>1745448</v>
      </c>
      <c r="D171" s="11" t="s">
        <v>125</v>
      </c>
      <c r="E171" s="10"/>
      <c r="F171" s="11" t="s">
        <v>126</v>
      </c>
      <c r="G171" s="11" t="s">
        <v>81</v>
      </c>
      <c r="H171" s="11">
        <v>24403</v>
      </c>
      <c r="I171" s="11">
        <v>5</v>
      </c>
      <c r="J171" s="45" t="s">
        <v>133</v>
      </c>
      <c r="K171" s="11" t="s">
        <v>134</v>
      </c>
      <c r="L171" s="11" t="s">
        <v>32</v>
      </c>
      <c r="M171" s="12">
        <v>300</v>
      </c>
      <c r="N171" s="12">
        <v>5.51</v>
      </c>
      <c r="O171" s="82">
        <f t="shared" si="6"/>
        <v>1653</v>
      </c>
      <c r="P171" s="12"/>
      <c r="Q171" s="12"/>
      <c r="R171" s="82">
        <f t="shared" si="7"/>
        <v>1653</v>
      </c>
      <c r="S171" s="46">
        <f t="shared" si="8"/>
        <v>40338159</v>
      </c>
      <c r="T171" s="92"/>
      <c r="U171" s="48"/>
      <c r="V171" s="86"/>
    </row>
    <row r="172" spans="1:22" s="14" customFormat="1" x14ac:dyDescent="0.3">
      <c r="A172" s="10" t="s">
        <v>1601</v>
      </c>
      <c r="B172" s="11" t="s">
        <v>1596</v>
      </c>
      <c r="C172" s="84">
        <v>1745448</v>
      </c>
      <c r="D172" s="11" t="s">
        <v>125</v>
      </c>
      <c r="E172" s="10"/>
      <c r="F172" s="11" t="s">
        <v>126</v>
      </c>
      <c r="G172" s="11" t="s">
        <v>81</v>
      </c>
      <c r="H172" s="11">
        <v>24403</v>
      </c>
      <c r="I172" s="11">
        <v>6</v>
      </c>
      <c r="J172" s="45" t="s">
        <v>135</v>
      </c>
      <c r="K172" s="11" t="s">
        <v>136</v>
      </c>
      <c r="L172" s="11" t="s">
        <v>32</v>
      </c>
      <c r="M172" s="12">
        <v>200</v>
      </c>
      <c r="N172" s="12">
        <v>5.51</v>
      </c>
      <c r="O172" s="82">
        <f t="shared" si="6"/>
        <v>1102</v>
      </c>
      <c r="P172" s="12"/>
      <c r="Q172" s="12"/>
      <c r="R172" s="82">
        <f t="shared" si="7"/>
        <v>1102</v>
      </c>
      <c r="S172" s="46">
        <f t="shared" si="8"/>
        <v>26892106</v>
      </c>
      <c r="T172" s="92"/>
      <c r="U172" s="48"/>
      <c r="V172" s="86"/>
    </row>
    <row r="173" spans="1:22" s="14" customFormat="1" x14ac:dyDescent="0.3">
      <c r="A173" s="10" t="s">
        <v>1601</v>
      </c>
      <c r="B173" s="11" t="s">
        <v>1596</v>
      </c>
      <c r="C173" s="84">
        <v>1745448</v>
      </c>
      <c r="D173" s="11" t="s">
        <v>125</v>
      </c>
      <c r="E173" s="10"/>
      <c r="F173" s="11" t="s">
        <v>126</v>
      </c>
      <c r="G173" s="11" t="s">
        <v>81</v>
      </c>
      <c r="H173" s="11">
        <v>24403</v>
      </c>
      <c r="I173" s="11">
        <v>7</v>
      </c>
      <c r="J173" s="45" t="s">
        <v>137</v>
      </c>
      <c r="K173" s="11" t="s">
        <v>138</v>
      </c>
      <c r="L173" s="11" t="s">
        <v>32</v>
      </c>
      <c r="M173" s="12">
        <v>600</v>
      </c>
      <c r="N173" s="12">
        <v>4.54</v>
      </c>
      <c r="O173" s="82">
        <f t="shared" si="6"/>
        <v>2724</v>
      </c>
      <c r="P173" s="12"/>
      <c r="Q173" s="12"/>
      <c r="R173" s="82">
        <f t="shared" si="7"/>
        <v>2724</v>
      </c>
      <c r="S173" s="46">
        <f t="shared" si="8"/>
        <v>66473772</v>
      </c>
      <c r="T173" s="92"/>
      <c r="U173" s="48"/>
      <c r="V173" s="86"/>
    </row>
    <row r="174" spans="1:22" s="14" customFormat="1" x14ac:dyDescent="0.3">
      <c r="A174" s="10" t="s">
        <v>1601</v>
      </c>
      <c r="B174" s="11" t="s">
        <v>1596</v>
      </c>
      <c r="C174" s="84">
        <v>1745448</v>
      </c>
      <c r="D174" s="11" t="s">
        <v>125</v>
      </c>
      <c r="E174" s="10"/>
      <c r="F174" s="11" t="s">
        <v>126</v>
      </c>
      <c r="G174" s="11" t="s">
        <v>81</v>
      </c>
      <c r="H174" s="11">
        <v>24403</v>
      </c>
      <c r="I174" s="11">
        <v>8</v>
      </c>
      <c r="J174" s="45" t="s">
        <v>139</v>
      </c>
      <c r="K174" s="11" t="s">
        <v>140</v>
      </c>
      <c r="L174" s="11" t="s">
        <v>32</v>
      </c>
      <c r="M174" s="12">
        <v>400</v>
      </c>
      <c r="N174" s="12">
        <v>4.54</v>
      </c>
      <c r="O174" s="82">
        <f t="shared" si="6"/>
        <v>1816</v>
      </c>
      <c r="P174" s="12"/>
      <c r="Q174" s="12"/>
      <c r="R174" s="82">
        <f t="shared" si="7"/>
        <v>1816</v>
      </c>
      <c r="S174" s="46">
        <f t="shared" si="8"/>
        <v>44315848</v>
      </c>
      <c r="T174" s="92"/>
      <c r="U174" s="48"/>
      <c r="V174" s="86"/>
    </row>
    <row r="175" spans="1:22" s="14" customFormat="1" x14ac:dyDescent="0.3">
      <c r="A175" s="10" t="s">
        <v>1601</v>
      </c>
      <c r="B175" s="11" t="s">
        <v>1596</v>
      </c>
      <c r="C175" s="84">
        <v>1745448</v>
      </c>
      <c r="D175" s="11" t="s">
        <v>125</v>
      </c>
      <c r="E175" s="10"/>
      <c r="F175" s="11" t="s">
        <v>126</v>
      </c>
      <c r="G175" s="11" t="s">
        <v>81</v>
      </c>
      <c r="H175" s="11">
        <v>24403</v>
      </c>
      <c r="I175" s="11">
        <v>9</v>
      </c>
      <c r="J175" s="45" t="s">
        <v>141</v>
      </c>
      <c r="K175" s="11" t="s">
        <v>142</v>
      </c>
      <c r="L175" s="11" t="s">
        <v>32</v>
      </c>
      <c r="M175" s="12">
        <v>300</v>
      </c>
      <c r="N175" s="12">
        <v>5.51</v>
      </c>
      <c r="O175" s="82">
        <f t="shared" si="6"/>
        <v>1653</v>
      </c>
      <c r="P175" s="12"/>
      <c r="Q175" s="12"/>
      <c r="R175" s="82">
        <f t="shared" si="7"/>
        <v>1653</v>
      </c>
      <c r="S175" s="46">
        <f t="shared" si="8"/>
        <v>40338159</v>
      </c>
      <c r="T175" s="92"/>
      <c r="U175" s="48"/>
      <c r="V175" s="86"/>
    </row>
    <row r="176" spans="1:22" s="14" customFormat="1" x14ac:dyDescent="0.3">
      <c r="A176" s="10" t="s">
        <v>1601</v>
      </c>
      <c r="B176" s="11" t="s">
        <v>1596</v>
      </c>
      <c r="C176" s="84">
        <v>1745448</v>
      </c>
      <c r="D176" s="11" t="s">
        <v>125</v>
      </c>
      <c r="E176" s="10"/>
      <c r="F176" s="11" t="s">
        <v>126</v>
      </c>
      <c r="G176" s="11" t="s">
        <v>81</v>
      </c>
      <c r="H176" s="11">
        <v>24403</v>
      </c>
      <c r="I176" s="11">
        <v>10</v>
      </c>
      <c r="J176" s="45" t="s">
        <v>143</v>
      </c>
      <c r="K176" s="11" t="s">
        <v>144</v>
      </c>
      <c r="L176" s="11" t="s">
        <v>32</v>
      </c>
      <c r="M176" s="12">
        <v>300</v>
      </c>
      <c r="N176" s="12">
        <v>5.51</v>
      </c>
      <c r="O176" s="82">
        <f t="shared" si="6"/>
        <v>1653</v>
      </c>
      <c r="P176" s="12"/>
      <c r="Q176" s="12"/>
      <c r="R176" s="82">
        <f t="shared" si="7"/>
        <v>1653</v>
      </c>
      <c r="S176" s="46">
        <f t="shared" si="8"/>
        <v>40338159</v>
      </c>
      <c r="T176" s="92"/>
      <c r="U176" s="48"/>
      <c r="V176" s="86"/>
    </row>
    <row r="177" spans="1:22" s="14" customFormat="1" x14ac:dyDescent="0.3">
      <c r="A177" s="10" t="s">
        <v>1601</v>
      </c>
      <c r="B177" s="11" t="s">
        <v>1596</v>
      </c>
      <c r="C177" s="84">
        <v>1745448</v>
      </c>
      <c r="D177" s="11" t="s">
        <v>125</v>
      </c>
      <c r="E177" s="10"/>
      <c r="F177" s="11" t="s">
        <v>126</v>
      </c>
      <c r="G177" s="11" t="s">
        <v>81</v>
      </c>
      <c r="H177" s="11">
        <v>24403</v>
      </c>
      <c r="I177" s="11">
        <v>11</v>
      </c>
      <c r="J177" s="45"/>
      <c r="K177" s="11" t="s">
        <v>1653</v>
      </c>
      <c r="L177" s="11" t="s">
        <v>46</v>
      </c>
      <c r="M177" s="12">
        <v>0</v>
      </c>
      <c r="N177" s="12">
        <v>0</v>
      </c>
      <c r="O177" s="82">
        <f t="shared" si="6"/>
        <v>0</v>
      </c>
      <c r="P177" s="12"/>
      <c r="Q177" s="12"/>
      <c r="R177" s="82">
        <f t="shared" si="7"/>
        <v>0</v>
      </c>
      <c r="S177" s="46">
        <f t="shared" si="8"/>
        <v>0</v>
      </c>
      <c r="T177" s="92"/>
      <c r="U177" s="48"/>
      <c r="V177" s="86"/>
    </row>
    <row r="178" spans="1:22" s="14" customFormat="1" x14ac:dyDescent="0.3">
      <c r="A178" s="10" t="s">
        <v>1602</v>
      </c>
      <c r="B178" s="11" t="s">
        <v>1596</v>
      </c>
      <c r="C178" s="84">
        <v>1745447</v>
      </c>
      <c r="D178" s="11" t="s">
        <v>125</v>
      </c>
      <c r="E178" s="10"/>
      <c r="F178" s="11" t="s">
        <v>126</v>
      </c>
      <c r="G178" s="11" t="s">
        <v>81</v>
      </c>
      <c r="H178" s="11">
        <v>24403</v>
      </c>
      <c r="I178" s="11">
        <v>1</v>
      </c>
      <c r="J178" s="45" t="s">
        <v>171</v>
      </c>
      <c r="K178" s="11" t="s">
        <v>172</v>
      </c>
      <c r="L178" s="11" t="s">
        <v>32</v>
      </c>
      <c r="M178" s="12">
        <v>3000</v>
      </c>
      <c r="N178" s="12">
        <v>6.37</v>
      </c>
      <c r="O178" s="82">
        <f t="shared" si="6"/>
        <v>19110</v>
      </c>
      <c r="P178" s="12"/>
      <c r="Q178" s="12"/>
      <c r="R178" s="82">
        <f t="shared" si="7"/>
        <v>19110</v>
      </c>
      <c r="S178" s="46">
        <f t="shared" si="8"/>
        <v>466341330</v>
      </c>
      <c r="T178" s="92"/>
      <c r="U178" s="48"/>
      <c r="V178" s="86"/>
    </row>
    <row r="179" spans="1:22" s="14" customFormat="1" x14ac:dyDescent="0.3">
      <c r="A179" s="10" t="s">
        <v>1602</v>
      </c>
      <c r="B179" s="11" t="s">
        <v>1596</v>
      </c>
      <c r="C179" s="84">
        <v>1745447</v>
      </c>
      <c r="D179" s="11" t="s">
        <v>125</v>
      </c>
      <c r="E179" s="10"/>
      <c r="F179" s="11" t="s">
        <v>126</v>
      </c>
      <c r="G179" s="11" t="s">
        <v>81</v>
      </c>
      <c r="H179" s="11">
        <v>24403</v>
      </c>
      <c r="I179" s="11">
        <v>2</v>
      </c>
      <c r="J179" s="45"/>
      <c r="K179" s="11" t="s">
        <v>1654</v>
      </c>
      <c r="L179" s="11" t="s">
        <v>46</v>
      </c>
      <c r="M179" s="12">
        <v>0</v>
      </c>
      <c r="N179" s="12">
        <v>0</v>
      </c>
      <c r="O179" s="82">
        <f t="shared" si="6"/>
        <v>0</v>
      </c>
      <c r="P179" s="12"/>
      <c r="Q179" s="12"/>
      <c r="R179" s="82">
        <f t="shared" si="7"/>
        <v>0</v>
      </c>
      <c r="S179" s="46">
        <f t="shared" si="8"/>
        <v>0</v>
      </c>
      <c r="T179" s="92"/>
      <c r="U179" s="48"/>
      <c r="V179" s="86"/>
    </row>
    <row r="180" spans="1:22" s="14" customFormat="1" x14ac:dyDescent="0.3">
      <c r="A180" s="10" t="s">
        <v>1603</v>
      </c>
      <c r="B180" s="11" t="s">
        <v>1596</v>
      </c>
      <c r="C180" s="84">
        <v>1745441</v>
      </c>
      <c r="D180" s="11" t="s">
        <v>125</v>
      </c>
      <c r="E180" s="10"/>
      <c r="F180" s="11" t="s">
        <v>126</v>
      </c>
      <c r="G180" s="11" t="s">
        <v>81</v>
      </c>
      <c r="H180" s="11">
        <v>24403</v>
      </c>
      <c r="I180" s="11">
        <v>1</v>
      </c>
      <c r="J180" s="45" t="s">
        <v>147</v>
      </c>
      <c r="K180" s="11" t="s">
        <v>1655</v>
      </c>
      <c r="L180" s="11" t="s">
        <v>32</v>
      </c>
      <c r="M180" s="12">
        <v>800</v>
      </c>
      <c r="N180" s="12">
        <v>5.67</v>
      </c>
      <c r="O180" s="82">
        <f t="shared" si="6"/>
        <v>4536</v>
      </c>
      <c r="P180" s="12"/>
      <c r="Q180" s="12"/>
      <c r="R180" s="82">
        <f t="shared" si="7"/>
        <v>4536</v>
      </c>
      <c r="S180" s="46">
        <f t="shared" si="8"/>
        <v>110692008</v>
      </c>
      <c r="T180" s="92"/>
      <c r="U180" s="48"/>
      <c r="V180" s="86"/>
    </row>
    <row r="181" spans="1:22" s="14" customFormat="1" x14ac:dyDescent="0.3">
      <c r="A181" s="10" t="s">
        <v>1603</v>
      </c>
      <c r="B181" s="11" t="s">
        <v>1596</v>
      </c>
      <c r="C181" s="84">
        <v>1745441</v>
      </c>
      <c r="D181" s="11" t="s">
        <v>125</v>
      </c>
      <c r="E181" s="10"/>
      <c r="F181" s="11" t="s">
        <v>126</v>
      </c>
      <c r="G181" s="11" t="s">
        <v>81</v>
      </c>
      <c r="H181" s="11">
        <v>24403</v>
      </c>
      <c r="I181" s="11">
        <v>2</v>
      </c>
      <c r="J181" s="45" t="s">
        <v>149</v>
      </c>
      <c r="K181" s="11" t="s">
        <v>150</v>
      </c>
      <c r="L181" s="11" t="s">
        <v>32</v>
      </c>
      <c r="M181" s="12">
        <v>700</v>
      </c>
      <c r="N181" s="12">
        <v>5.67</v>
      </c>
      <c r="O181" s="82">
        <f t="shared" si="6"/>
        <v>3969</v>
      </c>
      <c r="P181" s="12"/>
      <c r="Q181" s="12"/>
      <c r="R181" s="82">
        <f t="shared" si="7"/>
        <v>3969</v>
      </c>
      <c r="S181" s="46">
        <f t="shared" si="8"/>
        <v>96855507</v>
      </c>
      <c r="T181" s="92"/>
      <c r="U181" s="48"/>
      <c r="V181" s="86"/>
    </row>
    <row r="182" spans="1:22" s="14" customFormat="1" x14ac:dyDescent="0.3">
      <c r="A182" s="10" t="s">
        <v>1603</v>
      </c>
      <c r="B182" s="11" t="s">
        <v>1596</v>
      </c>
      <c r="C182" s="84">
        <v>1745441</v>
      </c>
      <c r="D182" s="11" t="s">
        <v>125</v>
      </c>
      <c r="E182" s="10"/>
      <c r="F182" s="11" t="s">
        <v>126</v>
      </c>
      <c r="G182" s="11" t="s">
        <v>81</v>
      </c>
      <c r="H182" s="11">
        <v>24403</v>
      </c>
      <c r="I182" s="11">
        <v>3</v>
      </c>
      <c r="J182" s="45" t="s">
        <v>82</v>
      </c>
      <c r="K182" s="11" t="s">
        <v>83</v>
      </c>
      <c r="L182" s="11" t="s">
        <v>32</v>
      </c>
      <c r="M182" s="12">
        <v>800</v>
      </c>
      <c r="N182" s="12">
        <v>5.67</v>
      </c>
      <c r="O182" s="82">
        <f t="shared" si="6"/>
        <v>4536</v>
      </c>
      <c r="P182" s="12"/>
      <c r="Q182" s="12"/>
      <c r="R182" s="82">
        <f t="shared" si="7"/>
        <v>4536</v>
      </c>
      <c r="S182" s="46">
        <f t="shared" si="8"/>
        <v>110692008</v>
      </c>
      <c r="T182" s="92"/>
      <c r="U182" s="48"/>
      <c r="V182" s="86"/>
    </row>
    <row r="183" spans="1:22" s="14" customFormat="1" x14ac:dyDescent="0.3">
      <c r="A183" s="10" t="s">
        <v>1603</v>
      </c>
      <c r="B183" s="11" t="s">
        <v>1596</v>
      </c>
      <c r="C183" s="84">
        <v>1745441</v>
      </c>
      <c r="D183" s="11" t="s">
        <v>125</v>
      </c>
      <c r="E183" s="10"/>
      <c r="F183" s="11" t="s">
        <v>126</v>
      </c>
      <c r="G183" s="11" t="s">
        <v>81</v>
      </c>
      <c r="H183" s="11">
        <v>24403</v>
      </c>
      <c r="I183" s="11">
        <v>4</v>
      </c>
      <c r="J183" s="45" t="s">
        <v>151</v>
      </c>
      <c r="K183" s="11" t="s">
        <v>152</v>
      </c>
      <c r="L183" s="11" t="s">
        <v>32</v>
      </c>
      <c r="M183" s="12">
        <v>500</v>
      </c>
      <c r="N183" s="12">
        <v>5.58</v>
      </c>
      <c r="O183" s="82">
        <f t="shared" si="6"/>
        <v>2790</v>
      </c>
      <c r="P183" s="12"/>
      <c r="Q183" s="12"/>
      <c r="R183" s="82">
        <f t="shared" si="7"/>
        <v>2790</v>
      </c>
      <c r="S183" s="46">
        <f t="shared" si="8"/>
        <v>68084370</v>
      </c>
      <c r="T183" s="92"/>
      <c r="U183" s="48"/>
      <c r="V183" s="86"/>
    </row>
    <row r="184" spans="1:22" s="14" customFormat="1" x14ac:dyDescent="0.3">
      <c r="A184" s="10" t="s">
        <v>1603</v>
      </c>
      <c r="B184" s="11" t="s">
        <v>1596</v>
      </c>
      <c r="C184" s="84">
        <v>1745441</v>
      </c>
      <c r="D184" s="11" t="s">
        <v>125</v>
      </c>
      <c r="E184" s="10"/>
      <c r="F184" s="11" t="s">
        <v>126</v>
      </c>
      <c r="G184" s="11" t="s">
        <v>81</v>
      </c>
      <c r="H184" s="11">
        <v>24403</v>
      </c>
      <c r="I184" s="11">
        <v>5</v>
      </c>
      <c r="J184" s="45" t="s">
        <v>153</v>
      </c>
      <c r="K184" s="11" t="s">
        <v>154</v>
      </c>
      <c r="L184" s="11" t="s">
        <v>32</v>
      </c>
      <c r="M184" s="12">
        <v>300</v>
      </c>
      <c r="N184" s="12">
        <v>5.58</v>
      </c>
      <c r="O184" s="82">
        <f t="shared" si="6"/>
        <v>1674</v>
      </c>
      <c r="P184" s="12"/>
      <c r="Q184" s="12"/>
      <c r="R184" s="82">
        <f t="shared" si="7"/>
        <v>1674</v>
      </c>
      <c r="S184" s="46">
        <f t="shared" si="8"/>
        <v>40850622</v>
      </c>
      <c r="T184" s="92"/>
      <c r="U184" s="48"/>
      <c r="V184" s="86"/>
    </row>
    <row r="185" spans="1:22" s="14" customFormat="1" x14ac:dyDescent="0.3">
      <c r="A185" s="10" t="s">
        <v>1603</v>
      </c>
      <c r="B185" s="11" t="s">
        <v>1596</v>
      </c>
      <c r="C185" s="84">
        <v>1745441</v>
      </c>
      <c r="D185" s="11" t="s">
        <v>125</v>
      </c>
      <c r="E185" s="10"/>
      <c r="F185" s="11" t="s">
        <v>126</v>
      </c>
      <c r="G185" s="11" t="s">
        <v>81</v>
      </c>
      <c r="H185" s="11">
        <v>24403</v>
      </c>
      <c r="I185" s="11">
        <v>6</v>
      </c>
      <c r="J185" s="45" t="s">
        <v>155</v>
      </c>
      <c r="K185" s="11" t="s">
        <v>1656</v>
      </c>
      <c r="L185" s="11" t="s">
        <v>32</v>
      </c>
      <c r="M185" s="12">
        <v>300</v>
      </c>
      <c r="N185" s="12">
        <v>6.14</v>
      </c>
      <c r="O185" s="82">
        <f t="shared" si="6"/>
        <v>1842</v>
      </c>
      <c r="P185" s="12"/>
      <c r="Q185" s="12"/>
      <c r="R185" s="82">
        <f t="shared" si="7"/>
        <v>1842</v>
      </c>
      <c r="S185" s="46">
        <f t="shared" si="8"/>
        <v>44950326</v>
      </c>
      <c r="T185" s="92"/>
      <c r="U185" s="48"/>
      <c r="V185" s="86"/>
    </row>
    <row r="186" spans="1:22" s="14" customFormat="1" x14ac:dyDescent="0.3">
      <c r="A186" s="10" t="s">
        <v>1603</v>
      </c>
      <c r="B186" s="11" t="s">
        <v>1596</v>
      </c>
      <c r="C186" s="84">
        <v>1745441</v>
      </c>
      <c r="D186" s="11" t="s">
        <v>125</v>
      </c>
      <c r="E186" s="10"/>
      <c r="F186" s="11" t="s">
        <v>126</v>
      </c>
      <c r="G186" s="11" t="s">
        <v>81</v>
      </c>
      <c r="H186" s="11">
        <v>24403</v>
      </c>
      <c r="I186" s="11">
        <v>7</v>
      </c>
      <c r="J186" s="45" t="s">
        <v>157</v>
      </c>
      <c r="K186" s="11" t="s">
        <v>158</v>
      </c>
      <c r="L186" s="11" t="s">
        <v>32</v>
      </c>
      <c r="M186" s="12">
        <v>100</v>
      </c>
      <c r="N186" s="12">
        <v>6.14</v>
      </c>
      <c r="O186" s="82">
        <f t="shared" si="6"/>
        <v>614</v>
      </c>
      <c r="P186" s="12"/>
      <c r="Q186" s="12"/>
      <c r="R186" s="82">
        <f t="shared" si="7"/>
        <v>614</v>
      </c>
      <c r="S186" s="46">
        <f t="shared" si="8"/>
        <v>14983442</v>
      </c>
      <c r="T186" s="92"/>
      <c r="U186" s="48"/>
      <c r="V186" s="86"/>
    </row>
    <row r="187" spans="1:22" s="14" customFormat="1" x14ac:dyDescent="0.3">
      <c r="A187" s="10" t="s">
        <v>1603</v>
      </c>
      <c r="B187" s="11" t="s">
        <v>1596</v>
      </c>
      <c r="C187" s="84">
        <v>1745441</v>
      </c>
      <c r="D187" s="11" t="s">
        <v>125</v>
      </c>
      <c r="E187" s="10"/>
      <c r="F187" s="11" t="s">
        <v>126</v>
      </c>
      <c r="G187" s="11" t="s">
        <v>81</v>
      </c>
      <c r="H187" s="11">
        <v>24403</v>
      </c>
      <c r="I187" s="11">
        <v>8</v>
      </c>
      <c r="J187" s="45" t="s">
        <v>1390</v>
      </c>
      <c r="K187" s="11" t="s">
        <v>1437</v>
      </c>
      <c r="L187" s="11" t="s">
        <v>32</v>
      </c>
      <c r="M187" s="12">
        <v>1400</v>
      </c>
      <c r="N187" s="12">
        <v>2.79</v>
      </c>
      <c r="O187" s="82">
        <f t="shared" si="6"/>
        <v>3906</v>
      </c>
      <c r="P187" s="12"/>
      <c r="Q187" s="12"/>
      <c r="R187" s="82">
        <f t="shared" si="7"/>
        <v>3906</v>
      </c>
      <c r="S187" s="46">
        <f t="shared" si="8"/>
        <v>95318118</v>
      </c>
      <c r="T187" s="92"/>
      <c r="U187" s="48"/>
      <c r="V187" s="86"/>
    </row>
    <row r="188" spans="1:22" s="14" customFormat="1" x14ac:dyDescent="0.3">
      <c r="A188" s="10" t="s">
        <v>1603</v>
      </c>
      <c r="B188" s="11" t="s">
        <v>1596</v>
      </c>
      <c r="C188" s="84">
        <v>1745441</v>
      </c>
      <c r="D188" s="11" t="s">
        <v>125</v>
      </c>
      <c r="E188" s="10"/>
      <c r="F188" s="11" t="s">
        <v>126</v>
      </c>
      <c r="G188" s="11" t="s">
        <v>81</v>
      </c>
      <c r="H188" s="11">
        <v>24403</v>
      </c>
      <c r="I188" s="11">
        <v>9</v>
      </c>
      <c r="J188" s="45" t="s">
        <v>161</v>
      </c>
      <c r="K188" s="11" t="s">
        <v>162</v>
      </c>
      <c r="L188" s="11" t="s">
        <v>32</v>
      </c>
      <c r="M188" s="12">
        <v>600</v>
      </c>
      <c r="N188" s="12">
        <v>5.58</v>
      </c>
      <c r="O188" s="82">
        <f t="shared" si="6"/>
        <v>3348</v>
      </c>
      <c r="P188" s="12"/>
      <c r="Q188" s="12"/>
      <c r="R188" s="82">
        <f t="shared" si="7"/>
        <v>3348</v>
      </c>
      <c r="S188" s="46">
        <f t="shared" si="8"/>
        <v>81701244</v>
      </c>
      <c r="T188" s="92"/>
      <c r="U188" s="48"/>
      <c r="V188" s="86"/>
    </row>
    <row r="189" spans="1:22" s="14" customFormat="1" x14ac:dyDescent="0.3">
      <c r="A189" s="10" t="s">
        <v>1603</v>
      </c>
      <c r="B189" s="11" t="s">
        <v>1596</v>
      </c>
      <c r="C189" s="84">
        <v>1745441</v>
      </c>
      <c r="D189" s="11" t="s">
        <v>125</v>
      </c>
      <c r="E189" s="10"/>
      <c r="F189" s="11" t="s">
        <v>126</v>
      </c>
      <c r="G189" s="11" t="s">
        <v>81</v>
      </c>
      <c r="H189" s="11">
        <v>24403</v>
      </c>
      <c r="I189" s="11">
        <v>10</v>
      </c>
      <c r="J189" s="45" t="s">
        <v>163</v>
      </c>
      <c r="K189" s="11" t="s">
        <v>164</v>
      </c>
      <c r="L189" s="11" t="s">
        <v>32</v>
      </c>
      <c r="M189" s="12">
        <v>300</v>
      </c>
      <c r="N189" s="12">
        <v>5.58</v>
      </c>
      <c r="O189" s="82">
        <f t="shared" si="6"/>
        <v>1674</v>
      </c>
      <c r="P189" s="12"/>
      <c r="Q189" s="12"/>
      <c r="R189" s="82">
        <f t="shared" si="7"/>
        <v>1674</v>
      </c>
      <c r="S189" s="46">
        <f t="shared" si="8"/>
        <v>40850622</v>
      </c>
      <c r="T189" s="92"/>
      <c r="U189" s="48"/>
      <c r="V189" s="86"/>
    </row>
    <row r="190" spans="1:22" s="14" customFormat="1" x14ac:dyDescent="0.3">
      <c r="A190" s="10" t="s">
        <v>1603</v>
      </c>
      <c r="B190" s="11" t="s">
        <v>1596</v>
      </c>
      <c r="C190" s="84">
        <v>1745441</v>
      </c>
      <c r="D190" s="11" t="s">
        <v>125</v>
      </c>
      <c r="E190" s="10"/>
      <c r="F190" s="11" t="s">
        <v>126</v>
      </c>
      <c r="G190" s="11" t="s">
        <v>81</v>
      </c>
      <c r="H190" s="11">
        <v>24403</v>
      </c>
      <c r="I190" s="11">
        <v>11</v>
      </c>
      <c r="J190" s="45" t="s">
        <v>165</v>
      </c>
      <c r="K190" s="11" t="s">
        <v>166</v>
      </c>
      <c r="L190" s="11" t="s">
        <v>32</v>
      </c>
      <c r="M190" s="12">
        <v>300</v>
      </c>
      <c r="N190" s="12">
        <v>6.14</v>
      </c>
      <c r="O190" s="82">
        <f t="shared" si="6"/>
        <v>1842</v>
      </c>
      <c r="P190" s="12"/>
      <c r="Q190" s="12"/>
      <c r="R190" s="82">
        <f t="shared" si="7"/>
        <v>1842</v>
      </c>
      <c r="S190" s="46">
        <f t="shared" si="8"/>
        <v>44950326</v>
      </c>
      <c r="T190" s="92"/>
      <c r="U190" s="48"/>
      <c r="V190" s="86"/>
    </row>
    <row r="191" spans="1:22" s="14" customFormat="1" x14ac:dyDescent="0.3">
      <c r="A191" s="10" t="s">
        <v>1603</v>
      </c>
      <c r="B191" s="11" t="s">
        <v>1596</v>
      </c>
      <c r="C191" s="84">
        <v>1745441</v>
      </c>
      <c r="D191" s="11" t="s">
        <v>125</v>
      </c>
      <c r="E191" s="10"/>
      <c r="F191" s="11" t="s">
        <v>126</v>
      </c>
      <c r="G191" s="11" t="s">
        <v>81</v>
      </c>
      <c r="H191" s="11">
        <v>24403</v>
      </c>
      <c r="I191" s="11">
        <v>12</v>
      </c>
      <c r="J191" s="45" t="s">
        <v>167</v>
      </c>
      <c r="K191" s="11" t="s">
        <v>168</v>
      </c>
      <c r="L191" s="11" t="s">
        <v>32</v>
      </c>
      <c r="M191" s="12">
        <v>100</v>
      </c>
      <c r="N191" s="12">
        <v>6.14</v>
      </c>
      <c r="O191" s="82">
        <f t="shared" si="6"/>
        <v>614</v>
      </c>
      <c r="P191" s="12"/>
      <c r="Q191" s="12"/>
      <c r="R191" s="82">
        <f t="shared" si="7"/>
        <v>614</v>
      </c>
      <c r="S191" s="46">
        <f t="shared" si="8"/>
        <v>14983442</v>
      </c>
      <c r="T191" s="92"/>
      <c r="U191" s="48"/>
      <c r="V191" s="86"/>
    </row>
    <row r="192" spans="1:22" s="14" customFormat="1" x14ac:dyDescent="0.3">
      <c r="A192" s="10" t="s">
        <v>1603</v>
      </c>
      <c r="B192" s="11" t="s">
        <v>1596</v>
      </c>
      <c r="C192" s="84">
        <v>1745441</v>
      </c>
      <c r="D192" s="11" t="s">
        <v>125</v>
      </c>
      <c r="E192" s="10"/>
      <c r="F192" s="11" t="s">
        <v>126</v>
      </c>
      <c r="G192" s="11" t="s">
        <v>81</v>
      </c>
      <c r="H192" s="11">
        <v>24403</v>
      </c>
      <c r="I192" s="11">
        <v>13</v>
      </c>
      <c r="J192" s="45"/>
      <c r="K192" s="11" t="s">
        <v>1657</v>
      </c>
      <c r="L192" s="11" t="s">
        <v>46</v>
      </c>
      <c r="M192" s="12">
        <v>0</v>
      </c>
      <c r="N192" s="12">
        <v>0</v>
      </c>
      <c r="O192" s="82">
        <f t="shared" si="6"/>
        <v>0</v>
      </c>
      <c r="P192" s="12"/>
      <c r="Q192" s="12"/>
      <c r="R192" s="82">
        <f t="shared" si="7"/>
        <v>0</v>
      </c>
      <c r="S192" s="46">
        <f t="shared" si="8"/>
        <v>0</v>
      </c>
      <c r="T192" s="92"/>
      <c r="U192" s="48"/>
      <c r="V192" s="86"/>
    </row>
    <row r="193" spans="1:22" s="14" customFormat="1" x14ac:dyDescent="0.3">
      <c r="A193" s="10" t="s">
        <v>1604</v>
      </c>
      <c r="B193" s="11" t="s">
        <v>1596</v>
      </c>
      <c r="C193" s="84">
        <v>1745440</v>
      </c>
      <c r="D193" s="11" t="s">
        <v>125</v>
      </c>
      <c r="E193" s="10"/>
      <c r="F193" s="11" t="s">
        <v>126</v>
      </c>
      <c r="G193" s="11" t="s">
        <v>81</v>
      </c>
      <c r="H193" s="11">
        <v>24403</v>
      </c>
      <c r="I193" s="11">
        <v>1</v>
      </c>
      <c r="J193" s="45" t="s">
        <v>127</v>
      </c>
      <c r="K193" s="11" t="s">
        <v>128</v>
      </c>
      <c r="L193" s="11" t="s">
        <v>32</v>
      </c>
      <c r="M193" s="12">
        <v>800</v>
      </c>
      <c r="N193" s="12">
        <v>4.96</v>
      </c>
      <c r="O193" s="82">
        <f t="shared" si="6"/>
        <v>3968</v>
      </c>
      <c r="P193" s="12"/>
      <c r="Q193" s="12"/>
      <c r="R193" s="82">
        <f t="shared" si="7"/>
        <v>3968</v>
      </c>
      <c r="S193" s="46">
        <f t="shared" si="8"/>
        <v>96831104</v>
      </c>
      <c r="T193" s="92"/>
      <c r="U193" s="48"/>
      <c r="V193" s="86"/>
    </row>
    <row r="194" spans="1:22" s="14" customFormat="1" x14ac:dyDescent="0.3">
      <c r="A194" s="10" t="s">
        <v>1604</v>
      </c>
      <c r="B194" s="11" t="s">
        <v>1596</v>
      </c>
      <c r="C194" s="84">
        <v>1745440</v>
      </c>
      <c r="D194" s="11" t="s">
        <v>125</v>
      </c>
      <c r="E194" s="10"/>
      <c r="F194" s="11" t="s">
        <v>126</v>
      </c>
      <c r="G194" s="11" t="s">
        <v>81</v>
      </c>
      <c r="H194" s="11">
        <v>24403</v>
      </c>
      <c r="I194" s="11">
        <v>2</v>
      </c>
      <c r="J194" s="45"/>
      <c r="K194" s="11" t="s">
        <v>1658</v>
      </c>
      <c r="L194" s="11" t="s">
        <v>46</v>
      </c>
      <c r="M194" s="12">
        <v>0</v>
      </c>
      <c r="N194" s="12">
        <v>0</v>
      </c>
      <c r="O194" s="82">
        <f t="shared" si="6"/>
        <v>0</v>
      </c>
      <c r="P194" s="12"/>
      <c r="Q194" s="12"/>
      <c r="R194" s="82">
        <f t="shared" si="7"/>
        <v>0</v>
      </c>
      <c r="S194" s="46">
        <f t="shared" si="8"/>
        <v>0</v>
      </c>
      <c r="T194" s="92"/>
      <c r="U194" s="48"/>
      <c r="V194" s="86"/>
    </row>
    <row r="195" spans="1:22" s="14" customFormat="1" x14ac:dyDescent="0.3">
      <c r="A195" s="10" t="s">
        <v>1605</v>
      </c>
      <c r="B195" s="11" t="s">
        <v>1571</v>
      </c>
      <c r="C195" s="84">
        <v>1745461</v>
      </c>
      <c r="D195" s="11" t="s">
        <v>125</v>
      </c>
      <c r="E195" s="10"/>
      <c r="F195" s="11" t="s">
        <v>126</v>
      </c>
      <c r="G195" s="11" t="s">
        <v>81</v>
      </c>
      <c r="H195" s="11">
        <v>24453</v>
      </c>
      <c r="I195" s="11">
        <v>1</v>
      </c>
      <c r="J195" s="45" t="s">
        <v>127</v>
      </c>
      <c r="K195" s="11" t="s">
        <v>1076</v>
      </c>
      <c r="L195" s="11" t="s">
        <v>32</v>
      </c>
      <c r="M195" s="12">
        <v>1000</v>
      </c>
      <c r="N195" s="12">
        <v>4.96</v>
      </c>
      <c r="O195" s="82">
        <f t="shared" si="6"/>
        <v>4960</v>
      </c>
      <c r="P195" s="12"/>
      <c r="Q195" s="12"/>
      <c r="R195" s="82">
        <f t="shared" si="7"/>
        <v>4960</v>
      </c>
      <c r="S195" s="46">
        <f t="shared" si="8"/>
        <v>121286880</v>
      </c>
      <c r="T195" s="92"/>
      <c r="U195" s="48"/>
      <c r="V195" s="86"/>
    </row>
    <row r="196" spans="1:22" s="14" customFormat="1" x14ac:dyDescent="0.3">
      <c r="A196" s="10" t="s">
        <v>1605</v>
      </c>
      <c r="B196" s="11" t="s">
        <v>1571</v>
      </c>
      <c r="C196" s="84">
        <v>1745461</v>
      </c>
      <c r="D196" s="11" t="s">
        <v>125</v>
      </c>
      <c r="E196" s="10"/>
      <c r="F196" s="11" t="s">
        <v>126</v>
      </c>
      <c r="G196" s="11" t="s">
        <v>81</v>
      </c>
      <c r="H196" s="11">
        <v>24453</v>
      </c>
      <c r="I196" s="11">
        <v>2</v>
      </c>
      <c r="J196" s="45" t="s">
        <v>135</v>
      </c>
      <c r="K196" s="11" t="s">
        <v>136</v>
      </c>
      <c r="L196" s="11" t="s">
        <v>32</v>
      </c>
      <c r="M196" s="12">
        <v>300</v>
      </c>
      <c r="N196" s="12">
        <v>5.51</v>
      </c>
      <c r="O196" s="82">
        <f t="shared" si="6"/>
        <v>1653</v>
      </c>
      <c r="P196" s="12"/>
      <c r="Q196" s="12"/>
      <c r="R196" s="82">
        <f t="shared" si="7"/>
        <v>1653</v>
      </c>
      <c r="S196" s="46">
        <f t="shared" si="8"/>
        <v>40420809</v>
      </c>
      <c r="T196" s="92"/>
      <c r="U196" s="48"/>
      <c r="V196" s="86"/>
    </row>
    <row r="197" spans="1:22" s="14" customFormat="1" x14ac:dyDescent="0.3">
      <c r="A197" s="10" t="s">
        <v>1605</v>
      </c>
      <c r="B197" s="11" t="s">
        <v>1571</v>
      </c>
      <c r="C197" s="84">
        <v>1745461</v>
      </c>
      <c r="D197" s="11" t="s">
        <v>125</v>
      </c>
      <c r="E197" s="10"/>
      <c r="F197" s="11" t="s">
        <v>126</v>
      </c>
      <c r="G197" s="11" t="s">
        <v>81</v>
      </c>
      <c r="H197" s="11">
        <v>24453</v>
      </c>
      <c r="I197" s="11">
        <v>3</v>
      </c>
      <c r="J197" s="45" t="s">
        <v>139</v>
      </c>
      <c r="K197" s="11" t="s">
        <v>140</v>
      </c>
      <c r="L197" s="11" t="s">
        <v>32</v>
      </c>
      <c r="M197" s="12">
        <v>400</v>
      </c>
      <c r="N197" s="12">
        <v>4.54</v>
      </c>
      <c r="O197" s="82">
        <f t="shared" ref="O197:O260" si="9">M197*N197</f>
        <v>1816</v>
      </c>
      <c r="P197" s="12"/>
      <c r="Q197" s="12"/>
      <c r="R197" s="82">
        <f t="shared" ref="R197:R260" si="10">O197</f>
        <v>1816</v>
      </c>
      <c r="S197" s="46">
        <f t="shared" ref="S197:S260" si="11">R197*H197</f>
        <v>44406648</v>
      </c>
      <c r="T197" s="92"/>
      <c r="U197" s="48"/>
      <c r="V197" s="86"/>
    </row>
    <row r="198" spans="1:22" s="14" customFormat="1" x14ac:dyDescent="0.3">
      <c r="A198" s="10" t="s">
        <v>1605</v>
      </c>
      <c r="B198" s="11" t="s">
        <v>1571</v>
      </c>
      <c r="C198" s="84">
        <v>1745461</v>
      </c>
      <c r="D198" s="11" t="s">
        <v>125</v>
      </c>
      <c r="E198" s="10"/>
      <c r="F198" s="11" t="s">
        <v>126</v>
      </c>
      <c r="G198" s="11" t="s">
        <v>81</v>
      </c>
      <c r="H198" s="11">
        <v>24453</v>
      </c>
      <c r="I198" s="11">
        <v>4</v>
      </c>
      <c r="J198" s="45" t="s">
        <v>143</v>
      </c>
      <c r="K198" s="11" t="s">
        <v>144</v>
      </c>
      <c r="L198" s="11" t="s">
        <v>32</v>
      </c>
      <c r="M198" s="12">
        <v>300</v>
      </c>
      <c r="N198" s="12">
        <v>5.51</v>
      </c>
      <c r="O198" s="82">
        <f t="shared" si="9"/>
        <v>1653</v>
      </c>
      <c r="P198" s="12"/>
      <c r="Q198" s="12"/>
      <c r="R198" s="82">
        <f t="shared" si="10"/>
        <v>1653</v>
      </c>
      <c r="S198" s="46">
        <f t="shared" si="11"/>
        <v>40420809</v>
      </c>
      <c r="T198" s="92"/>
      <c r="U198" s="48"/>
      <c r="V198" s="86"/>
    </row>
    <row r="199" spans="1:22" s="14" customFormat="1" x14ac:dyDescent="0.3">
      <c r="A199" s="10" t="s">
        <v>1605</v>
      </c>
      <c r="B199" s="11" t="s">
        <v>1571</v>
      </c>
      <c r="C199" s="84">
        <v>1745461</v>
      </c>
      <c r="D199" s="11" t="s">
        <v>125</v>
      </c>
      <c r="E199" s="10"/>
      <c r="F199" s="11" t="s">
        <v>126</v>
      </c>
      <c r="G199" s="11" t="s">
        <v>81</v>
      </c>
      <c r="H199" s="11">
        <v>24453</v>
      </c>
      <c r="I199" s="11">
        <v>5</v>
      </c>
      <c r="J199" s="45"/>
      <c r="K199" s="11" t="s">
        <v>1659</v>
      </c>
      <c r="L199" s="11" t="s">
        <v>46</v>
      </c>
      <c r="M199" s="12">
        <v>0</v>
      </c>
      <c r="N199" s="12">
        <v>0</v>
      </c>
      <c r="O199" s="82">
        <f t="shared" si="9"/>
        <v>0</v>
      </c>
      <c r="P199" s="12"/>
      <c r="Q199" s="12"/>
      <c r="R199" s="82">
        <f t="shared" si="10"/>
        <v>0</v>
      </c>
      <c r="S199" s="46">
        <f t="shared" si="11"/>
        <v>0</v>
      </c>
      <c r="T199" s="92"/>
      <c r="U199" s="48"/>
      <c r="V199" s="86"/>
    </row>
    <row r="200" spans="1:22" s="14" customFormat="1" x14ac:dyDescent="0.3">
      <c r="A200" s="10" t="s">
        <v>1606</v>
      </c>
      <c r="B200" s="11" t="s">
        <v>1607</v>
      </c>
      <c r="C200" s="84">
        <v>31</v>
      </c>
      <c r="D200" s="11" t="s">
        <v>1620</v>
      </c>
      <c r="E200" s="10"/>
      <c r="F200" s="11" t="s">
        <v>1625</v>
      </c>
      <c r="G200" s="11" t="s">
        <v>363</v>
      </c>
      <c r="H200" s="11">
        <v>1</v>
      </c>
      <c r="I200" s="11">
        <v>1</v>
      </c>
      <c r="J200" s="45">
        <v>39159090</v>
      </c>
      <c r="K200" s="11" t="s">
        <v>1660</v>
      </c>
      <c r="L200" s="11" t="s">
        <v>365</v>
      </c>
      <c r="M200" s="12">
        <v>524</v>
      </c>
      <c r="N200" s="12">
        <v>4000</v>
      </c>
      <c r="O200" s="82">
        <f t="shared" si="9"/>
        <v>2096000</v>
      </c>
      <c r="P200" s="12"/>
      <c r="Q200" s="12"/>
      <c r="R200" s="82">
        <f t="shared" si="10"/>
        <v>2096000</v>
      </c>
      <c r="S200" s="46">
        <f t="shared" si="11"/>
        <v>2096000</v>
      </c>
      <c r="T200" s="92"/>
      <c r="U200" s="48"/>
      <c r="V200" s="86"/>
    </row>
    <row r="201" spans="1:22" s="14" customFormat="1" x14ac:dyDescent="0.3">
      <c r="A201" s="10" t="s">
        <v>1606</v>
      </c>
      <c r="B201" s="11" t="s">
        <v>1607</v>
      </c>
      <c r="C201" s="84">
        <v>31</v>
      </c>
      <c r="D201" s="11" t="s">
        <v>1620</v>
      </c>
      <c r="E201" s="10"/>
      <c r="F201" s="11" t="s">
        <v>1625</v>
      </c>
      <c r="G201" s="11" t="s">
        <v>363</v>
      </c>
      <c r="H201" s="11">
        <v>1</v>
      </c>
      <c r="I201" s="11">
        <v>2</v>
      </c>
      <c r="J201" s="45">
        <v>74040000</v>
      </c>
      <c r="K201" s="11" t="s">
        <v>1661</v>
      </c>
      <c r="L201" s="11" t="s">
        <v>365</v>
      </c>
      <c r="M201" s="12">
        <v>73</v>
      </c>
      <c r="N201" s="12">
        <v>6000</v>
      </c>
      <c r="O201" s="82">
        <f t="shared" si="9"/>
        <v>438000</v>
      </c>
      <c r="P201" s="12"/>
      <c r="Q201" s="12"/>
      <c r="R201" s="82">
        <f t="shared" si="10"/>
        <v>438000</v>
      </c>
      <c r="S201" s="46">
        <f t="shared" si="11"/>
        <v>438000</v>
      </c>
      <c r="T201" s="92"/>
      <c r="U201" s="48"/>
      <c r="V201" s="86"/>
    </row>
    <row r="202" spans="1:22" s="14" customFormat="1" x14ac:dyDescent="0.3">
      <c r="A202" s="10" t="s">
        <v>1606</v>
      </c>
      <c r="B202" s="11" t="s">
        <v>1607</v>
      </c>
      <c r="C202" s="84">
        <v>31</v>
      </c>
      <c r="D202" s="11" t="s">
        <v>1620</v>
      </c>
      <c r="E202" s="10"/>
      <c r="F202" s="11" t="s">
        <v>1625</v>
      </c>
      <c r="G202" s="11" t="s">
        <v>363</v>
      </c>
      <c r="H202" s="11">
        <v>1</v>
      </c>
      <c r="I202" s="11">
        <v>3</v>
      </c>
      <c r="J202" s="45">
        <v>8002000090</v>
      </c>
      <c r="K202" s="11" t="s">
        <v>1662</v>
      </c>
      <c r="L202" s="11" t="s">
        <v>365</v>
      </c>
      <c r="M202" s="12">
        <v>18</v>
      </c>
      <c r="N202" s="12">
        <v>12000</v>
      </c>
      <c r="O202" s="82">
        <f t="shared" si="9"/>
        <v>216000</v>
      </c>
      <c r="P202" s="12"/>
      <c r="Q202" s="12"/>
      <c r="R202" s="82">
        <f t="shared" si="10"/>
        <v>216000</v>
      </c>
      <c r="S202" s="46">
        <f t="shared" si="11"/>
        <v>216000</v>
      </c>
      <c r="T202" s="92"/>
      <c r="U202" s="48"/>
      <c r="V202" s="86"/>
    </row>
    <row r="203" spans="1:22" s="14" customFormat="1" x14ac:dyDescent="0.3">
      <c r="A203" s="10" t="s">
        <v>1606</v>
      </c>
      <c r="B203" s="11" t="s">
        <v>1607</v>
      </c>
      <c r="C203" s="84">
        <v>31</v>
      </c>
      <c r="D203" s="11" t="s">
        <v>1620</v>
      </c>
      <c r="E203" s="10"/>
      <c r="F203" s="11" t="s">
        <v>1625</v>
      </c>
      <c r="G203" s="11" t="s">
        <v>363</v>
      </c>
      <c r="H203" s="11">
        <v>1</v>
      </c>
      <c r="I203" s="11">
        <v>4</v>
      </c>
      <c r="J203" s="45">
        <v>47071000</v>
      </c>
      <c r="K203" s="11" t="s">
        <v>1663</v>
      </c>
      <c r="L203" s="11" t="s">
        <v>365</v>
      </c>
      <c r="M203" s="12">
        <v>1942</v>
      </c>
      <c r="N203" s="12">
        <v>2200</v>
      </c>
      <c r="O203" s="82">
        <f t="shared" si="9"/>
        <v>4272400</v>
      </c>
      <c r="P203" s="12"/>
      <c r="Q203" s="12"/>
      <c r="R203" s="82">
        <f t="shared" si="10"/>
        <v>4272400</v>
      </c>
      <c r="S203" s="46">
        <f t="shared" si="11"/>
        <v>4272400</v>
      </c>
      <c r="T203" s="92"/>
      <c r="U203" s="48"/>
      <c r="V203" s="86"/>
    </row>
    <row r="204" spans="1:22" s="14" customFormat="1" x14ac:dyDescent="0.3">
      <c r="A204" s="10" t="s">
        <v>1606</v>
      </c>
      <c r="B204" s="11" t="s">
        <v>1607</v>
      </c>
      <c r="C204" s="84">
        <v>31</v>
      </c>
      <c r="D204" s="11" t="s">
        <v>1620</v>
      </c>
      <c r="E204" s="10"/>
      <c r="F204" s="11" t="s">
        <v>1625</v>
      </c>
      <c r="G204" s="11" t="s">
        <v>363</v>
      </c>
      <c r="H204" s="11">
        <v>1</v>
      </c>
      <c r="I204" s="11">
        <v>5</v>
      </c>
      <c r="J204" s="45">
        <v>44013900</v>
      </c>
      <c r="K204" s="11" t="s">
        <v>1664</v>
      </c>
      <c r="L204" s="11" t="s">
        <v>365</v>
      </c>
      <c r="M204" s="12">
        <v>1317</v>
      </c>
      <c r="N204" s="12">
        <v>200</v>
      </c>
      <c r="O204" s="82">
        <f t="shared" si="9"/>
        <v>263400</v>
      </c>
      <c r="P204" s="12"/>
      <c r="Q204" s="12"/>
      <c r="R204" s="82">
        <f t="shared" si="10"/>
        <v>263400</v>
      </c>
      <c r="S204" s="46">
        <f t="shared" si="11"/>
        <v>263400</v>
      </c>
      <c r="T204" s="92"/>
      <c r="U204" s="48"/>
      <c r="V204" s="86"/>
    </row>
    <row r="205" spans="1:22" s="14" customFormat="1" x14ac:dyDescent="0.3">
      <c r="A205" s="10" t="s">
        <v>1606</v>
      </c>
      <c r="B205" s="11" t="s">
        <v>1607</v>
      </c>
      <c r="C205" s="84">
        <v>31</v>
      </c>
      <c r="D205" s="11" t="s">
        <v>1620</v>
      </c>
      <c r="E205" s="10"/>
      <c r="F205" s="11" t="s">
        <v>1625</v>
      </c>
      <c r="G205" s="11" t="s">
        <v>363</v>
      </c>
      <c r="H205" s="11">
        <v>1</v>
      </c>
      <c r="I205" s="11">
        <v>6</v>
      </c>
      <c r="J205" s="45">
        <v>72044900</v>
      </c>
      <c r="K205" s="11" t="s">
        <v>1665</v>
      </c>
      <c r="L205" s="11" t="s">
        <v>365</v>
      </c>
      <c r="M205" s="12">
        <v>11</v>
      </c>
      <c r="N205" s="12">
        <v>6000</v>
      </c>
      <c r="O205" s="82">
        <f t="shared" si="9"/>
        <v>66000</v>
      </c>
      <c r="P205" s="12"/>
      <c r="Q205" s="12"/>
      <c r="R205" s="82">
        <f t="shared" si="10"/>
        <v>66000</v>
      </c>
      <c r="S205" s="46">
        <f t="shared" si="11"/>
        <v>66000</v>
      </c>
      <c r="T205" s="92"/>
      <c r="U205" s="48"/>
      <c r="V205" s="86"/>
    </row>
    <row r="206" spans="1:22" s="14" customFormat="1" x14ac:dyDescent="0.3">
      <c r="A206" s="10" t="s">
        <v>1606</v>
      </c>
      <c r="B206" s="11" t="s">
        <v>1607</v>
      </c>
      <c r="C206" s="84">
        <v>31</v>
      </c>
      <c r="D206" s="11" t="s">
        <v>1620</v>
      </c>
      <c r="E206" s="10"/>
      <c r="F206" s="11" t="s">
        <v>1625</v>
      </c>
      <c r="G206" s="11" t="s">
        <v>363</v>
      </c>
      <c r="H206" s="11">
        <v>1</v>
      </c>
      <c r="I206" s="11">
        <v>7</v>
      </c>
      <c r="J206" s="45">
        <v>39151090</v>
      </c>
      <c r="K206" s="11" t="s">
        <v>1666</v>
      </c>
      <c r="L206" s="11" t="s">
        <v>365</v>
      </c>
      <c r="M206" s="12">
        <v>51</v>
      </c>
      <c r="N206" s="12">
        <v>5000</v>
      </c>
      <c r="O206" s="82">
        <f t="shared" si="9"/>
        <v>255000</v>
      </c>
      <c r="P206" s="12"/>
      <c r="Q206" s="12"/>
      <c r="R206" s="82">
        <f t="shared" si="10"/>
        <v>255000</v>
      </c>
      <c r="S206" s="46">
        <f t="shared" si="11"/>
        <v>255000</v>
      </c>
      <c r="T206" s="92"/>
      <c r="U206" s="48"/>
      <c r="V206" s="86"/>
    </row>
    <row r="207" spans="1:22" s="14" customFormat="1" x14ac:dyDescent="0.3">
      <c r="A207" s="10" t="s">
        <v>1606</v>
      </c>
      <c r="B207" s="11" t="s">
        <v>1607</v>
      </c>
      <c r="C207" s="84">
        <v>31</v>
      </c>
      <c r="D207" s="11" t="s">
        <v>1620</v>
      </c>
      <c r="E207" s="10"/>
      <c r="F207" s="11" t="s">
        <v>1625</v>
      </c>
      <c r="G207" s="11" t="s">
        <v>363</v>
      </c>
      <c r="H207" s="11">
        <v>1</v>
      </c>
      <c r="I207" s="11">
        <v>8</v>
      </c>
      <c r="J207" s="45">
        <v>63109090</v>
      </c>
      <c r="K207" s="11" t="s">
        <v>1667</v>
      </c>
      <c r="L207" s="11" t="s">
        <v>365</v>
      </c>
      <c r="M207" s="12">
        <v>9145</v>
      </c>
      <c r="N207" s="12">
        <v>500</v>
      </c>
      <c r="O207" s="82">
        <f t="shared" si="9"/>
        <v>4572500</v>
      </c>
      <c r="P207" s="12"/>
      <c r="Q207" s="12"/>
      <c r="R207" s="82">
        <f t="shared" si="10"/>
        <v>4572500</v>
      </c>
      <c r="S207" s="46">
        <f t="shared" si="11"/>
        <v>4572500</v>
      </c>
      <c r="T207" s="92"/>
      <c r="U207" s="48"/>
      <c r="V207" s="86"/>
    </row>
    <row r="208" spans="1:22" s="14" customFormat="1" x14ac:dyDescent="0.3">
      <c r="A208" s="10" t="s">
        <v>1608</v>
      </c>
      <c r="B208" s="11" t="s">
        <v>1607</v>
      </c>
      <c r="C208" s="84">
        <v>1745450</v>
      </c>
      <c r="D208" s="11" t="s">
        <v>27</v>
      </c>
      <c r="E208" s="10"/>
      <c r="F208" s="11" t="s">
        <v>1622</v>
      </c>
      <c r="G208" s="11" t="s">
        <v>29</v>
      </c>
      <c r="H208" s="11">
        <v>26379</v>
      </c>
      <c r="I208" s="11">
        <v>1</v>
      </c>
      <c r="J208" s="45" t="s">
        <v>41</v>
      </c>
      <c r="K208" s="11" t="s">
        <v>42</v>
      </c>
      <c r="L208" s="11" t="s">
        <v>32</v>
      </c>
      <c r="M208" s="12">
        <v>200</v>
      </c>
      <c r="N208" s="12">
        <v>4.22</v>
      </c>
      <c r="O208" s="82">
        <f t="shared" si="9"/>
        <v>844</v>
      </c>
      <c r="P208" s="12"/>
      <c r="Q208" s="12"/>
      <c r="R208" s="82">
        <f t="shared" si="10"/>
        <v>844</v>
      </c>
      <c r="S208" s="46">
        <f t="shared" si="11"/>
        <v>22263876</v>
      </c>
      <c r="T208" s="92"/>
      <c r="U208" s="48"/>
      <c r="V208" s="86"/>
    </row>
    <row r="209" spans="1:22" s="14" customFormat="1" x14ac:dyDescent="0.3">
      <c r="A209" s="10" t="s">
        <v>1608</v>
      </c>
      <c r="B209" s="11" t="s">
        <v>1607</v>
      </c>
      <c r="C209" s="84">
        <v>1745450</v>
      </c>
      <c r="D209" s="11" t="s">
        <v>27</v>
      </c>
      <c r="E209" s="10"/>
      <c r="F209" s="11" t="s">
        <v>1622</v>
      </c>
      <c r="G209" s="11" t="s">
        <v>29</v>
      </c>
      <c r="H209" s="11">
        <v>26379</v>
      </c>
      <c r="I209" s="11">
        <v>2</v>
      </c>
      <c r="J209" s="45" t="s">
        <v>62</v>
      </c>
      <c r="K209" s="11" t="s">
        <v>63</v>
      </c>
      <c r="L209" s="11" t="s">
        <v>32</v>
      </c>
      <c r="M209" s="12">
        <v>400</v>
      </c>
      <c r="N209" s="12">
        <v>3.43</v>
      </c>
      <c r="O209" s="82">
        <f t="shared" si="9"/>
        <v>1372</v>
      </c>
      <c r="P209" s="12"/>
      <c r="Q209" s="12"/>
      <c r="R209" s="82">
        <f t="shared" si="10"/>
        <v>1372</v>
      </c>
      <c r="S209" s="46">
        <f t="shared" si="11"/>
        <v>36191988</v>
      </c>
      <c r="T209" s="92"/>
      <c r="U209" s="48"/>
      <c r="V209" s="86"/>
    </row>
    <row r="210" spans="1:22" s="14" customFormat="1" x14ac:dyDescent="0.3">
      <c r="A210" s="10" t="s">
        <v>1608</v>
      </c>
      <c r="B210" s="11" t="s">
        <v>1607</v>
      </c>
      <c r="C210" s="84">
        <v>1745450</v>
      </c>
      <c r="D210" s="11" t="s">
        <v>27</v>
      </c>
      <c r="E210" s="10"/>
      <c r="F210" s="11" t="s">
        <v>1622</v>
      </c>
      <c r="G210" s="11" t="s">
        <v>29</v>
      </c>
      <c r="H210" s="11">
        <v>26379</v>
      </c>
      <c r="I210" s="11">
        <v>3</v>
      </c>
      <c r="J210" s="45" t="s">
        <v>64</v>
      </c>
      <c r="K210" s="11" t="s">
        <v>65</v>
      </c>
      <c r="L210" s="11" t="s">
        <v>32</v>
      </c>
      <c r="M210" s="12">
        <v>200</v>
      </c>
      <c r="N210" s="12">
        <v>2.5099999999999998</v>
      </c>
      <c r="O210" s="82">
        <f t="shared" si="9"/>
        <v>501.99999999999994</v>
      </c>
      <c r="P210" s="12"/>
      <c r="Q210" s="12"/>
      <c r="R210" s="82">
        <f t="shared" si="10"/>
        <v>501.99999999999994</v>
      </c>
      <c r="S210" s="46">
        <f t="shared" si="11"/>
        <v>13242257.999999998</v>
      </c>
      <c r="T210" s="92"/>
      <c r="U210" s="48"/>
      <c r="V210" s="86"/>
    </row>
    <row r="211" spans="1:22" s="14" customFormat="1" x14ac:dyDescent="0.3">
      <c r="A211" s="10" t="s">
        <v>1608</v>
      </c>
      <c r="B211" s="11" t="s">
        <v>1607</v>
      </c>
      <c r="C211" s="84">
        <v>1745450</v>
      </c>
      <c r="D211" s="11" t="s">
        <v>27</v>
      </c>
      <c r="E211" s="10"/>
      <c r="F211" s="11" t="s">
        <v>1622</v>
      </c>
      <c r="G211" s="11" t="s">
        <v>29</v>
      </c>
      <c r="H211" s="11">
        <v>26379</v>
      </c>
      <c r="I211" s="11">
        <v>4</v>
      </c>
      <c r="J211" s="45" t="s">
        <v>261</v>
      </c>
      <c r="K211" s="11" t="s">
        <v>262</v>
      </c>
      <c r="L211" s="11" t="s">
        <v>32</v>
      </c>
      <c r="M211" s="12">
        <v>100</v>
      </c>
      <c r="N211" s="12">
        <v>3.51</v>
      </c>
      <c r="O211" s="82">
        <f t="shared" si="9"/>
        <v>351</v>
      </c>
      <c r="P211" s="12"/>
      <c r="Q211" s="12"/>
      <c r="R211" s="82">
        <f t="shared" si="10"/>
        <v>351</v>
      </c>
      <c r="S211" s="46">
        <f t="shared" si="11"/>
        <v>9259029</v>
      </c>
      <c r="T211" s="92"/>
      <c r="U211" s="48"/>
      <c r="V211" s="86"/>
    </row>
    <row r="212" spans="1:22" s="14" customFormat="1" x14ac:dyDescent="0.3">
      <c r="A212" s="10" t="s">
        <v>1608</v>
      </c>
      <c r="B212" s="11" t="s">
        <v>1607</v>
      </c>
      <c r="C212" s="84">
        <v>1745450</v>
      </c>
      <c r="D212" s="11" t="s">
        <v>27</v>
      </c>
      <c r="E212" s="10"/>
      <c r="F212" s="11" t="s">
        <v>1622</v>
      </c>
      <c r="G212" s="11" t="s">
        <v>29</v>
      </c>
      <c r="H212" s="11">
        <v>26379</v>
      </c>
      <c r="I212" s="11">
        <v>5</v>
      </c>
      <c r="J212" s="45"/>
      <c r="K212" s="11" t="s">
        <v>1668</v>
      </c>
      <c r="L212" s="11" t="s">
        <v>46</v>
      </c>
      <c r="M212" s="12">
        <v>0</v>
      </c>
      <c r="N212" s="12">
        <v>0</v>
      </c>
      <c r="O212" s="82">
        <f t="shared" si="9"/>
        <v>0</v>
      </c>
      <c r="P212" s="12"/>
      <c r="Q212" s="12"/>
      <c r="R212" s="82">
        <f t="shared" si="10"/>
        <v>0</v>
      </c>
      <c r="S212" s="46">
        <f t="shared" si="11"/>
        <v>0</v>
      </c>
      <c r="T212" s="92"/>
      <c r="U212" s="48"/>
      <c r="V212" s="86"/>
    </row>
    <row r="213" spans="1:22" s="14" customFormat="1" x14ac:dyDescent="0.3">
      <c r="A213" s="10" t="s">
        <v>1609</v>
      </c>
      <c r="B213" s="11" t="s">
        <v>1607</v>
      </c>
      <c r="C213" s="84">
        <v>1745451</v>
      </c>
      <c r="D213" s="11" t="s">
        <v>27</v>
      </c>
      <c r="E213" s="10"/>
      <c r="F213" s="11" t="s">
        <v>1622</v>
      </c>
      <c r="G213" s="11" t="s">
        <v>29</v>
      </c>
      <c r="H213" s="11">
        <v>26379</v>
      </c>
      <c r="I213" s="11">
        <v>1</v>
      </c>
      <c r="J213" s="45" t="s">
        <v>56</v>
      </c>
      <c r="K213" s="11" t="s">
        <v>57</v>
      </c>
      <c r="L213" s="11" t="s">
        <v>32</v>
      </c>
      <c r="M213" s="12">
        <v>595</v>
      </c>
      <c r="N213" s="12">
        <v>6.0540000000000003</v>
      </c>
      <c r="O213" s="82">
        <f t="shared" si="9"/>
        <v>3602.13</v>
      </c>
      <c r="P213" s="12"/>
      <c r="Q213" s="12"/>
      <c r="R213" s="82">
        <f t="shared" si="10"/>
        <v>3602.13</v>
      </c>
      <c r="S213" s="46">
        <f t="shared" si="11"/>
        <v>95020587.269999996</v>
      </c>
      <c r="T213" s="92"/>
      <c r="U213" s="48"/>
      <c r="V213" s="86"/>
    </row>
    <row r="214" spans="1:22" s="14" customFormat="1" x14ac:dyDescent="0.3">
      <c r="A214" s="10" t="s">
        <v>1609</v>
      </c>
      <c r="B214" s="11" t="s">
        <v>1607</v>
      </c>
      <c r="C214" s="84">
        <v>1745451</v>
      </c>
      <c r="D214" s="11" t="s">
        <v>27</v>
      </c>
      <c r="E214" s="10"/>
      <c r="F214" s="11" t="s">
        <v>1622</v>
      </c>
      <c r="G214" s="11" t="s">
        <v>29</v>
      </c>
      <c r="H214" s="11">
        <v>26379</v>
      </c>
      <c r="I214" s="11">
        <v>2</v>
      </c>
      <c r="J214" s="45" t="s">
        <v>58</v>
      </c>
      <c r="K214" s="11" t="s">
        <v>59</v>
      </c>
      <c r="L214" s="11" t="s">
        <v>32</v>
      </c>
      <c r="M214" s="12">
        <v>575</v>
      </c>
      <c r="N214" s="12">
        <v>2.0880000000000001</v>
      </c>
      <c r="O214" s="82">
        <f t="shared" si="9"/>
        <v>1200.6000000000001</v>
      </c>
      <c r="P214" s="12"/>
      <c r="Q214" s="12"/>
      <c r="R214" s="82">
        <f t="shared" si="10"/>
        <v>1200.6000000000001</v>
      </c>
      <c r="S214" s="46">
        <f t="shared" si="11"/>
        <v>31670627.400000002</v>
      </c>
      <c r="T214" s="92"/>
      <c r="U214" s="48"/>
      <c r="V214" s="86"/>
    </row>
    <row r="215" spans="1:22" s="14" customFormat="1" x14ac:dyDescent="0.3">
      <c r="A215" s="10" t="s">
        <v>1609</v>
      </c>
      <c r="B215" s="11" t="s">
        <v>1607</v>
      </c>
      <c r="C215" s="84">
        <v>1745451</v>
      </c>
      <c r="D215" s="11" t="s">
        <v>27</v>
      </c>
      <c r="E215" s="10"/>
      <c r="F215" s="11" t="s">
        <v>1622</v>
      </c>
      <c r="G215" s="11" t="s">
        <v>29</v>
      </c>
      <c r="H215" s="11">
        <v>26379</v>
      </c>
      <c r="I215" s="11">
        <v>3</v>
      </c>
      <c r="J215" s="45"/>
      <c r="K215" s="11" t="s">
        <v>1669</v>
      </c>
      <c r="L215" s="11" t="s">
        <v>46</v>
      </c>
      <c r="M215" s="12">
        <v>0</v>
      </c>
      <c r="N215" s="12">
        <v>0</v>
      </c>
      <c r="O215" s="82">
        <f t="shared" si="9"/>
        <v>0</v>
      </c>
      <c r="P215" s="12"/>
      <c r="Q215" s="12"/>
      <c r="R215" s="82">
        <f t="shared" si="10"/>
        <v>0</v>
      </c>
      <c r="S215" s="46">
        <f t="shared" si="11"/>
        <v>0</v>
      </c>
      <c r="T215" s="92"/>
      <c r="U215" s="48"/>
      <c r="V215" s="86"/>
    </row>
    <row r="216" spans="1:22" s="14" customFormat="1" x14ac:dyDescent="0.3">
      <c r="A216" s="10" t="s">
        <v>1610</v>
      </c>
      <c r="B216" s="11" t="s">
        <v>1607</v>
      </c>
      <c r="C216" s="84">
        <v>1745452</v>
      </c>
      <c r="D216" s="11" t="s">
        <v>27</v>
      </c>
      <c r="E216" s="10"/>
      <c r="F216" s="11" t="s">
        <v>1622</v>
      </c>
      <c r="G216" s="11" t="s">
        <v>29</v>
      </c>
      <c r="H216" s="11">
        <v>26379</v>
      </c>
      <c r="I216" s="11">
        <v>1</v>
      </c>
      <c r="J216" s="45" t="s">
        <v>265</v>
      </c>
      <c r="K216" s="11" t="s">
        <v>266</v>
      </c>
      <c r="L216" s="11" t="s">
        <v>32</v>
      </c>
      <c r="M216" s="12">
        <v>4000</v>
      </c>
      <c r="N216" s="12">
        <v>3.28</v>
      </c>
      <c r="O216" s="82">
        <f t="shared" si="9"/>
        <v>13120</v>
      </c>
      <c r="P216" s="12"/>
      <c r="Q216" s="12"/>
      <c r="R216" s="82">
        <f t="shared" si="10"/>
        <v>13120</v>
      </c>
      <c r="S216" s="46">
        <f t="shared" si="11"/>
        <v>346092480</v>
      </c>
      <c r="T216" s="92"/>
      <c r="U216" s="48"/>
      <c r="V216" s="86"/>
    </row>
    <row r="217" spans="1:22" s="14" customFormat="1" x14ac:dyDescent="0.3">
      <c r="A217" s="10" t="s">
        <v>1610</v>
      </c>
      <c r="B217" s="11" t="s">
        <v>1607</v>
      </c>
      <c r="C217" s="84">
        <v>1745452</v>
      </c>
      <c r="D217" s="11" t="s">
        <v>27</v>
      </c>
      <c r="E217" s="10"/>
      <c r="F217" s="11" t="s">
        <v>1622</v>
      </c>
      <c r="G217" s="11" t="s">
        <v>29</v>
      </c>
      <c r="H217" s="11">
        <v>26379</v>
      </c>
      <c r="I217" s="11">
        <v>2</v>
      </c>
      <c r="J217" s="45" t="s">
        <v>267</v>
      </c>
      <c r="K217" s="11" t="s">
        <v>268</v>
      </c>
      <c r="L217" s="11" t="s">
        <v>32</v>
      </c>
      <c r="M217" s="12">
        <v>4000</v>
      </c>
      <c r="N217" s="12">
        <v>3.28</v>
      </c>
      <c r="O217" s="82">
        <f t="shared" si="9"/>
        <v>13120</v>
      </c>
      <c r="P217" s="12"/>
      <c r="Q217" s="12"/>
      <c r="R217" s="82">
        <f t="shared" si="10"/>
        <v>13120</v>
      </c>
      <c r="S217" s="46">
        <f t="shared" si="11"/>
        <v>346092480</v>
      </c>
      <c r="T217" s="92"/>
      <c r="U217" s="48"/>
      <c r="V217" s="86"/>
    </row>
    <row r="218" spans="1:22" s="14" customFormat="1" x14ac:dyDescent="0.3">
      <c r="A218" s="10" t="s">
        <v>1610</v>
      </c>
      <c r="B218" s="11" t="s">
        <v>1607</v>
      </c>
      <c r="C218" s="84">
        <v>1745452</v>
      </c>
      <c r="D218" s="11" t="s">
        <v>27</v>
      </c>
      <c r="E218" s="10"/>
      <c r="F218" s="11" t="s">
        <v>1622</v>
      </c>
      <c r="G218" s="11" t="s">
        <v>29</v>
      </c>
      <c r="H218" s="11">
        <v>26379</v>
      </c>
      <c r="I218" s="11">
        <v>3</v>
      </c>
      <c r="J218" s="45" t="s">
        <v>269</v>
      </c>
      <c r="K218" s="11" t="s">
        <v>270</v>
      </c>
      <c r="L218" s="11" t="s">
        <v>32</v>
      </c>
      <c r="M218" s="12">
        <v>4000</v>
      </c>
      <c r="N218" s="12">
        <v>3.05</v>
      </c>
      <c r="O218" s="82">
        <f t="shared" si="9"/>
        <v>12200</v>
      </c>
      <c r="P218" s="12"/>
      <c r="Q218" s="12"/>
      <c r="R218" s="82">
        <f t="shared" si="10"/>
        <v>12200</v>
      </c>
      <c r="S218" s="46">
        <f t="shared" si="11"/>
        <v>321823800</v>
      </c>
      <c r="T218" s="92"/>
      <c r="U218" s="48"/>
      <c r="V218" s="86"/>
    </row>
    <row r="219" spans="1:22" s="14" customFormat="1" x14ac:dyDescent="0.3">
      <c r="A219" s="10" t="s">
        <v>1610</v>
      </c>
      <c r="B219" s="11" t="s">
        <v>1607</v>
      </c>
      <c r="C219" s="84">
        <v>1745452</v>
      </c>
      <c r="D219" s="11" t="s">
        <v>27</v>
      </c>
      <c r="E219" s="10"/>
      <c r="F219" s="11" t="s">
        <v>1622</v>
      </c>
      <c r="G219" s="11" t="s">
        <v>29</v>
      </c>
      <c r="H219" s="11">
        <v>26379</v>
      </c>
      <c r="I219" s="11">
        <v>4</v>
      </c>
      <c r="J219" s="45" t="s">
        <v>271</v>
      </c>
      <c r="K219" s="11" t="s">
        <v>272</v>
      </c>
      <c r="L219" s="11" t="s">
        <v>32</v>
      </c>
      <c r="M219" s="12">
        <v>4000</v>
      </c>
      <c r="N219" s="12">
        <v>3.07</v>
      </c>
      <c r="O219" s="82">
        <f t="shared" si="9"/>
        <v>12280</v>
      </c>
      <c r="P219" s="12"/>
      <c r="Q219" s="12"/>
      <c r="R219" s="82">
        <f t="shared" si="10"/>
        <v>12280</v>
      </c>
      <c r="S219" s="46">
        <f t="shared" si="11"/>
        <v>323934120</v>
      </c>
      <c r="T219" s="92"/>
      <c r="U219" s="48"/>
      <c r="V219" s="86"/>
    </row>
    <row r="220" spans="1:22" s="14" customFormat="1" x14ac:dyDescent="0.3">
      <c r="A220" s="10" t="s">
        <v>1610</v>
      </c>
      <c r="B220" s="11" t="s">
        <v>1607</v>
      </c>
      <c r="C220" s="84">
        <v>1745452</v>
      </c>
      <c r="D220" s="11" t="s">
        <v>27</v>
      </c>
      <c r="E220" s="10"/>
      <c r="F220" s="11" t="s">
        <v>1622</v>
      </c>
      <c r="G220" s="11" t="s">
        <v>29</v>
      </c>
      <c r="H220" s="11">
        <v>26379</v>
      </c>
      <c r="I220" s="11">
        <v>5</v>
      </c>
      <c r="J220" s="45"/>
      <c r="K220" s="11" t="s">
        <v>1670</v>
      </c>
      <c r="L220" s="11" t="s">
        <v>46</v>
      </c>
      <c r="M220" s="12">
        <v>0</v>
      </c>
      <c r="N220" s="12">
        <v>0</v>
      </c>
      <c r="O220" s="82">
        <f t="shared" si="9"/>
        <v>0</v>
      </c>
      <c r="P220" s="12"/>
      <c r="Q220" s="12"/>
      <c r="R220" s="82">
        <f t="shared" si="10"/>
        <v>0</v>
      </c>
      <c r="S220" s="46">
        <f t="shared" si="11"/>
        <v>0</v>
      </c>
      <c r="T220" s="92"/>
      <c r="U220" s="48"/>
      <c r="V220" s="86"/>
    </row>
    <row r="221" spans="1:22" s="14" customFormat="1" x14ac:dyDescent="0.3">
      <c r="A221" s="10" t="s">
        <v>1611</v>
      </c>
      <c r="B221" s="11" t="s">
        <v>1607</v>
      </c>
      <c r="C221" s="84">
        <v>1745453</v>
      </c>
      <c r="D221" s="11" t="s">
        <v>27</v>
      </c>
      <c r="E221" s="10"/>
      <c r="F221" s="11" t="s">
        <v>1622</v>
      </c>
      <c r="G221" s="11" t="s">
        <v>29</v>
      </c>
      <c r="H221" s="11">
        <v>26379</v>
      </c>
      <c r="I221" s="11">
        <v>1</v>
      </c>
      <c r="J221" s="45" t="s">
        <v>1398</v>
      </c>
      <c r="K221" s="11" t="s">
        <v>1399</v>
      </c>
      <c r="L221" s="11" t="s">
        <v>32</v>
      </c>
      <c r="M221" s="12">
        <v>200</v>
      </c>
      <c r="N221" s="12">
        <v>3.18</v>
      </c>
      <c r="O221" s="82">
        <f t="shared" si="9"/>
        <v>636</v>
      </c>
      <c r="P221" s="12"/>
      <c r="Q221" s="12"/>
      <c r="R221" s="82">
        <f t="shared" si="10"/>
        <v>636</v>
      </c>
      <c r="S221" s="46">
        <f t="shared" si="11"/>
        <v>16777044</v>
      </c>
      <c r="T221" s="92"/>
      <c r="U221" s="48"/>
      <c r="V221" s="86"/>
    </row>
    <row r="222" spans="1:22" s="14" customFormat="1" x14ac:dyDescent="0.3">
      <c r="A222" s="10" t="s">
        <v>1611</v>
      </c>
      <c r="B222" s="11" t="s">
        <v>1607</v>
      </c>
      <c r="C222" s="84">
        <v>1745453</v>
      </c>
      <c r="D222" s="11" t="s">
        <v>27</v>
      </c>
      <c r="E222" s="10"/>
      <c r="F222" s="11" t="s">
        <v>1622</v>
      </c>
      <c r="G222" s="11" t="s">
        <v>29</v>
      </c>
      <c r="H222" s="11">
        <v>26379</v>
      </c>
      <c r="I222" s="11">
        <v>2</v>
      </c>
      <c r="J222" s="45" t="s">
        <v>1400</v>
      </c>
      <c r="K222" s="11" t="s">
        <v>1401</v>
      </c>
      <c r="L222" s="11" t="s">
        <v>32</v>
      </c>
      <c r="M222" s="12">
        <v>200</v>
      </c>
      <c r="N222" s="12">
        <v>3.16</v>
      </c>
      <c r="O222" s="82">
        <f t="shared" si="9"/>
        <v>632</v>
      </c>
      <c r="P222" s="12"/>
      <c r="Q222" s="12"/>
      <c r="R222" s="82">
        <f t="shared" si="10"/>
        <v>632</v>
      </c>
      <c r="S222" s="46">
        <f t="shared" si="11"/>
        <v>16671528</v>
      </c>
      <c r="T222" s="92"/>
      <c r="U222" s="48"/>
      <c r="V222" s="86"/>
    </row>
    <row r="223" spans="1:22" s="14" customFormat="1" x14ac:dyDescent="0.3">
      <c r="A223" s="10" t="s">
        <v>1611</v>
      </c>
      <c r="B223" s="11" t="s">
        <v>1607</v>
      </c>
      <c r="C223" s="84">
        <v>1745453</v>
      </c>
      <c r="D223" s="11" t="s">
        <v>27</v>
      </c>
      <c r="E223" s="10"/>
      <c r="F223" s="11" t="s">
        <v>1622</v>
      </c>
      <c r="G223" s="11" t="s">
        <v>29</v>
      </c>
      <c r="H223" s="11">
        <v>26379</v>
      </c>
      <c r="I223" s="11">
        <v>3</v>
      </c>
      <c r="J223" s="45"/>
      <c r="K223" s="11" t="s">
        <v>1671</v>
      </c>
      <c r="L223" s="11" t="s">
        <v>46</v>
      </c>
      <c r="M223" s="12">
        <v>0</v>
      </c>
      <c r="N223" s="12">
        <v>0</v>
      </c>
      <c r="O223" s="82">
        <f t="shared" si="9"/>
        <v>0</v>
      </c>
      <c r="P223" s="12"/>
      <c r="Q223" s="12"/>
      <c r="R223" s="82">
        <f t="shared" si="10"/>
        <v>0</v>
      </c>
      <c r="S223" s="46">
        <f t="shared" si="11"/>
        <v>0</v>
      </c>
      <c r="T223" s="92"/>
      <c r="U223" s="48"/>
      <c r="V223" s="86"/>
    </row>
    <row r="224" spans="1:22" s="14" customFormat="1" x14ac:dyDescent="0.3">
      <c r="A224" s="10" t="s">
        <v>1612</v>
      </c>
      <c r="B224" s="11" t="s">
        <v>1607</v>
      </c>
      <c r="C224" s="84">
        <v>1745455</v>
      </c>
      <c r="D224" s="11" t="s">
        <v>27</v>
      </c>
      <c r="E224" s="10"/>
      <c r="F224" s="11" t="s">
        <v>1622</v>
      </c>
      <c r="G224" s="11" t="s">
        <v>29</v>
      </c>
      <c r="H224" s="11">
        <v>26379</v>
      </c>
      <c r="I224" s="11">
        <v>1</v>
      </c>
      <c r="J224" s="45" t="s">
        <v>253</v>
      </c>
      <c r="K224" s="11" t="s">
        <v>254</v>
      </c>
      <c r="L224" s="11" t="s">
        <v>32</v>
      </c>
      <c r="M224" s="12">
        <v>1000</v>
      </c>
      <c r="N224" s="12">
        <v>2.88002</v>
      </c>
      <c r="O224" s="82">
        <f t="shared" si="9"/>
        <v>2880.02</v>
      </c>
      <c r="P224" s="12"/>
      <c r="Q224" s="12"/>
      <c r="R224" s="82">
        <f t="shared" si="10"/>
        <v>2880.02</v>
      </c>
      <c r="S224" s="46">
        <f t="shared" si="11"/>
        <v>75972047.579999998</v>
      </c>
      <c r="T224" s="92"/>
      <c r="U224" s="48"/>
      <c r="V224" s="86"/>
    </row>
    <row r="225" spans="1:22" s="14" customFormat="1" x14ac:dyDescent="0.3">
      <c r="A225" s="10" t="s">
        <v>1612</v>
      </c>
      <c r="B225" s="11" t="s">
        <v>1607</v>
      </c>
      <c r="C225" s="84">
        <v>1745455</v>
      </c>
      <c r="D225" s="11" t="s">
        <v>27</v>
      </c>
      <c r="E225" s="10"/>
      <c r="F225" s="11" t="s">
        <v>1622</v>
      </c>
      <c r="G225" s="11" t="s">
        <v>29</v>
      </c>
      <c r="H225" s="11">
        <v>26379</v>
      </c>
      <c r="I225" s="11">
        <v>2</v>
      </c>
      <c r="J225" s="45" t="s">
        <v>255</v>
      </c>
      <c r="K225" s="11" t="s">
        <v>256</v>
      </c>
      <c r="L225" s="11" t="s">
        <v>32</v>
      </c>
      <c r="M225" s="12">
        <v>1000</v>
      </c>
      <c r="N225" s="12">
        <v>3.57</v>
      </c>
      <c r="O225" s="82">
        <f t="shared" si="9"/>
        <v>3570</v>
      </c>
      <c r="P225" s="12"/>
      <c r="Q225" s="12"/>
      <c r="R225" s="82">
        <f t="shared" si="10"/>
        <v>3570</v>
      </c>
      <c r="S225" s="46">
        <f t="shared" si="11"/>
        <v>94173030</v>
      </c>
      <c r="T225" s="92"/>
      <c r="U225" s="48"/>
      <c r="V225" s="86"/>
    </row>
    <row r="226" spans="1:22" s="14" customFormat="1" x14ac:dyDescent="0.3">
      <c r="A226" s="10" t="s">
        <v>1612</v>
      </c>
      <c r="B226" s="11" t="s">
        <v>1607</v>
      </c>
      <c r="C226" s="84">
        <v>1745455</v>
      </c>
      <c r="D226" s="11" t="s">
        <v>27</v>
      </c>
      <c r="E226" s="10"/>
      <c r="F226" s="11" t="s">
        <v>1622</v>
      </c>
      <c r="G226" s="11" t="s">
        <v>29</v>
      </c>
      <c r="H226" s="11">
        <v>26379</v>
      </c>
      <c r="I226" s="11">
        <v>3</v>
      </c>
      <c r="J226" s="45" t="s">
        <v>356</v>
      </c>
      <c r="K226" s="11" t="s">
        <v>357</v>
      </c>
      <c r="L226" s="11" t="s">
        <v>32</v>
      </c>
      <c r="M226" s="12">
        <v>496</v>
      </c>
      <c r="N226" s="12">
        <v>4.3</v>
      </c>
      <c r="O226" s="82">
        <f t="shared" si="9"/>
        <v>2132.7999999999997</v>
      </c>
      <c r="P226" s="12"/>
      <c r="Q226" s="12"/>
      <c r="R226" s="82">
        <f t="shared" si="10"/>
        <v>2132.7999999999997</v>
      </c>
      <c r="S226" s="46">
        <f t="shared" si="11"/>
        <v>56261131.199999996</v>
      </c>
      <c r="T226" s="92"/>
      <c r="U226" s="48"/>
      <c r="V226" s="86"/>
    </row>
    <row r="227" spans="1:22" s="14" customFormat="1" x14ac:dyDescent="0.3">
      <c r="A227" s="10" t="s">
        <v>1612</v>
      </c>
      <c r="B227" s="11" t="s">
        <v>1607</v>
      </c>
      <c r="C227" s="84">
        <v>1745455</v>
      </c>
      <c r="D227" s="11" t="s">
        <v>27</v>
      </c>
      <c r="E227" s="10"/>
      <c r="F227" s="11" t="s">
        <v>1622</v>
      </c>
      <c r="G227" s="11" t="s">
        <v>29</v>
      </c>
      <c r="H227" s="11">
        <v>26379</v>
      </c>
      <c r="I227" s="11">
        <v>4</v>
      </c>
      <c r="J227" s="45" t="s">
        <v>50</v>
      </c>
      <c r="K227" s="11" t="s">
        <v>51</v>
      </c>
      <c r="L227" s="11" t="s">
        <v>32</v>
      </c>
      <c r="M227" s="12">
        <v>500</v>
      </c>
      <c r="N227" s="12">
        <v>5.28</v>
      </c>
      <c r="O227" s="82">
        <f t="shared" si="9"/>
        <v>2640</v>
      </c>
      <c r="P227" s="12"/>
      <c r="Q227" s="12"/>
      <c r="R227" s="82">
        <f t="shared" si="10"/>
        <v>2640</v>
      </c>
      <c r="S227" s="46">
        <f t="shared" si="11"/>
        <v>69640560</v>
      </c>
      <c r="T227" s="92"/>
      <c r="U227" s="48"/>
      <c r="V227" s="86"/>
    </row>
    <row r="228" spans="1:22" s="14" customFormat="1" x14ac:dyDescent="0.3">
      <c r="A228" s="10" t="s">
        <v>1612</v>
      </c>
      <c r="B228" s="11" t="s">
        <v>1607</v>
      </c>
      <c r="C228" s="84">
        <v>1745455</v>
      </c>
      <c r="D228" s="11" t="s">
        <v>27</v>
      </c>
      <c r="E228" s="10"/>
      <c r="F228" s="11" t="s">
        <v>1622</v>
      </c>
      <c r="G228" s="11" t="s">
        <v>29</v>
      </c>
      <c r="H228" s="11">
        <v>26379</v>
      </c>
      <c r="I228" s="11">
        <v>5</v>
      </c>
      <c r="J228" s="45"/>
      <c r="K228" s="11" t="s">
        <v>1672</v>
      </c>
      <c r="L228" s="11" t="s">
        <v>46</v>
      </c>
      <c r="M228" s="12">
        <v>0</v>
      </c>
      <c r="N228" s="12">
        <v>0</v>
      </c>
      <c r="O228" s="82">
        <f t="shared" si="9"/>
        <v>0</v>
      </c>
      <c r="P228" s="12"/>
      <c r="Q228" s="12"/>
      <c r="R228" s="82">
        <f t="shared" si="10"/>
        <v>0</v>
      </c>
      <c r="S228" s="46">
        <f t="shared" si="11"/>
        <v>0</v>
      </c>
      <c r="T228" s="92"/>
      <c r="U228" s="48"/>
      <c r="V228" s="86"/>
    </row>
    <row r="229" spans="1:22" s="14" customFormat="1" x14ac:dyDescent="0.3">
      <c r="A229" s="10" t="s">
        <v>1613</v>
      </c>
      <c r="B229" s="11" t="s">
        <v>1607</v>
      </c>
      <c r="C229" s="84">
        <v>1745458</v>
      </c>
      <c r="D229" s="11" t="s">
        <v>27</v>
      </c>
      <c r="E229" s="10"/>
      <c r="F229" s="11" t="s">
        <v>1622</v>
      </c>
      <c r="G229" s="11" t="s">
        <v>29</v>
      </c>
      <c r="H229" s="11">
        <v>26379</v>
      </c>
      <c r="I229" s="11">
        <v>1</v>
      </c>
      <c r="J229" s="45" t="s">
        <v>253</v>
      </c>
      <c r="K229" s="11" t="s">
        <v>254</v>
      </c>
      <c r="L229" s="11" t="s">
        <v>32</v>
      </c>
      <c r="M229" s="12">
        <v>1000</v>
      </c>
      <c r="N229" s="12">
        <v>2.88002</v>
      </c>
      <c r="O229" s="82">
        <f t="shared" si="9"/>
        <v>2880.02</v>
      </c>
      <c r="P229" s="12"/>
      <c r="Q229" s="12"/>
      <c r="R229" s="82">
        <f t="shared" si="10"/>
        <v>2880.02</v>
      </c>
      <c r="S229" s="46">
        <f t="shared" si="11"/>
        <v>75972047.579999998</v>
      </c>
      <c r="T229" s="92"/>
      <c r="U229" s="48"/>
      <c r="V229" s="86"/>
    </row>
    <row r="230" spans="1:22" s="14" customFormat="1" x14ac:dyDescent="0.3">
      <c r="A230" s="10" t="s">
        <v>1613</v>
      </c>
      <c r="B230" s="11" t="s">
        <v>1607</v>
      </c>
      <c r="C230" s="84">
        <v>1745458</v>
      </c>
      <c r="D230" s="11" t="s">
        <v>27</v>
      </c>
      <c r="E230" s="10"/>
      <c r="F230" s="11" t="s">
        <v>1622</v>
      </c>
      <c r="G230" s="11" t="s">
        <v>29</v>
      </c>
      <c r="H230" s="11">
        <v>26379</v>
      </c>
      <c r="I230" s="11">
        <v>2</v>
      </c>
      <c r="J230" s="45" t="s">
        <v>255</v>
      </c>
      <c r="K230" s="11" t="s">
        <v>256</v>
      </c>
      <c r="L230" s="11" t="s">
        <v>32</v>
      </c>
      <c r="M230" s="12">
        <v>1000</v>
      </c>
      <c r="N230" s="12">
        <v>3.57</v>
      </c>
      <c r="O230" s="82">
        <f t="shared" si="9"/>
        <v>3570</v>
      </c>
      <c r="P230" s="12"/>
      <c r="Q230" s="12"/>
      <c r="R230" s="82">
        <f t="shared" si="10"/>
        <v>3570</v>
      </c>
      <c r="S230" s="46">
        <f t="shared" si="11"/>
        <v>94173030</v>
      </c>
      <c r="T230" s="92"/>
      <c r="U230" s="48"/>
      <c r="V230" s="86"/>
    </row>
    <row r="231" spans="1:22" s="14" customFormat="1" x14ac:dyDescent="0.3">
      <c r="A231" s="10" t="s">
        <v>1613</v>
      </c>
      <c r="B231" s="11" t="s">
        <v>1607</v>
      </c>
      <c r="C231" s="84">
        <v>1745458</v>
      </c>
      <c r="D231" s="11" t="s">
        <v>27</v>
      </c>
      <c r="E231" s="10"/>
      <c r="F231" s="11" t="s">
        <v>1622</v>
      </c>
      <c r="G231" s="11" t="s">
        <v>29</v>
      </c>
      <c r="H231" s="11">
        <v>26379</v>
      </c>
      <c r="I231" s="11">
        <v>3</v>
      </c>
      <c r="J231" s="45" t="s">
        <v>39</v>
      </c>
      <c r="K231" s="11" t="s">
        <v>40</v>
      </c>
      <c r="L231" s="11" t="s">
        <v>32</v>
      </c>
      <c r="M231" s="12">
        <v>200</v>
      </c>
      <c r="N231" s="12">
        <v>3.7</v>
      </c>
      <c r="O231" s="82">
        <f t="shared" si="9"/>
        <v>740</v>
      </c>
      <c r="P231" s="12"/>
      <c r="Q231" s="12"/>
      <c r="R231" s="82">
        <f t="shared" si="10"/>
        <v>740</v>
      </c>
      <c r="S231" s="46">
        <f t="shared" si="11"/>
        <v>19520460</v>
      </c>
      <c r="T231" s="92"/>
      <c r="U231" s="48"/>
      <c r="V231" s="86"/>
    </row>
    <row r="232" spans="1:22" s="14" customFormat="1" x14ac:dyDescent="0.3">
      <c r="A232" s="10" t="s">
        <v>1613</v>
      </c>
      <c r="B232" s="11" t="s">
        <v>1607</v>
      </c>
      <c r="C232" s="84">
        <v>1745458</v>
      </c>
      <c r="D232" s="11" t="s">
        <v>27</v>
      </c>
      <c r="E232" s="10"/>
      <c r="F232" s="11" t="s">
        <v>1622</v>
      </c>
      <c r="G232" s="11" t="s">
        <v>29</v>
      </c>
      <c r="H232" s="11">
        <v>26379</v>
      </c>
      <c r="I232" s="11">
        <v>4</v>
      </c>
      <c r="J232" s="45" t="s">
        <v>62</v>
      </c>
      <c r="K232" s="11" t="s">
        <v>63</v>
      </c>
      <c r="L232" s="11" t="s">
        <v>32</v>
      </c>
      <c r="M232" s="12">
        <v>200</v>
      </c>
      <c r="N232" s="12">
        <v>3.43</v>
      </c>
      <c r="O232" s="82">
        <f t="shared" si="9"/>
        <v>686</v>
      </c>
      <c r="P232" s="12"/>
      <c r="Q232" s="12"/>
      <c r="R232" s="82">
        <f t="shared" si="10"/>
        <v>686</v>
      </c>
      <c r="S232" s="46">
        <f t="shared" si="11"/>
        <v>18095994</v>
      </c>
      <c r="T232" s="92"/>
      <c r="U232" s="48"/>
      <c r="V232" s="86"/>
    </row>
    <row r="233" spans="1:22" s="14" customFormat="1" x14ac:dyDescent="0.3">
      <c r="A233" s="10" t="s">
        <v>1613</v>
      </c>
      <c r="B233" s="11" t="s">
        <v>1607</v>
      </c>
      <c r="C233" s="84">
        <v>1745458</v>
      </c>
      <c r="D233" s="11" t="s">
        <v>27</v>
      </c>
      <c r="E233" s="10"/>
      <c r="F233" s="11" t="s">
        <v>1622</v>
      </c>
      <c r="G233" s="11" t="s">
        <v>29</v>
      </c>
      <c r="H233" s="11">
        <v>26379</v>
      </c>
      <c r="I233" s="11">
        <v>5</v>
      </c>
      <c r="J233" s="45" t="s">
        <v>64</v>
      </c>
      <c r="K233" s="11" t="s">
        <v>65</v>
      </c>
      <c r="L233" s="11" t="s">
        <v>32</v>
      </c>
      <c r="M233" s="12">
        <v>300</v>
      </c>
      <c r="N233" s="12">
        <v>2.5099999999999998</v>
      </c>
      <c r="O233" s="82">
        <f t="shared" si="9"/>
        <v>752.99999999999989</v>
      </c>
      <c r="P233" s="12"/>
      <c r="Q233" s="12"/>
      <c r="R233" s="82">
        <f t="shared" si="10"/>
        <v>752.99999999999989</v>
      </c>
      <c r="S233" s="46">
        <f t="shared" si="11"/>
        <v>19863386.999999996</v>
      </c>
      <c r="T233" s="92"/>
      <c r="U233" s="48"/>
      <c r="V233" s="86"/>
    </row>
    <row r="234" spans="1:22" s="14" customFormat="1" x14ac:dyDescent="0.3">
      <c r="A234" s="10" t="s">
        <v>1613</v>
      </c>
      <c r="B234" s="11" t="s">
        <v>1607</v>
      </c>
      <c r="C234" s="84">
        <v>1745458</v>
      </c>
      <c r="D234" s="11" t="s">
        <v>27</v>
      </c>
      <c r="E234" s="10"/>
      <c r="F234" s="11" t="s">
        <v>1622</v>
      </c>
      <c r="G234" s="11" t="s">
        <v>29</v>
      </c>
      <c r="H234" s="11">
        <v>26379</v>
      </c>
      <c r="I234" s="11">
        <v>6</v>
      </c>
      <c r="J234" s="45" t="s">
        <v>1398</v>
      </c>
      <c r="K234" s="11" t="s">
        <v>1399</v>
      </c>
      <c r="L234" s="11" t="s">
        <v>32</v>
      </c>
      <c r="M234" s="12">
        <v>300</v>
      </c>
      <c r="N234" s="12">
        <v>3.18</v>
      </c>
      <c r="O234" s="82">
        <f t="shared" si="9"/>
        <v>954</v>
      </c>
      <c r="P234" s="12"/>
      <c r="Q234" s="12"/>
      <c r="R234" s="82">
        <f t="shared" si="10"/>
        <v>954</v>
      </c>
      <c r="S234" s="46">
        <f t="shared" si="11"/>
        <v>25165566</v>
      </c>
      <c r="T234" s="92"/>
      <c r="U234" s="48"/>
      <c r="V234" s="86"/>
    </row>
    <row r="235" spans="1:22" s="14" customFormat="1" x14ac:dyDescent="0.3">
      <c r="A235" s="10" t="s">
        <v>1613</v>
      </c>
      <c r="B235" s="11" t="s">
        <v>1607</v>
      </c>
      <c r="C235" s="84">
        <v>1745458</v>
      </c>
      <c r="D235" s="11" t="s">
        <v>27</v>
      </c>
      <c r="E235" s="10"/>
      <c r="F235" s="11" t="s">
        <v>1622</v>
      </c>
      <c r="G235" s="11" t="s">
        <v>29</v>
      </c>
      <c r="H235" s="11">
        <v>26379</v>
      </c>
      <c r="I235" s="11">
        <v>7</v>
      </c>
      <c r="J235" s="45" t="s">
        <v>1400</v>
      </c>
      <c r="K235" s="11" t="s">
        <v>1401</v>
      </c>
      <c r="L235" s="11" t="s">
        <v>32</v>
      </c>
      <c r="M235" s="12">
        <v>200</v>
      </c>
      <c r="N235" s="12">
        <v>3.16</v>
      </c>
      <c r="O235" s="82">
        <f t="shared" si="9"/>
        <v>632</v>
      </c>
      <c r="P235" s="12"/>
      <c r="Q235" s="12"/>
      <c r="R235" s="82">
        <f t="shared" si="10"/>
        <v>632</v>
      </c>
      <c r="S235" s="46">
        <f t="shared" si="11"/>
        <v>16671528</v>
      </c>
      <c r="T235" s="92"/>
      <c r="U235" s="48"/>
      <c r="V235" s="86"/>
    </row>
    <row r="236" spans="1:22" s="14" customFormat="1" x14ac:dyDescent="0.3">
      <c r="A236" s="10" t="s">
        <v>1613</v>
      </c>
      <c r="B236" s="11" t="s">
        <v>1607</v>
      </c>
      <c r="C236" s="84">
        <v>1745458</v>
      </c>
      <c r="D236" s="11" t="s">
        <v>27</v>
      </c>
      <c r="E236" s="10"/>
      <c r="F236" s="11" t="s">
        <v>1622</v>
      </c>
      <c r="G236" s="11" t="s">
        <v>29</v>
      </c>
      <c r="H236" s="11">
        <v>26379</v>
      </c>
      <c r="I236" s="11">
        <v>8</v>
      </c>
      <c r="J236" s="45"/>
      <c r="K236" s="11" t="s">
        <v>1673</v>
      </c>
      <c r="L236" s="11" t="s">
        <v>46</v>
      </c>
      <c r="M236" s="12">
        <v>0</v>
      </c>
      <c r="N236" s="12">
        <v>0</v>
      </c>
      <c r="O236" s="82">
        <f t="shared" si="9"/>
        <v>0</v>
      </c>
      <c r="P236" s="12"/>
      <c r="Q236" s="12"/>
      <c r="R236" s="82">
        <f t="shared" si="10"/>
        <v>0</v>
      </c>
      <c r="S236" s="46">
        <f t="shared" si="11"/>
        <v>0</v>
      </c>
      <c r="T236" s="92"/>
      <c r="U236" s="48"/>
      <c r="V236" s="86"/>
    </row>
    <row r="237" spans="1:22" s="14" customFormat="1" x14ac:dyDescent="0.3">
      <c r="A237" s="10" t="s">
        <v>1614</v>
      </c>
      <c r="B237" s="11" t="s">
        <v>1607</v>
      </c>
      <c r="C237" s="84">
        <v>1745459</v>
      </c>
      <c r="D237" s="11" t="s">
        <v>27</v>
      </c>
      <c r="E237" s="10"/>
      <c r="F237" s="11" t="s">
        <v>1622</v>
      </c>
      <c r="G237" s="11" t="s">
        <v>29</v>
      </c>
      <c r="H237" s="11">
        <v>26379</v>
      </c>
      <c r="I237" s="11">
        <v>1</v>
      </c>
      <c r="J237" s="45" t="s">
        <v>50</v>
      </c>
      <c r="K237" s="11" t="s">
        <v>51</v>
      </c>
      <c r="L237" s="11" t="s">
        <v>32</v>
      </c>
      <c r="M237" s="12">
        <v>500</v>
      </c>
      <c r="N237" s="12">
        <v>5.28</v>
      </c>
      <c r="O237" s="82">
        <f t="shared" si="9"/>
        <v>2640</v>
      </c>
      <c r="P237" s="12"/>
      <c r="Q237" s="12"/>
      <c r="R237" s="82">
        <f t="shared" si="10"/>
        <v>2640</v>
      </c>
      <c r="S237" s="46">
        <f t="shared" si="11"/>
        <v>69640560</v>
      </c>
      <c r="T237" s="92"/>
      <c r="U237" s="48"/>
      <c r="V237" s="86"/>
    </row>
    <row r="238" spans="1:22" s="14" customFormat="1" x14ac:dyDescent="0.3">
      <c r="A238" s="10" t="s">
        <v>1614</v>
      </c>
      <c r="B238" s="11" t="s">
        <v>1607</v>
      </c>
      <c r="C238" s="84">
        <v>1745459</v>
      </c>
      <c r="D238" s="11" t="s">
        <v>27</v>
      </c>
      <c r="E238" s="10"/>
      <c r="F238" s="11" t="s">
        <v>1622</v>
      </c>
      <c r="G238" s="11" t="s">
        <v>29</v>
      </c>
      <c r="H238" s="11">
        <v>26379</v>
      </c>
      <c r="I238" s="11">
        <v>2</v>
      </c>
      <c r="J238" s="45" t="s">
        <v>52</v>
      </c>
      <c r="K238" s="11" t="s">
        <v>53</v>
      </c>
      <c r="L238" s="11" t="s">
        <v>32</v>
      </c>
      <c r="M238" s="12">
        <v>500</v>
      </c>
      <c r="N238" s="12">
        <v>6.01</v>
      </c>
      <c r="O238" s="82">
        <f t="shared" si="9"/>
        <v>3005</v>
      </c>
      <c r="P238" s="12"/>
      <c r="Q238" s="12"/>
      <c r="R238" s="82">
        <f t="shared" si="10"/>
        <v>3005</v>
      </c>
      <c r="S238" s="46">
        <f t="shared" si="11"/>
        <v>79268895</v>
      </c>
      <c r="T238" s="92"/>
      <c r="U238" s="48"/>
      <c r="V238" s="86"/>
    </row>
    <row r="239" spans="1:22" s="14" customFormat="1" x14ac:dyDescent="0.3">
      <c r="A239" s="10" t="s">
        <v>1614</v>
      </c>
      <c r="B239" s="11" t="s">
        <v>1607</v>
      </c>
      <c r="C239" s="84">
        <v>1745459</v>
      </c>
      <c r="D239" s="11" t="s">
        <v>27</v>
      </c>
      <c r="E239" s="10"/>
      <c r="F239" s="11" t="s">
        <v>1622</v>
      </c>
      <c r="G239" s="11" t="s">
        <v>29</v>
      </c>
      <c r="H239" s="11">
        <v>26379</v>
      </c>
      <c r="I239" s="11">
        <v>3</v>
      </c>
      <c r="J239" s="45"/>
      <c r="K239" s="11" t="s">
        <v>1674</v>
      </c>
      <c r="L239" s="11" t="s">
        <v>46</v>
      </c>
      <c r="M239" s="12">
        <v>0</v>
      </c>
      <c r="N239" s="12">
        <v>0</v>
      </c>
      <c r="O239" s="82">
        <f t="shared" si="9"/>
        <v>0</v>
      </c>
      <c r="P239" s="12"/>
      <c r="Q239" s="12"/>
      <c r="R239" s="82">
        <f t="shared" si="10"/>
        <v>0</v>
      </c>
      <c r="S239" s="46">
        <f t="shared" si="11"/>
        <v>0</v>
      </c>
      <c r="T239" s="92"/>
      <c r="U239" s="48"/>
      <c r="V239" s="86"/>
    </row>
    <row r="240" spans="1:22" s="14" customFormat="1" x14ac:dyDescent="0.3">
      <c r="A240" s="10" t="s">
        <v>1615</v>
      </c>
      <c r="B240" s="11" t="s">
        <v>1607</v>
      </c>
      <c r="C240" s="84">
        <v>1745460</v>
      </c>
      <c r="D240" s="11" t="s">
        <v>27</v>
      </c>
      <c r="E240" s="10"/>
      <c r="F240" s="11" t="s">
        <v>1622</v>
      </c>
      <c r="G240" s="11" t="s">
        <v>29</v>
      </c>
      <c r="H240" s="11">
        <v>26379</v>
      </c>
      <c r="I240" s="11">
        <v>1</v>
      </c>
      <c r="J240" s="45" t="s">
        <v>356</v>
      </c>
      <c r="K240" s="11" t="s">
        <v>357</v>
      </c>
      <c r="L240" s="11" t="s">
        <v>32</v>
      </c>
      <c r="M240" s="12">
        <v>500</v>
      </c>
      <c r="N240" s="12">
        <v>4.3</v>
      </c>
      <c r="O240" s="82">
        <f t="shared" si="9"/>
        <v>2150</v>
      </c>
      <c r="P240" s="12"/>
      <c r="Q240" s="12"/>
      <c r="R240" s="82">
        <f t="shared" si="10"/>
        <v>2150</v>
      </c>
      <c r="S240" s="46">
        <f t="shared" si="11"/>
        <v>56714850</v>
      </c>
      <c r="T240" s="92"/>
      <c r="U240" s="48"/>
      <c r="V240" s="86"/>
    </row>
    <row r="241" spans="1:22" s="14" customFormat="1" x14ac:dyDescent="0.3">
      <c r="A241" s="10" t="s">
        <v>1615</v>
      </c>
      <c r="B241" s="11" t="s">
        <v>1607</v>
      </c>
      <c r="C241" s="84">
        <v>1745460</v>
      </c>
      <c r="D241" s="11" t="s">
        <v>27</v>
      </c>
      <c r="E241" s="10"/>
      <c r="F241" s="11" t="s">
        <v>1622</v>
      </c>
      <c r="G241" s="11" t="s">
        <v>29</v>
      </c>
      <c r="H241" s="11">
        <v>26379</v>
      </c>
      <c r="I241" s="11">
        <v>2</v>
      </c>
      <c r="J241" s="45"/>
      <c r="K241" s="11" t="s">
        <v>1675</v>
      </c>
      <c r="L241" s="11" t="s">
        <v>46</v>
      </c>
      <c r="M241" s="12">
        <v>0</v>
      </c>
      <c r="N241" s="12">
        <v>0</v>
      </c>
      <c r="O241" s="82">
        <f t="shared" si="9"/>
        <v>0</v>
      </c>
      <c r="P241" s="12"/>
      <c r="Q241" s="12"/>
      <c r="R241" s="82">
        <f t="shared" si="10"/>
        <v>0</v>
      </c>
      <c r="S241" s="46">
        <f t="shared" si="11"/>
        <v>0</v>
      </c>
      <c r="T241" s="92"/>
      <c r="U241" s="48"/>
      <c r="V241" s="86"/>
    </row>
    <row r="242" spans="1:22" s="14" customFormat="1" x14ac:dyDescent="0.3">
      <c r="A242" s="10" t="s">
        <v>1616</v>
      </c>
      <c r="B242" s="11" t="s">
        <v>1607</v>
      </c>
      <c r="C242" s="84">
        <v>1745467</v>
      </c>
      <c r="D242" s="11" t="s">
        <v>27</v>
      </c>
      <c r="E242" s="10"/>
      <c r="F242" s="11" t="s">
        <v>1622</v>
      </c>
      <c r="G242" s="11" t="s">
        <v>29</v>
      </c>
      <c r="H242" s="11">
        <v>26379</v>
      </c>
      <c r="I242" s="11">
        <v>1</v>
      </c>
      <c r="J242" s="45" t="s">
        <v>265</v>
      </c>
      <c r="K242" s="11" t="s">
        <v>266</v>
      </c>
      <c r="L242" s="11" t="s">
        <v>32</v>
      </c>
      <c r="M242" s="12">
        <v>1500</v>
      </c>
      <c r="N242" s="12">
        <v>3.28</v>
      </c>
      <c r="O242" s="82">
        <f t="shared" si="9"/>
        <v>4920</v>
      </c>
      <c r="P242" s="12"/>
      <c r="Q242" s="12"/>
      <c r="R242" s="82">
        <f t="shared" si="10"/>
        <v>4920</v>
      </c>
      <c r="S242" s="46">
        <f t="shared" si="11"/>
        <v>129784680</v>
      </c>
      <c r="T242" s="92"/>
      <c r="U242" s="48"/>
      <c r="V242" s="86"/>
    </row>
    <row r="243" spans="1:22" s="14" customFormat="1" x14ac:dyDescent="0.3">
      <c r="A243" s="10" t="s">
        <v>1616</v>
      </c>
      <c r="B243" s="11" t="s">
        <v>1607</v>
      </c>
      <c r="C243" s="84">
        <v>1745467</v>
      </c>
      <c r="D243" s="11" t="s">
        <v>27</v>
      </c>
      <c r="E243" s="10"/>
      <c r="F243" s="11" t="s">
        <v>1622</v>
      </c>
      <c r="G243" s="11" t="s">
        <v>29</v>
      </c>
      <c r="H243" s="11">
        <v>26379</v>
      </c>
      <c r="I243" s="11">
        <v>2</v>
      </c>
      <c r="J243" s="45" t="s">
        <v>267</v>
      </c>
      <c r="K243" s="11" t="s">
        <v>268</v>
      </c>
      <c r="L243" s="11" t="s">
        <v>32</v>
      </c>
      <c r="M243" s="12">
        <v>1500</v>
      </c>
      <c r="N243" s="12">
        <v>3.28</v>
      </c>
      <c r="O243" s="82">
        <f t="shared" si="9"/>
        <v>4920</v>
      </c>
      <c r="P243" s="12"/>
      <c r="Q243" s="12"/>
      <c r="R243" s="82">
        <f t="shared" si="10"/>
        <v>4920</v>
      </c>
      <c r="S243" s="46">
        <f t="shared" si="11"/>
        <v>129784680</v>
      </c>
      <c r="T243" s="92"/>
      <c r="U243" s="48"/>
      <c r="V243" s="86"/>
    </row>
    <row r="244" spans="1:22" s="14" customFormat="1" x14ac:dyDescent="0.3">
      <c r="A244" s="10" t="s">
        <v>1616</v>
      </c>
      <c r="B244" s="11" t="s">
        <v>1607</v>
      </c>
      <c r="C244" s="84">
        <v>1745467</v>
      </c>
      <c r="D244" s="11" t="s">
        <v>27</v>
      </c>
      <c r="E244" s="10"/>
      <c r="F244" s="11" t="s">
        <v>1622</v>
      </c>
      <c r="G244" s="11" t="s">
        <v>29</v>
      </c>
      <c r="H244" s="11">
        <v>26379</v>
      </c>
      <c r="I244" s="11">
        <v>3</v>
      </c>
      <c r="J244" s="45" t="s">
        <v>269</v>
      </c>
      <c r="K244" s="11" t="s">
        <v>270</v>
      </c>
      <c r="L244" s="11" t="s">
        <v>32</v>
      </c>
      <c r="M244" s="12">
        <v>3500</v>
      </c>
      <c r="N244" s="12">
        <v>3.05</v>
      </c>
      <c r="O244" s="82">
        <f t="shared" si="9"/>
        <v>10675</v>
      </c>
      <c r="P244" s="12"/>
      <c r="Q244" s="12"/>
      <c r="R244" s="82">
        <f t="shared" si="10"/>
        <v>10675</v>
      </c>
      <c r="S244" s="46">
        <f t="shared" si="11"/>
        <v>281595825</v>
      </c>
      <c r="T244" s="92"/>
      <c r="U244" s="48"/>
      <c r="V244" s="86"/>
    </row>
    <row r="245" spans="1:22" s="14" customFormat="1" x14ac:dyDescent="0.3">
      <c r="A245" s="10" t="s">
        <v>1616</v>
      </c>
      <c r="B245" s="11" t="s">
        <v>1607</v>
      </c>
      <c r="C245" s="84">
        <v>1745467</v>
      </c>
      <c r="D245" s="11" t="s">
        <v>27</v>
      </c>
      <c r="E245" s="10"/>
      <c r="F245" s="11" t="s">
        <v>1622</v>
      </c>
      <c r="G245" s="11" t="s">
        <v>29</v>
      </c>
      <c r="H245" s="11">
        <v>26379</v>
      </c>
      <c r="I245" s="11">
        <v>4</v>
      </c>
      <c r="J245" s="45" t="s">
        <v>271</v>
      </c>
      <c r="K245" s="11" t="s">
        <v>272</v>
      </c>
      <c r="L245" s="11" t="s">
        <v>32</v>
      </c>
      <c r="M245" s="12">
        <v>3500</v>
      </c>
      <c r="N245" s="12">
        <v>3.07</v>
      </c>
      <c r="O245" s="82">
        <f t="shared" si="9"/>
        <v>10745</v>
      </c>
      <c r="P245" s="12"/>
      <c r="Q245" s="12"/>
      <c r="R245" s="82">
        <f t="shared" si="10"/>
        <v>10745</v>
      </c>
      <c r="S245" s="46">
        <f t="shared" si="11"/>
        <v>283442355</v>
      </c>
      <c r="T245" s="92"/>
      <c r="U245" s="48"/>
      <c r="V245" s="86"/>
    </row>
    <row r="246" spans="1:22" s="14" customFormat="1" x14ac:dyDescent="0.3">
      <c r="A246" s="10" t="s">
        <v>1616</v>
      </c>
      <c r="B246" s="11" t="s">
        <v>1607</v>
      </c>
      <c r="C246" s="84">
        <v>1745467</v>
      </c>
      <c r="D246" s="11" t="s">
        <v>27</v>
      </c>
      <c r="E246" s="10"/>
      <c r="F246" s="11" t="s">
        <v>1622</v>
      </c>
      <c r="G246" s="11" t="s">
        <v>29</v>
      </c>
      <c r="H246" s="11">
        <v>26379</v>
      </c>
      <c r="I246" s="11">
        <v>5</v>
      </c>
      <c r="J246" s="45" t="s">
        <v>56</v>
      </c>
      <c r="K246" s="11" t="s">
        <v>57</v>
      </c>
      <c r="L246" s="11" t="s">
        <v>32</v>
      </c>
      <c r="M246" s="12">
        <v>600</v>
      </c>
      <c r="N246" s="12">
        <v>6.0540000000000003</v>
      </c>
      <c r="O246" s="82">
        <f t="shared" si="9"/>
        <v>3632.4</v>
      </c>
      <c r="P246" s="12"/>
      <c r="Q246" s="12"/>
      <c r="R246" s="82">
        <f t="shared" si="10"/>
        <v>3632.4</v>
      </c>
      <c r="S246" s="46">
        <f t="shared" si="11"/>
        <v>95819079.600000009</v>
      </c>
      <c r="T246" s="92"/>
      <c r="U246" s="48"/>
      <c r="V246" s="86"/>
    </row>
    <row r="247" spans="1:22" s="14" customFormat="1" x14ac:dyDescent="0.3">
      <c r="A247" s="10" t="s">
        <v>1616</v>
      </c>
      <c r="B247" s="11" t="s">
        <v>1607</v>
      </c>
      <c r="C247" s="84">
        <v>1745467</v>
      </c>
      <c r="D247" s="11" t="s">
        <v>27</v>
      </c>
      <c r="E247" s="10"/>
      <c r="F247" s="11" t="s">
        <v>1622</v>
      </c>
      <c r="G247" s="11" t="s">
        <v>29</v>
      </c>
      <c r="H247" s="11">
        <v>26379</v>
      </c>
      <c r="I247" s="11">
        <v>6</v>
      </c>
      <c r="J247" s="45" t="s">
        <v>58</v>
      </c>
      <c r="K247" s="11" t="s">
        <v>59</v>
      </c>
      <c r="L247" s="11" t="s">
        <v>32</v>
      </c>
      <c r="M247" s="12">
        <v>400</v>
      </c>
      <c r="N247" s="12">
        <v>2.0880000000000001</v>
      </c>
      <c r="O247" s="82">
        <f t="shared" si="9"/>
        <v>835.2</v>
      </c>
      <c r="P247" s="12"/>
      <c r="Q247" s="12"/>
      <c r="R247" s="82">
        <f t="shared" si="10"/>
        <v>835.2</v>
      </c>
      <c r="S247" s="46">
        <f t="shared" si="11"/>
        <v>22031740.800000001</v>
      </c>
      <c r="T247" s="92"/>
      <c r="U247" s="48"/>
      <c r="V247" s="86"/>
    </row>
    <row r="248" spans="1:22" s="14" customFormat="1" x14ac:dyDescent="0.3">
      <c r="A248" s="10" t="s">
        <v>1616</v>
      </c>
      <c r="B248" s="11" t="s">
        <v>1607</v>
      </c>
      <c r="C248" s="84">
        <v>1745467</v>
      </c>
      <c r="D248" s="11" t="s">
        <v>27</v>
      </c>
      <c r="E248" s="10"/>
      <c r="F248" s="11" t="s">
        <v>1622</v>
      </c>
      <c r="G248" s="11" t="s">
        <v>29</v>
      </c>
      <c r="H248" s="11">
        <v>26379</v>
      </c>
      <c r="I248" s="11">
        <v>7</v>
      </c>
      <c r="J248" s="45"/>
      <c r="K248" s="11" t="s">
        <v>1676</v>
      </c>
      <c r="L248" s="11" t="s">
        <v>46</v>
      </c>
      <c r="M248" s="12">
        <v>0</v>
      </c>
      <c r="N248" s="12">
        <v>0</v>
      </c>
      <c r="O248" s="82">
        <f t="shared" si="9"/>
        <v>0</v>
      </c>
      <c r="P248" s="12"/>
      <c r="Q248" s="12"/>
      <c r="R248" s="82">
        <f t="shared" si="10"/>
        <v>0</v>
      </c>
      <c r="S248" s="46">
        <f t="shared" si="11"/>
        <v>0</v>
      </c>
      <c r="T248" s="92"/>
      <c r="U248" s="48"/>
      <c r="V248" s="86"/>
    </row>
    <row r="249" spans="1:22" s="14" customFormat="1" x14ac:dyDescent="0.3">
      <c r="A249" s="10" t="s">
        <v>1617</v>
      </c>
      <c r="B249" s="11" t="s">
        <v>1607</v>
      </c>
      <c r="C249" s="84">
        <v>1745462</v>
      </c>
      <c r="D249" s="11" t="s">
        <v>125</v>
      </c>
      <c r="E249" s="10"/>
      <c r="F249" s="11" t="s">
        <v>1623</v>
      </c>
      <c r="G249" s="11" t="s">
        <v>81</v>
      </c>
      <c r="H249" s="11">
        <v>24460</v>
      </c>
      <c r="I249" s="11">
        <v>1</v>
      </c>
      <c r="J249" s="45" t="s">
        <v>86</v>
      </c>
      <c r="K249" s="11" t="s">
        <v>87</v>
      </c>
      <c r="L249" s="11" t="s">
        <v>32</v>
      </c>
      <c r="M249" s="12">
        <v>2000</v>
      </c>
      <c r="N249" s="12">
        <v>4.96</v>
      </c>
      <c r="O249" s="82">
        <f t="shared" si="9"/>
        <v>9920</v>
      </c>
      <c r="P249" s="12"/>
      <c r="Q249" s="12"/>
      <c r="R249" s="82">
        <f t="shared" si="10"/>
        <v>9920</v>
      </c>
      <c r="S249" s="46">
        <f t="shared" si="11"/>
        <v>242643200</v>
      </c>
      <c r="T249" s="92"/>
      <c r="U249" s="48"/>
      <c r="V249" s="86"/>
    </row>
    <row r="250" spans="1:22" s="14" customFormat="1" x14ac:dyDescent="0.3">
      <c r="A250" s="10" t="s">
        <v>1617</v>
      </c>
      <c r="B250" s="11" t="s">
        <v>1607</v>
      </c>
      <c r="C250" s="84">
        <v>1745462</v>
      </c>
      <c r="D250" s="11" t="s">
        <v>125</v>
      </c>
      <c r="E250" s="10"/>
      <c r="F250" s="11" t="s">
        <v>1623</v>
      </c>
      <c r="G250" s="11" t="s">
        <v>81</v>
      </c>
      <c r="H250" s="11">
        <v>24460</v>
      </c>
      <c r="I250" s="11">
        <v>2</v>
      </c>
      <c r="J250" s="45" t="s">
        <v>129</v>
      </c>
      <c r="K250" s="11" t="s">
        <v>130</v>
      </c>
      <c r="L250" s="11" t="s">
        <v>32</v>
      </c>
      <c r="M250" s="12">
        <v>800</v>
      </c>
      <c r="N250" s="12">
        <v>4.54</v>
      </c>
      <c r="O250" s="82">
        <f t="shared" si="9"/>
        <v>3632</v>
      </c>
      <c r="P250" s="12"/>
      <c r="Q250" s="12"/>
      <c r="R250" s="82">
        <f t="shared" si="10"/>
        <v>3632</v>
      </c>
      <c r="S250" s="46">
        <f t="shared" si="11"/>
        <v>88838720</v>
      </c>
      <c r="T250" s="92"/>
      <c r="U250" s="48"/>
      <c r="V250" s="86"/>
    </row>
    <row r="251" spans="1:22" s="14" customFormat="1" x14ac:dyDescent="0.3">
      <c r="A251" s="10" t="s">
        <v>1617</v>
      </c>
      <c r="B251" s="11" t="s">
        <v>1607</v>
      </c>
      <c r="C251" s="84">
        <v>1745462</v>
      </c>
      <c r="D251" s="11" t="s">
        <v>125</v>
      </c>
      <c r="E251" s="10"/>
      <c r="F251" s="11" t="s">
        <v>1623</v>
      </c>
      <c r="G251" s="11" t="s">
        <v>81</v>
      </c>
      <c r="H251" s="11">
        <v>24460</v>
      </c>
      <c r="I251" s="11">
        <v>3</v>
      </c>
      <c r="J251" s="45" t="s">
        <v>131</v>
      </c>
      <c r="K251" s="11" t="s">
        <v>132</v>
      </c>
      <c r="L251" s="11" t="s">
        <v>32</v>
      </c>
      <c r="M251" s="12">
        <v>400</v>
      </c>
      <c r="N251" s="12">
        <v>4.54</v>
      </c>
      <c r="O251" s="82">
        <f t="shared" si="9"/>
        <v>1816</v>
      </c>
      <c r="P251" s="12"/>
      <c r="Q251" s="12"/>
      <c r="R251" s="82">
        <f t="shared" si="10"/>
        <v>1816</v>
      </c>
      <c r="S251" s="46">
        <f t="shared" si="11"/>
        <v>44419360</v>
      </c>
      <c r="T251" s="92"/>
      <c r="U251" s="48"/>
      <c r="V251" s="86"/>
    </row>
    <row r="252" spans="1:22" s="14" customFormat="1" x14ac:dyDescent="0.3">
      <c r="A252" s="10" t="s">
        <v>1617</v>
      </c>
      <c r="B252" s="11" t="s">
        <v>1607</v>
      </c>
      <c r="C252" s="84">
        <v>1745462</v>
      </c>
      <c r="D252" s="11" t="s">
        <v>125</v>
      </c>
      <c r="E252" s="10"/>
      <c r="F252" s="11" t="s">
        <v>1623</v>
      </c>
      <c r="G252" s="11" t="s">
        <v>81</v>
      </c>
      <c r="H252" s="11">
        <v>24460</v>
      </c>
      <c r="I252" s="11">
        <v>4</v>
      </c>
      <c r="J252" s="45" t="s">
        <v>133</v>
      </c>
      <c r="K252" s="11" t="s">
        <v>134</v>
      </c>
      <c r="L252" s="11" t="s">
        <v>32</v>
      </c>
      <c r="M252" s="12">
        <v>200</v>
      </c>
      <c r="N252" s="12">
        <v>5.51</v>
      </c>
      <c r="O252" s="82">
        <f t="shared" si="9"/>
        <v>1102</v>
      </c>
      <c r="P252" s="12"/>
      <c r="Q252" s="12"/>
      <c r="R252" s="82">
        <f t="shared" si="10"/>
        <v>1102</v>
      </c>
      <c r="S252" s="46">
        <f t="shared" si="11"/>
        <v>26954920</v>
      </c>
      <c r="T252" s="92"/>
      <c r="U252" s="48"/>
      <c r="V252" s="86"/>
    </row>
    <row r="253" spans="1:22" s="14" customFormat="1" x14ac:dyDescent="0.3">
      <c r="A253" s="10" t="s">
        <v>1617</v>
      </c>
      <c r="B253" s="11" t="s">
        <v>1607</v>
      </c>
      <c r="C253" s="84">
        <v>1745462</v>
      </c>
      <c r="D253" s="11" t="s">
        <v>125</v>
      </c>
      <c r="E253" s="10"/>
      <c r="F253" s="11" t="s">
        <v>1623</v>
      </c>
      <c r="G253" s="11" t="s">
        <v>81</v>
      </c>
      <c r="H253" s="11">
        <v>24460</v>
      </c>
      <c r="I253" s="11">
        <v>5</v>
      </c>
      <c r="J253" s="45" t="s">
        <v>137</v>
      </c>
      <c r="K253" s="11" t="s">
        <v>138</v>
      </c>
      <c r="L253" s="11" t="s">
        <v>32</v>
      </c>
      <c r="M253" s="12">
        <v>700</v>
      </c>
      <c r="N253" s="12">
        <v>4.54</v>
      </c>
      <c r="O253" s="82">
        <f t="shared" si="9"/>
        <v>3178</v>
      </c>
      <c r="P253" s="12"/>
      <c r="Q253" s="12"/>
      <c r="R253" s="82">
        <f t="shared" si="10"/>
        <v>3178</v>
      </c>
      <c r="S253" s="46">
        <f t="shared" si="11"/>
        <v>77733880</v>
      </c>
      <c r="T253" s="92"/>
      <c r="U253" s="48"/>
      <c r="V253" s="86"/>
    </row>
    <row r="254" spans="1:22" s="14" customFormat="1" x14ac:dyDescent="0.3">
      <c r="A254" s="10" t="s">
        <v>1617</v>
      </c>
      <c r="B254" s="11" t="s">
        <v>1607</v>
      </c>
      <c r="C254" s="84">
        <v>1745462</v>
      </c>
      <c r="D254" s="11" t="s">
        <v>125</v>
      </c>
      <c r="E254" s="10"/>
      <c r="F254" s="11" t="s">
        <v>1623</v>
      </c>
      <c r="G254" s="11" t="s">
        <v>81</v>
      </c>
      <c r="H254" s="11">
        <v>24460</v>
      </c>
      <c r="I254" s="11">
        <v>6</v>
      </c>
      <c r="J254" s="45" t="s">
        <v>141</v>
      </c>
      <c r="K254" s="11" t="s">
        <v>142</v>
      </c>
      <c r="L254" s="11" t="s">
        <v>32</v>
      </c>
      <c r="M254" s="12">
        <v>300</v>
      </c>
      <c r="N254" s="12">
        <v>5.51</v>
      </c>
      <c r="O254" s="82">
        <f t="shared" si="9"/>
        <v>1653</v>
      </c>
      <c r="P254" s="12"/>
      <c r="Q254" s="12"/>
      <c r="R254" s="82">
        <f t="shared" si="10"/>
        <v>1653</v>
      </c>
      <c r="S254" s="46">
        <f t="shared" si="11"/>
        <v>40432380</v>
      </c>
      <c r="T254" s="92"/>
      <c r="U254" s="48"/>
      <c r="V254" s="86"/>
    </row>
    <row r="255" spans="1:22" s="14" customFormat="1" x14ac:dyDescent="0.3">
      <c r="A255" s="10" t="s">
        <v>1617</v>
      </c>
      <c r="B255" s="11" t="s">
        <v>1607</v>
      </c>
      <c r="C255" s="84">
        <v>1745462</v>
      </c>
      <c r="D255" s="11" t="s">
        <v>125</v>
      </c>
      <c r="E255" s="10"/>
      <c r="F255" s="11" t="s">
        <v>1623</v>
      </c>
      <c r="G255" s="11" t="s">
        <v>81</v>
      </c>
      <c r="H255" s="11">
        <v>24460</v>
      </c>
      <c r="I255" s="11">
        <v>7</v>
      </c>
      <c r="J255" s="45"/>
      <c r="K255" s="11" t="s">
        <v>1677</v>
      </c>
      <c r="L255" s="11" t="s">
        <v>46</v>
      </c>
      <c r="M255" s="12">
        <v>0</v>
      </c>
      <c r="N255" s="12">
        <v>0</v>
      </c>
      <c r="O255" s="82">
        <f t="shared" si="9"/>
        <v>0</v>
      </c>
      <c r="P255" s="12"/>
      <c r="Q255" s="12"/>
      <c r="R255" s="82">
        <f t="shared" si="10"/>
        <v>0</v>
      </c>
      <c r="S255" s="46">
        <f t="shared" si="11"/>
        <v>0</v>
      </c>
      <c r="T255" s="92"/>
      <c r="U255" s="48"/>
      <c r="V255" s="86"/>
    </row>
    <row r="256" spans="1:22" s="14" customFormat="1" x14ac:dyDescent="0.3">
      <c r="A256" s="10" t="s">
        <v>1618</v>
      </c>
      <c r="B256" s="11" t="s">
        <v>1607</v>
      </c>
      <c r="C256" s="84">
        <v>1745463</v>
      </c>
      <c r="D256" s="11" t="s">
        <v>125</v>
      </c>
      <c r="E256" s="10"/>
      <c r="F256" s="11" t="s">
        <v>1623</v>
      </c>
      <c r="G256" s="11" t="s">
        <v>81</v>
      </c>
      <c r="H256" s="11">
        <v>24460</v>
      </c>
      <c r="I256" s="11">
        <v>1</v>
      </c>
      <c r="J256" s="45" t="s">
        <v>171</v>
      </c>
      <c r="K256" s="11" t="s">
        <v>172</v>
      </c>
      <c r="L256" s="11" t="s">
        <v>32</v>
      </c>
      <c r="M256" s="12">
        <v>2400</v>
      </c>
      <c r="N256" s="12">
        <v>6.37</v>
      </c>
      <c r="O256" s="82">
        <f t="shared" si="9"/>
        <v>15288</v>
      </c>
      <c r="P256" s="12"/>
      <c r="Q256" s="12"/>
      <c r="R256" s="82">
        <f t="shared" si="10"/>
        <v>15288</v>
      </c>
      <c r="S256" s="46">
        <f t="shared" si="11"/>
        <v>373944480</v>
      </c>
      <c r="T256" s="92"/>
      <c r="U256" s="48"/>
      <c r="V256" s="86"/>
    </row>
    <row r="257" spans="1:22" s="14" customFormat="1" x14ac:dyDescent="0.3">
      <c r="A257" s="10" t="s">
        <v>1618</v>
      </c>
      <c r="B257" s="11" t="s">
        <v>1607</v>
      </c>
      <c r="C257" s="84">
        <v>1745463</v>
      </c>
      <c r="D257" s="11" t="s">
        <v>125</v>
      </c>
      <c r="E257" s="10"/>
      <c r="F257" s="11" t="s">
        <v>1623</v>
      </c>
      <c r="G257" s="11" t="s">
        <v>81</v>
      </c>
      <c r="H257" s="11">
        <v>24460</v>
      </c>
      <c r="I257" s="11">
        <v>2</v>
      </c>
      <c r="J257" s="45" t="s">
        <v>88</v>
      </c>
      <c r="K257" s="11" t="s">
        <v>89</v>
      </c>
      <c r="L257" s="11" t="s">
        <v>32</v>
      </c>
      <c r="M257" s="12">
        <v>6000</v>
      </c>
      <c r="N257" s="12">
        <v>5.67</v>
      </c>
      <c r="O257" s="82">
        <f t="shared" si="9"/>
        <v>34020</v>
      </c>
      <c r="P257" s="12"/>
      <c r="Q257" s="12"/>
      <c r="R257" s="82">
        <f t="shared" si="10"/>
        <v>34020</v>
      </c>
      <c r="S257" s="46">
        <f t="shared" si="11"/>
        <v>832129200</v>
      </c>
      <c r="T257" s="92"/>
      <c r="U257" s="48"/>
      <c r="V257" s="86"/>
    </row>
    <row r="258" spans="1:22" s="14" customFormat="1" x14ac:dyDescent="0.3">
      <c r="A258" s="10" t="s">
        <v>1618</v>
      </c>
      <c r="B258" s="11" t="s">
        <v>1607</v>
      </c>
      <c r="C258" s="84">
        <v>1745463</v>
      </c>
      <c r="D258" s="11" t="s">
        <v>125</v>
      </c>
      <c r="E258" s="10"/>
      <c r="F258" s="11" t="s">
        <v>1623</v>
      </c>
      <c r="G258" s="11" t="s">
        <v>81</v>
      </c>
      <c r="H258" s="11">
        <v>24460</v>
      </c>
      <c r="I258" s="11">
        <v>3</v>
      </c>
      <c r="J258" s="45"/>
      <c r="K258" s="11" t="s">
        <v>1678</v>
      </c>
      <c r="L258" s="11" t="s">
        <v>46</v>
      </c>
      <c r="M258" s="12">
        <v>0</v>
      </c>
      <c r="N258" s="12">
        <v>0</v>
      </c>
      <c r="O258" s="82">
        <f t="shared" si="9"/>
        <v>0</v>
      </c>
      <c r="P258" s="12"/>
      <c r="Q258" s="12"/>
      <c r="R258" s="82">
        <f t="shared" si="10"/>
        <v>0</v>
      </c>
      <c r="S258" s="46">
        <f t="shared" si="11"/>
        <v>0</v>
      </c>
      <c r="T258" s="92"/>
      <c r="U258" s="48"/>
      <c r="V258" s="86"/>
    </row>
    <row r="259" spans="1:22" s="14" customFormat="1" x14ac:dyDescent="0.3">
      <c r="A259" s="10" t="s">
        <v>1619</v>
      </c>
      <c r="B259" s="11" t="s">
        <v>1607</v>
      </c>
      <c r="C259" s="84">
        <v>1745464</v>
      </c>
      <c r="D259" s="11" t="s">
        <v>125</v>
      </c>
      <c r="E259" s="10"/>
      <c r="F259" s="11" t="s">
        <v>1623</v>
      </c>
      <c r="G259" s="11" t="s">
        <v>81</v>
      </c>
      <c r="H259" s="11">
        <v>24460</v>
      </c>
      <c r="I259" s="11">
        <v>1</v>
      </c>
      <c r="J259" s="45" t="s">
        <v>147</v>
      </c>
      <c r="K259" s="11" t="s">
        <v>148</v>
      </c>
      <c r="L259" s="11" t="s">
        <v>32</v>
      </c>
      <c r="M259" s="12">
        <v>1300</v>
      </c>
      <c r="N259" s="12">
        <v>5.67</v>
      </c>
      <c r="O259" s="82">
        <f t="shared" si="9"/>
        <v>7371</v>
      </c>
      <c r="P259" s="12"/>
      <c r="Q259" s="12"/>
      <c r="R259" s="82">
        <f t="shared" si="10"/>
        <v>7371</v>
      </c>
      <c r="S259" s="46">
        <f t="shared" si="11"/>
        <v>180294660</v>
      </c>
      <c r="T259" s="92"/>
      <c r="U259" s="48"/>
      <c r="V259" s="86"/>
    </row>
    <row r="260" spans="1:22" s="14" customFormat="1" x14ac:dyDescent="0.3">
      <c r="A260" s="10" t="s">
        <v>1619</v>
      </c>
      <c r="B260" s="11" t="s">
        <v>1607</v>
      </c>
      <c r="C260" s="84">
        <v>1745464</v>
      </c>
      <c r="D260" s="11" t="s">
        <v>125</v>
      </c>
      <c r="E260" s="10"/>
      <c r="F260" s="11" t="s">
        <v>1623</v>
      </c>
      <c r="G260" s="11" t="s">
        <v>81</v>
      </c>
      <c r="H260" s="11">
        <v>24460</v>
      </c>
      <c r="I260" s="11">
        <v>2</v>
      </c>
      <c r="J260" s="45" t="s">
        <v>149</v>
      </c>
      <c r="K260" s="11" t="s">
        <v>150</v>
      </c>
      <c r="L260" s="11" t="s">
        <v>32</v>
      </c>
      <c r="M260" s="12">
        <v>800</v>
      </c>
      <c r="N260" s="12">
        <v>5.67</v>
      </c>
      <c r="O260" s="82">
        <f t="shared" si="9"/>
        <v>4536</v>
      </c>
      <c r="P260" s="12"/>
      <c r="Q260" s="12"/>
      <c r="R260" s="82">
        <f t="shared" si="10"/>
        <v>4536</v>
      </c>
      <c r="S260" s="46">
        <f t="shared" si="11"/>
        <v>110950560</v>
      </c>
      <c r="T260" s="92"/>
      <c r="U260" s="48"/>
      <c r="V260" s="86"/>
    </row>
    <row r="261" spans="1:22" s="14" customFormat="1" x14ac:dyDescent="0.3">
      <c r="A261" s="10" t="s">
        <v>1619</v>
      </c>
      <c r="B261" s="11" t="s">
        <v>1607</v>
      </c>
      <c r="C261" s="84">
        <v>1745464</v>
      </c>
      <c r="D261" s="11" t="s">
        <v>125</v>
      </c>
      <c r="E261" s="10"/>
      <c r="F261" s="11" t="s">
        <v>1623</v>
      </c>
      <c r="G261" s="11" t="s">
        <v>81</v>
      </c>
      <c r="H261" s="11">
        <v>24460</v>
      </c>
      <c r="I261" s="11">
        <v>3</v>
      </c>
      <c r="J261" s="45" t="s">
        <v>82</v>
      </c>
      <c r="K261" s="11" t="s">
        <v>83</v>
      </c>
      <c r="L261" s="11" t="s">
        <v>32</v>
      </c>
      <c r="M261" s="12">
        <v>1000</v>
      </c>
      <c r="N261" s="12">
        <v>5.67</v>
      </c>
      <c r="O261" s="82">
        <f t="shared" ref="O261:O272" si="12">M261*N261</f>
        <v>5670</v>
      </c>
      <c r="P261" s="12"/>
      <c r="Q261" s="12"/>
      <c r="R261" s="82">
        <f t="shared" ref="R261:R272" si="13">O261</f>
        <v>5670</v>
      </c>
      <c r="S261" s="46">
        <f t="shared" ref="S261:S272" si="14">R261*H261</f>
        <v>138688200</v>
      </c>
      <c r="T261" s="92"/>
      <c r="U261" s="48"/>
      <c r="V261" s="86"/>
    </row>
    <row r="262" spans="1:22" s="14" customFormat="1" x14ac:dyDescent="0.3">
      <c r="A262" s="10" t="s">
        <v>1619</v>
      </c>
      <c r="B262" s="11" t="s">
        <v>1607</v>
      </c>
      <c r="C262" s="84">
        <v>1745464</v>
      </c>
      <c r="D262" s="11" t="s">
        <v>125</v>
      </c>
      <c r="E262" s="10"/>
      <c r="F262" s="11" t="s">
        <v>1623</v>
      </c>
      <c r="G262" s="11" t="s">
        <v>81</v>
      </c>
      <c r="H262" s="11">
        <v>24460</v>
      </c>
      <c r="I262" s="11">
        <v>4</v>
      </c>
      <c r="J262" s="45" t="s">
        <v>84</v>
      </c>
      <c r="K262" s="11" t="s">
        <v>85</v>
      </c>
      <c r="L262" s="11" t="s">
        <v>32</v>
      </c>
      <c r="M262" s="12">
        <v>600</v>
      </c>
      <c r="N262" s="12">
        <v>5.67</v>
      </c>
      <c r="O262" s="82">
        <f t="shared" si="12"/>
        <v>3402</v>
      </c>
      <c r="P262" s="12"/>
      <c r="Q262" s="12"/>
      <c r="R262" s="82">
        <f t="shared" si="13"/>
        <v>3402</v>
      </c>
      <c r="S262" s="46">
        <f t="shared" si="14"/>
        <v>83212920</v>
      </c>
      <c r="T262" s="92"/>
      <c r="U262" s="48"/>
      <c r="V262" s="86"/>
    </row>
    <row r="263" spans="1:22" s="14" customFormat="1" x14ac:dyDescent="0.3">
      <c r="A263" s="10" t="s">
        <v>1619</v>
      </c>
      <c r="B263" s="11" t="s">
        <v>1607</v>
      </c>
      <c r="C263" s="84">
        <v>1745464</v>
      </c>
      <c r="D263" s="11" t="s">
        <v>125</v>
      </c>
      <c r="E263" s="10"/>
      <c r="F263" s="11" t="s">
        <v>1623</v>
      </c>
      <c r="G263" s="11" t="s">
        <v>81</v>
      </c>
      <c r="H263" s="11">
        <v>24460</v>
      </c>
      <c r="I263" s="11">
        <v>5</v>
      </c>
      <c r="J263" s="45" t="s">
        <v>151</v>
      </c>
      <c r="K263" s="11" t="s">
        <v>152</v>
      </c>
      <c r="L263" s="11" t="s">
        <v>32</v>
      </c>
      <c r="M263" s="12">
        <v>600</v>
      </c>
      <c r="N263" s="12">
        <v>5.58</v>
      </c>
      <c r="O263" s="82">
        <f t="shared" si="12"/>
        <v>3348</v>
      </c>
      <c r="P263" s="12"/>
      <c r="Q263" s="12"/>
      <c r="R263" s="82">
        <f t="shared" si="13"/>
        <v>3348</v>
      </c>
      <c r="S263" s="46">
        <f t="shared" si="14"/>
        <v>81892080</v>
      </c>
      <c r="T263" s="92"/>
      <c r="U263" s="48"/>
      <c r="V263" s="86"/>
    </row>
    <row r="264" spans="1:22" s="14" customFormat="1" x14ac:dyDescent="0.3">
      <c r="A264" s="10" t="s">
        <v>1619</v>
      </c>
      <c r="B264" s="11" t="s">
        <v>1607</v>
      </c>
      <c r="C264" s="84">
        <v>1745464</v>
      </c>
      <c r="D264" s="11" t="s">
        <v>125</v>
      </c>
      <c r="E264" s="10"/>
      <c r="F264" s="11" t="s">
        <v>1623</v>
      </c>
      <c r="G264" s="11" t="s">
        <v>81</v>
      </c>
      <c r="H264" s="11">
        <v>24460</v>
      </c>
      <c r="I264" s="11">
        <v>6</v>
      </c>
      <c r="J264" s="45" t="s">
        <v>153</v>
      </c>
      <c r="K264" s="11" t="s">
        <v>154</v>
      </c>
      <c r="L264" s="11" t="s">
        <v>32</v>
      </c>
      <c r="M264" s="12">
        <v>400</v>
      </c>
      <c r="N264" s="12">
        <v>5.58</v>
      </c>
      <c r="O264" s="82">
        <f t="shared" si="12"/>
        <v>2232</v>
      </c>
      <c r="P264" s="12"/>
      <c r="Q264" s="12"/>
      <c r="R264" s="82">
        <f t="shared" si="13"/>
        <v>2232</v>
      </c>
      <c r="S264" s="46">
        <f t="shared" si="14"/>
        <v>54594720</v>
      </c>
      <c r="T264" s="92"/>
      <c r="U264" s="48"/>
      <c r="V264" s="86"/>
    </row>
    <row r="265" spans="1:22" s="14" customFormat="1" x14ac:dyDescent="0.3">
      <c r="A265" s="10" t="s">
        <v>1619</v>
      </c>
      <c r="B265" s="11" t="s">
        <v>1607</v>
      </c>
      <c r="C265" s="84">
        <v>1745464</v>
      </c>
      <c r="D265" s="11" t="s">
        <v>125</v>
      </c>
      <c r="E265" s="10"/>
      <c r="F265" s="11" t="s">
        <v>1623</v>
      </c>
      <c r="G265" s="11" t="s">
        <v>81</v>
      </c>
      <c r="H265" s="11">
        <v>24460</v>
      </c>
      <c r="I265" s="11">
        <v>7</v>
      </c>
      <c r="J265" s="45" t="s">
        <v>155</v>
      </c>
      <c r="K265" s="11" t="s">
        <v>1385</v>
      </c>
      <c r="L265" s="11" t="s">
        <v>32</v>
      </c>
      <c r="M265" s="12">
        <v>400</v>
      </c>
      <c r="N265" s="12">
        <v>6.14</v>
      </c>
      <c r="O265" s="82">
        <f t="shared" si="12"/>
        <v>2456</v>
      </c>
      <c r="P265" s="12"/>
      <c r="Q265" s="12"/>
      <c r="R265" s="82">
        <f t="shared" si="13"/>
        <v>2456</v>
      </c>
      <c r="S265" s="46">
        <f t="shared" si="14"/>
        <v>60073760</v>
      </c>
      <c r="T265" s="92"/>
      <c r="U265" s="48"/>
      <c r="V265" s="86"/>
    </row>
    <row r="266" spans="1:22" s="14" customFormat="1" x14ac:dyDescent="0.3">
      <c r="A266" s="10" t="s">
        <v>1619</v>
      </c>
      <c r="B266" s="11" t="s">
        <v>1607</v>
      </c>
      <c r="C266" s="84">
        <v>1745464</v>
      </c>
      <c r="D266" s="11" t="s">
        <v>125</v>
      </c>
      <c r="E266" s="10"/>
      <c r="F266" s="11" t="s">
        <v>1623</v>
      </c>
      <c r="G266" s="11" t="s">
        <v>81</v>
      </c>
      <c r="H266" s="11">
        <v>24460</v>
      </c>
      <c r="I266" s="11">
        <v>8</v>
      </c>
      <c r="J266" s="45" t="s">
        <v>157</v>
      </c>
      <c r="K266" s="11" t="s">
        <v>158</v>
      </c>
      <c r="L266" s="11" t="s">
        <v>32</v>
      </c>
      <c r="M266" s="12">
        <v>200</v>
      </c>
      <c r="N266" s="12">
        <v>6.14</v>
      </c>
      <c r="O266" s="82">
        <f t="shared" si="12"/>
        <v>1228</v>
      </c>
      <c r="P266" s="12"/>
      <c r="Q266" s="12"/>
      <c r="R266" s="82">
        <f t="shared" si="13"/>
        <v>1228</v>
      </c>
      <c r="S266" s="46">
        <f t="shared" si="14"/>
        <v>30036880</v>
      </c>
      <c r="T266" s="92"/>
      <c r="U266" s="48"/>
      <c r="V266" s="86"/>
    </row>
    <row r="267" spans="1:22" s="14" customFormat="1" x14ac:dyDescent="0.3">
      <c r="A267" s="10" t="s">
        <v>1619</v>
      </c>
      <c r="B267" s="11" t="s">
        <v>1607</v>
      </c>
      <c r="C267" s="84">
        <v>1745464</v>
      </c>
      <c r="D267" s="11" t="s">
        <v>125</v>
      </c>
      <c r="E267" s="10"/>
      <c r="F267" s="11" t="s">
        <v>1623</v>
      </c>
      <c r="G267" s="11" t="s">
        <v>81</v>
      </c>
      <c r="H267" s="11">
        <v>24460</v>
      </c>
      <c r="I267" s="11">
        <v>9</v>
      </c>
      <c r="J267" s="45" t="s">
        <v>1390</v>
      </c>
      <c r="K267" s="11" t="s">
        <v>1437</v>
      </c>
      <c r="L267" s="11" t="s">
        <v>32</v>
      </c>
      <c r="M267" s="12">
        <v>1400</v>
      </c>
      <c r="N267" s="12">
        <v>2.79</v>
      </c>
      <c r="O267" s="82">
        <f t="shared" si="12"/>
        <v>3906</v>
      </c>
      <c r="P267" s="12"/>
      <c r="Q267" s="12"/>
      <c r="R267" s="82">
        <f t="shared" si="13"/>
        <v>3906</v>
      </c>
      <c r="S267" s="46">
        <f t="shared" si="14"/>
        <v>95540760</v>
      </c>
      <c r="T267" s="92"/>
      <c r="U267" s="48"/>
      <c r="V267" s="86"/>
    </row>
    <row r="268" spans="1:22" s="14" customFormat="1" x14ac:dyDescent="0.3">
      <c r="A268" s="10" t="s">
        <v>1619</v>
      </c>
      <c r="B268" s="11" t="s">
        <v>1607</v>
      </c>
      <c r="C268" s="84">
        <v>1745464</v>
      </c>
      <c r="D268" s="11" t="s">
        <v>125</v>
      </c>
      <c r="E268" s="10"/>
      <c r="F268" s="11" t="s">
        <v>1623</v>
      </c>
      <c r="G268" s="11" t="s">
        <v>81</v>
      </c>
      <c r="H268" s="11">
        <v>24460</v>
      </c>
      <c r="I268" s="11">
        <v>10</v>
      </c>
      <c r="J268" s="45" t="s">
        <v>161</v>
      </c>
      <c r="K268" s="11" t="s">
        <v>162</v>
      </c>
      <c r="L268" s="11" t="s">
        <v>32</v>
      </c>
      <c r="M268" s="12">
        <v>700</v>
      </c>
      <c r="N268" s="12">
        <v>5.58</v>
      </c>
      <c r="O268" s="82">
        <f t="shared" si="12"/>
        <v>3906</v>
      </c>
      <c r="P268" s="12"/>
      <c r="Q268" s="12"/>
      <c r="R268" s="82">
        <f t="shared" si="13"/>
        <v>3906</v>
      </c>
      <c r="S268" s="46">
        <f t="shared" si="14"/>
        <v>95540760</v>
      </c>
      <c r="T268" s="92"/>
      <c r="U268" s="48"/>
      <c r="V268" s="86"/>
    </row>
    <row r="269" spans="1:22" s="14" customFormat="1" x14ac:dyDescent="0.3">
      <c r="A269" s="10" t="s">
        <v>1619</v>
      </c>
      <c r="B269" s="11" t="s">
        <v>1607</v>
      </c>
      <c r="C269" s="84">
        <v>1745464</v>
      </c>
      <c r="D269" s="11" t="s">
        <v>125</v>
      </c>
      <c r="E269" s="10"/>
      <c r="F269" s="11" t="s">
        <v>1623</v>
      </c>
      <c r="G269" s="11" t="s">
        <v>81</v>
      </c>
      <c r="H269" s="11">
        <v>24460</v>
      </c>
      <c r="I269" s="11">
        <v>11</v>
      </c>
      <c r="J269" s="45" t="s">
        <v>163</v>
      </c>
      <c r="K269" s="11" t="s">
        <v>164</v>
      </c>
      <c r="L269" s="11" t="s">
        <v>32</v>
      </c>
      <c r="M269" s="12">
        <v>200</v>
      </c>
      <c r="N269" s="12">
        <v>5.58</v>
      </c>
      <c r="O269" s="82">
        <f t="shared" si="12"/>
        <v>1116</v>
      </c>
      <c r="P269" s="12"/>
      <c r="Q269" s="12"/>
      <c r="R269" s="82">
        <f t="shared" si="13"/>
        <v>1116</v>
      </c>
      <c r="S269" s="46">
        <f t="shared" si="14"/>
        <v>27297360</v>
      </c>
      <c r="T269" s="92"/>
      <c r="U269" s="48"/>
      <c r="V269" s="86"/>
    </row>
    <row r="270" spans="1:22" s="14" customFormat="1" x14ac:dyDescent="0.3">
      <c r="A270" s="10" t="s">
        <v>1619</v>
      </c>
      <c r="B270" s="11" t="s">
        <v>1607</v>
      </c>
      <c r="C270" s="84">
        <v>1745464</v>
      </c>
      <c r="D270" s="11" t="s">
        <v>125</v>
      </c>
      <c r="E270" s="10"/>
      <c r="F270" s="11" t="s">
        <v>1623</v>
      </c>
      <c r="G270" s="11" t="s">
        <v>81</v>
      </c>
      <c r="H270" s="11">
        <v>24460</v>
      </c>
      <c r="I270" s="11">
        <v>12</v>
      </c>
      <c r="J270" s="45" t="s">
        <v>165</v>
      </c>
      <c r="K270" s="11" t="s">
        <v>166</v>
      </c>
      <c r="L270" s="11" t="s">
        <v>32</v>
      </c>
      <c r="M270" s="12">
        <v>200</v>
      </c>
      <c r="N270" s="12">
        <v>6.14</v>
      </c>
      <c r="O270" s="82">
        <f t="shared" si="12"/>
        <v>1228</v>
      </c>
      <c r="P270" s="12"/>
      <c r="Q270" s="12"/>
      <c r="R270" s="82">
        <f t="shared" si="13"/>
        <v>1228</v>
      </c>
      <c r="S270" s="46">
        <f t="shared" si="14"/>
        <v>30036880</v>
      </c>
      <c r="T270" s="92"/>
      <c r="U270" s="48"/>
      <c r="V270" s="86"/>
    </row>
    <row r="271" spans="1:22" s="14" customFormat="1" x14ac:dyDescent="0.3">
      <c r="A271" s="10" t="s">
        <v>1619</v>
      </c>
      <c r="B271" s="11" t="s">
        <v>1607</v>
      </c>
      <c r="C271" s="84">
        <v>1745464</v>
      </c>
      <c r="D271" s="11" t="s">
        <v>125</v>
      </c>
      <c r="E271" s="10"/>
      <c r="F271" s="11" t="s">
        <v>1623</v>
      </c>
      <c r="G271" s="11" t="s">
        <v>81</v>
      </c>
      <c r="H271" s="11">
        <v>24460</v>
      </c>
      <c r="I271" s="11">
        <v>13</v>
      </c>
      <c r="J271" s="45" t="s">
        <v>167</v>
      </c>
      <c r="K271" s="11" t="s">
        <v>168</v>
      </c>
      <c r="L271" s="11" t="s">
        <v>32</v>
      </c>
      <c r="M271" s="12">
        <v>200</v>
      </c>
      <c r="N271" s="12">
        <v>6.14</v>
      </c>
      <c r="O271" s="82">
        <f t="shared" si="12"/>
        <v>1228</v>
      </c>
      <c r="P271" s="12"/>
      <c r="Q271" s="12"/>
      <c r="R271" s="82">
        <f t="shared" si="13"/>
        <v>1228</v>
      </c>
      <c r="S271" s="46">
        <f t="shared" si="14"/>
        <v>30036880</v>
      </c>
      <c r="T271" s="92"/>
      <c r="U271" s="48"/>
      <c r="V271" s="86"/>
    </row>
    <row r="272" spans="1:22" s="14" customFormat="1" x14ac:dyDescent="0.3">
      <c r="A272" s="10" t="s">
        <v>1619</v>
      </c>
      <c r="B272" s="11" t="s">
        <v>1607</v>
      </c>
      <c r="C272" s="84">
        <v>1745464</v>
      </c>
      <c r="D272" s="11" t="s">
        <v>125</v>
      </c>
      <c r="E272" s="10"/>
      <c r="F272" s="11" t="s">
        <v>1623</v>
      </c>
      <c r="G272" s="11" t="s">
        <v>81</v>
      </c>
      <c r="H272" s="11">
        <v>24460</v>
      </c>
      <c r="I272" s="11">
        <v>14</v>
      </c>
      <c r="J272" s="45"/>
      <c r="K272" s="11" t="s">
        <v>1679</v>
      </c>
      <c r="L272" s="11" t="s">
        <v>46</v>
      </c>
      <c r="M272" s="12">
        <v>0</v>
      </c>
      <c r="N272" s="12">
        <v>0</v>
      </c>
      <c r="O272" s="82">
        <f t="shared" si="12"/>
        <v>0</v>
      </c>
      <c r="P272" s="12"/>
      <c r="Q272" s="12"/>
      <c r="R272" s="82">
        <f t="shared" si="13"/>
        <v>0</v>
      </c>
      <c r="S272" s="46">
        <f t="shared" si="14"/>
        <v>0</v>
      </c>
      <c r="T272" s="92"/>
      <c r="U272" s="48"/>
      <c r="V272" s="86"/>
    </row>
    <row r="273" spans="1:22" s="14" customFormat="1" x14ac:dyDescent="0.3">
      <c r="A273" s="10"/>
      <c r="B273" s="11"/>
      <c r="C273" s="84"/>
      <c r="D273" s="11"/>
      <c r="E273" s="10"/>
      <c r="F273" s="11"/>
      <c r="G273" s="11"/>
      <c r="H273" s="11"/>
      <c r="I273" s="11"/>
      <c r="J273" s="45"/>
      <c r="K273" s="11"/>
      <c r="L273" s="11"/>
      <c r="M273" s="12"/>
      <c r="N273" s="12"/>
      <c r="O273" s="12"/>
      <c r="P273" s="12"/>
      <c r="Q273" s="12"/>
      <c r="R273" s="12"/>
      <c r="S273" s="46"/>
      <c r="T273" s="86"/>
      <c r="V273" s="86"/>
    </row>
    <row r="274" spans="1:22" s="14" customFormat="1" x14ac:dyDescent="0.3">
      <c r="A274" s="10"/>
      <c r="B274" s="11"/>
      <c r="C274" s="84"/>
      <c r="D274" s="11"/>
      <c r="E274" s="10"/>
      <c r="F274" s="11"/>
      <c r="G274" s="11"/>
      <c r="H274" s="11"/>
      <c r="I274" s="11"/>
      <c r="J274" s="45"/>
      <c r="K274" s="11"/>
      <c r="L274" s="11"/>
      <c r="M274" s="12"/>
      <c r="N274" s="12"/>
      <c r="O274" s="12"/>
      <c r="P274" s="12"/>
      <c r="Q274" s="12"/>
      <c r="R274" s="12"/>
      <c r="S274" s="46"/>
      <c r="T274" s="86"/>
      <c r="V274" s="86"/>
    </row>
    <row r="275" spans="1:22" s="14" customFormat="1" x14ac:dyDescent="0.3">
      <c r="A275" s="10"/>
      <c r="B275" s="11"/>
      <c r="C275" s="84"/>
      <c r="D275" s="11"/>
      <c r="E275" s="10"/>
      <c r="F275" s="11"/>
      <c r="G275" s="11"/>
      <c r="H275" s="11"/>
      <c r="I275" s="11"/>
      <c r="J275" s="45"/>
      <c r="K275" s="11"/>
      <c r="L275" s="11"/>
      <c r="M275" s="12"/>
      <c r="N275" s="12"/>
      <c r="O275" s="12"/>
      <c r="P275" s="12"/>
      <c r="Q275" s="12"/>
      <c r="R275" s="12"/>
      <c r="S275" s="46"/>
      <c r="T275" s="86"/>
      <c r="V275" s="86"/>
    </row>
    <row r="276" spans="1:22" s="14" customFormat="1" x14ac:dyDescent="0.3">
      <c r="A276" s="10"/>
      <c r="B276" s="11"/>
      <c r="C276" s="84"/>
      <c r="D276" s="11"/>
      <c r="E276" s="10"/>
      <c r="F276" s="11"/>
      <c r="G276" s="11"/>
      <c r="H276" s="11"/>
      <c r="I276" s="11"/>
      <c r="J276" s="45"/>
      <c r="K276" s="11"/>
      <c r="L276" s="11"/>
      <c r="M276" s="12"/>
      <c r="N276" s="12"/>
      <c r="O276" s="12"/>
      <c r="P276" s="12"/>
      <c r="Q276" s="12"/>
      <c r="R276" s="12"/>
      <c r="S276" s="46"/>
      <c r="T276" s="86"/>
      <c r="V276" s="86"/>
    </row>
    <row r="277" spans="1:22" s="14" customFormat="1" x14ac:dyDescent="0.3">
      <c r="A277" s="10"/>
      <c r="B277" s="11"/>
      <c r="C277" s="84"/>
      <c r="D277" s="11"/>
      <c r="E277" s="10"/>
      <c r="F277" s="11"/>
      <c r="G277" s="11"/>
      <c r="H277" s="11"/>
      <c r="I277" s="11"/>
      <c r="J277" s="45"/>
      <c r="K277" s="11"/>
      <c r="L277" s="11"/>
      <c r="M277" s="12"/>
      <c r="N277" s="12"/>
      <c r="O277" s="12"/>
      <c r="P277" s="12"/>
      <c r="Q277" s="12"/>
      <c r="R277" s="12"/>
      <c r="S277" s="46"/>
      <c r="T277" s="86"/>
      <c r="V277" s="86"/>
    </row>
    <row r="278" spans="1:22" s="14" customFormat="1" x14ac:dyDescent="0.3">
      <c r="A278" s="10"/>
      <c r="B278" s="11"/>
      <c r="C278" s="84"/>
      <c r="D278" s="11"/>
      <c r="E278" s="10"/>
      <c r="F278" s="11"/>
      <c r="G278" s="11"/>
      <c r="H278" s="11"/>
      <c r="I278" s="11"/>
      <c r="J278" s="45"/>
      <c r="K278" s="11"/>
      <c r="L278" s="11"/>
      <c r="M278" s="12"/>
      <c r="N278" s="12"/>
      <c r="O278" s="12"/>
      <c r="P278" s="12"/>
      <c r="Q278" s="12"/>
      <c r="R278" s="12"/>
      <c r="S278" s="46"/>
      <c r="T278" s="86"/>
      <c r="V278" s="86"/>
    </row>
    <row r="280" spans="1:22" x14ac:dyDescent="0.3">
      <c r="R280" s="87" t="s">
        <v>909</v>
      </c>
      <c r="S280" s="29">
        <f>SUBTOTAL(9,S4:S278)</f>
        <v>28465595044.789997</v>
      </c>
      <c r="U280" s="29"/>
    </row>
    <row r="281" spans="1:22" x14ac:dyDescent="0.3">
      <c r="R281" s="87" t="s">
        <v>1680</v>
      </c>
      <c r="S281" s="29">
        <v>-321430550</v>
      </c>
      <c r="U281" s="29"/>
    </row>
    <row r="282" spans="1:22" ht="28.8" x14ac:dyDescent="0.3">
      <c r="R282" s="87" t="s">
        <v>917</v>
      </c>
    </row>
    <row r="283" spans="1:22" x14ac:dyDescent="0.3">
      <c r="R283" s="87" t="s">
        <v>910</v>
      </c>
      <c r="S283" s="29">
        <v>28146657655</v>
      </c>
      <c r="U283" s="29"/>
    </row>
    <row r="284" spans="1:22" x14ac:dyDescent="0.3">
      <c r="R284" s="87" t="s">
        <v>911</v>
      </c>
      <c r="S284" s="29">
        <f>S283-SUM(S280:S282)</f>
        <v>2493160.2100028992</v>
      </c>
      <c r="T284" s="97" t="s">
        <v>1795</v>
      </c>
      <c r="U284" s="29"/>
    </row>
  </sheetData>
  <sheetProtection formatCells="0" formatColumns="0" formatRows="0" insertColumns="0" insertRows="0" insertHyperlinks="0" deleteColumns="0" deleteRows="0" sort="0" autoFilter="0" pivotTables="0"/>
  <pageMargins left="0.7" right="0.7" top="0.75" bottom="0.75" header="0.3" footer="0.3"/>
  <pageSetup scale="7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3BF37-3E29-40B1-931F-64F93F1F34DA}">
  <sheetPr>
    <pageSetUpPr fitToPage="1"/>
  </sheetPr>
  <dimension ref="A1:V310"/>
  <sheetViews>
    <sheetView topLeftCell="K279" zoomScale="85" zoomScaleNormal="85" workbookViewId="0">
      <selection activeCell="S310" sqref="S310"/>
    </sheetView>
  </sheetViews>
  <sheetFormatPr defaultRowHeight="14.4" x14ac:dyDescent="0.3"/>
  <cols>
    <col min="1" max="1" width="17.21875" bestFit="1" customWidth="1"/>
    <col min="2" max="2" width="18.109375" style="5" bestFit="1" customWidth="1"/>
    <col min="3" max="3" width="15.5546875" style="67" customWidth="1"/>
    <col min="4" max="4" width="47.6640625" bestFit="1" customWidth="1"/>
    <col min="5" max="5" width="11" customWidth="1"/>
    <col min="6" max="6" width="52.6640625" style="5" customWidth="1"/>
    <col min="7" max="7" width="9.109375" style="2" customWidth="1"/>
    <col min="8" max="8" width="8.88671875" customWidth="1"/>
    <col min="9" max="9" width="13.33203125" customWidth="1"/>
    <col min="10" max="10" width="18.33203125" style="91" customWidth="1"/>
    <col min="11" max="11" width="70.77734375" customWidth="1"/>
    <col min="12" max="12" width="5.109375" customWidth="1"/>
    <col min="13" max="13" width="10.44140625" customWidth="1"/>
    <col min="14" max="14" width="16.21875" style="2" customWidth="1"/>
    <col min="15" max="15" width="23.109375" style="2" customWidth="1"/>
    <col min="16" max="16" width="10.21875" style="2" customWidth="1"/>
    <col min="17" max="17" width="10.5546875" style="2" customWidth="1"/>
    <col min="18" max="18" width="35.44140625" style="2" customWidth="1"/>
    <col min="19" max="19" width="20.6640625" style="29" bestFit="1" customWidth="1"/>
    <col min="20" max="20" width="18.109375" style="8" bestFit="1" customWidth="1"/>
    <col min="21" max="21" width="15.5546875" bestFit="1" customWidth="1"/>
    <col min="22" max="22" width="17.21875" style="8" bestFit="1" customWidth="1"/>
  </cols>
  <sheetData>
    <row r="1" spans="1:22" ht="15.75" customHeight="1" x14ac:dyDescent="0.3">
      <c r="A1" s="7" t="s">
        <v>0</v>
      </c>
      <c r="B1" s="7"/>
      <c r="C1" s="66"/>
      <c r="D1" s="7"/>
      <c r="E1" s="7"/>
      <c r="F1" s="7"/>
      <c r="U1" s="44"/>
    </row>
    <row r="2" spans="1:22" x14ac:dyDescent="0.3">
      <c r="S2" s="30"/>
      <c r="U2" s="30"/>
    </row>
    <row r="3" spans="1:22" ht="45" customHeight="1" x14ac:dyDescent="0.3">
      <c r="A3" s="68" t="s">
        <v>421</v>
      </c>
      <c r="B3" s="69" t="s">
        <v>24</v>
      </c>
      <c r="C3" s="70" t="s">
        <v>422</v>
      </c>
      <c r="D3" s="69" t="s">
        <v>423</v>
      </c>
      <c r="E3" s="68" t="s">
        <v>424</v>
      </c>
      <c r="F3" s="69" t="s">
        <v>425</v>
      </c>
      <c r="G3" s="69" t="s">
        <v>426</v>
      </c>
      <c r="H3" s="69" t="s">
        <v>427</v>
      </c>
      <c r="I3" s="69" t="s">
        <v>428</v>
      </c>
      <c r="J3" s="90" t="s">
        <v>429</v>
      </c>
      <c r="K3" s="69" t="s">
        <v>430</v>
      </c>
      <c r="L3" s="69" t="s">
        <v>431</v>
      </c>
      <c r="M3" s="71" t="s">
        <v>432</v>
      </c>
      <c r="N3" s="71" t="s">
        <v>433</v>
      </c>
      <c r="O3" s="71" t="s">
        <v>434</v>
      </c>
      <c r="P3" s="71" t="s">
        <v>11</v>
      </c>
      <c r="Q3" s="71" t="s">
        <v>435</v>
      </c>
      <c r="R3" s="71" t="s">
        <v>436</v>
      </c>
      <c r="S3" s="72" t="s">
        <v>401</v>
      </c>
    </row>
    <row r="4" spans="1:22" s="14" customFormat="1" x14ac:dyDescent="0.3">
      <c r="A4" s="78" t="s">
        <v>1565</v>
      </c>
      <c r="B4" s="79" t="s">
        <v>1564</v>
      </c>
      <c r="C4" s="80">
        <v>1745426</v>
      </c>
      <c r="D4" s="79" t="s">
        <v>98</v>
      </c>
      <c r="E4" s="78"/>
      <c r="F4" s="79" t="s">
        <v>1563</v>
      </c>
      <c r="G4" s="79" t="s">
        <v>81</v>
      </c>
      <c r="H4" s="79">
        <v>24230</v>
      </c>
      <c r="I4" s="79">
        <v>1</v>
      </c>
      <c r="J4" s="81" t="s">
        <v>100</v>
      </c>
      <c r="K4" s="79" t="s">
        <v>101</v>
      </c>
      <c r="L4" s="79" t="s">
        <v>32</v>
      </c>
      <c r="M4" s="82">
        <v>3000</v>
      </c>
      <c r="N4" s="82">
        <v>7.89</v>
      </c>
      <c r="O4" s="82">
        <f>M4*N4</f>
        <v>23670</v>
      </c>
      <c r="P4" s="82">
        <v>0</v>
      </c>
      <c r="Q4" s="82"/>
      <c r="R4" s="82">
        <f>O4</f>
        <v>23670</v>
      </c>
      <c r="S4" s="46">
        <f>R4*H4</f>
        <v>573524100</v>
      </c>
      <c r="T4" s="92"/>
      <c r="U4" s="48"/>
    </row>
    <row r="5" spans="1:22" s="14" customFormat="1" x14ac:dyDescent="0.3">
      <c r="A5" s="78" t="s">
        <v>1565</v>
      </c>
      <c r="B5" s="79" t="s">
        <v>1564</v>
      </c>
      <c r="C5" s="80">
        <v>1745426</v>
      </c>
      <c r="D5" s="79" t="s">
        <v>98</v>
      </c>
      <c r="E5" s="78"/>
      <c r="F5" s="79" t="s">
        <v>1563</v>
      </c>
      <c r="G5" s="79" t="s">
        <v>81</v>
      </c>
      <c r="H5" s="79">
        <v>24230</v>
      </c>
      <c r="I5" s="79">
        <v>2</v>
      </c>
      <c r="J5" s="81" t="s">
        <v>102</v>
      </c>
      <c r="K5" s="79" t="s">
        <v>196</v>
      </c>
      <c r="L5" s="79" t="s">
        <v>32</v>
      </c>
      <c r="M5" s="82">
        <v>3000</v>
      </c>
      <c r="N5" s="82">
        <v>7.89</v>
      </c>
      <c r="O5" s="82">
        <f t="shared" ref="O5:O47" si="0">M5*N5</f>
        <v>23670</v>
      </c>
      <c r="P5" s="82">
        <v>0</v>
      </c>
      <c r="Q5" s="82"/>
      <c r="R5" s="82">
        <f t="shared" ref="R5:R47" si="1">O5</f>
        <v>23670</v>
      </c>
      <c r="S5" s="46">
        <f t="shared" ref="S5:S47" si="2">R5*H5</f>
        <v>573524100</v>
      </c>
      <c r="T5" s="92"/>
      <c r="U5" s="48"/>
    </row>
    <row r="6" spans="1:22" s="14" customFormat="1" x14ac:dyDescent="0.3">
      <c r="A6" s="78" t="s">
        <v>1565</v>
      </c>
      <c r="B6" s="79" t="s">
        <v>1564</v>
      </c>
      <c r="C6" s="80">
        <v>1745426</v>
      </c>
      <c r="D6" s="79" t="s">
        <v>98</v>
      </c>
      <c r="E6" s="78"/>
      <c r="F6" s="79" t="s">
        <v>1563</v>
      </c>
      <c r="G6" s="79" t="s">
        <v>81</v>
      </c>
      <c r="H6" s="79">
        <v>24230</v>
      </c>
      <c r="I6" s="79">
        <v>3</v>
      </c>
      <c r="J6" s="81" t="s">
        <v>104</v>
      </c>
      <c r="K6" s="79" t="s">
        <v>105</v>
      </c>
      <c r="L6" s="79" t="s">
        <v>32</v>
      </c>
      <c r="M6" s="82">
        <v>4500</v>
      </c>
      <c r="N6" s="82">
        <v>2.4900000000000002</v>
      </c>
      <c r="O6" s="82">
        <f t="shared" si="0"/>
        <v>11205.000000000002</v>
      </c>
      <c r="P6" s="82">
        <v>0</v>
      </c>
      <c r="Q6" s="82"/>
      <c r="R6" s="82">
        <f t="shared" si="1"/>
        <v>11205.000000000002</v>
      </c>
      <c r="S6" s="46">
        <f t="shared" si="2"/>
        <v>271497150.00000006</v>
      </c>
      <c r="T6" s="92"/>
      <c r="U6" s="48"/>
    </row>
    <row r="7" spans="1:22" s="14" customFormat="1" x14ac:dyDescent="0.3">
      <c r="A7" s="78" t="s">
        <v>1565</v>
      </c>
      <c r="B7" s="79" t="s">
        <v>1564</v>
      </c>
      <c r="C7" s="80">
        <v>1745426</v>
      </c>
      <c r="D7" s="79" t="s">
        <v>98</v>
      </c>
      <c r="E7" s="78"/>
      <c r="F7" s="79" t="s">
        <v>1563</v>
      </c>
      <c r="G7" s="79" t="s">
        <v>81</v>
      </c>
      <c r="H7" s="79">
        <v>24230</v>
      </c>
      <c r="I7" s="79">
        <v>4</v>
      </c>
      <c r="J7" s="81" t="s">
        <v>108</v>
      </c>
      <c r="K7" s="79" t="s">
        <v>109</v>
      </c>
      <c r="L7" s="79" t="s">
        <v>32</v>
      </c>
      <c r="M7" s="82">
        <v>1500</v>
      </c>
      <c r="N7" s="82">
        <v>2.77</v>
      </c>
      <c r="O7" s="82">
        <f t="shared" si="0"/>
        <v>4155</v>
      </c>
      <c r="P7" s="82">
        <v>0</v>
      </c>
      <c r="Q7" s="82"/>
      <c r="R7" s="82">
        <f t="shared" si="1"/>
        <v>4155</v>
      </c>
      <c r="S7" s="46">
        <f t="shared" si="2"/>
        <v>100675650</v>
      </c>
      <c r="T7" s="92"/>
      <c r="U7" s="48"/>
    </row>
    <row r="8" spans="1:22" s="14" customFormat="1" x14ac:dyDescent="0.3">
      <c r="A8" s="78" t="s">
        <v>1565</v>
      </c>
      <c r="B8" s="79" t="s">
        <v>1564</v>
      </c>
      <c r="C8" s="80">
        <v>1745426</v>
      </c>
      <c r="D8" s="79" t="s">
        <v>98</v>
      </c>
      <c r="E8" s="78"/>
      <c r="F8" s="79" t="s">
        <v>1563</v>
      </c>
      <c r="G8" s="79" t="s">
        <v>81</v>
      </c>
      <c r="H8" s="79">
        <v>24230</v>
      </c>
      <c r="I8" s="79">
        <v>5</v>
      </c>
      <c r="J8" s="81"/>
      <c r="K8" s="79" t="s">
        <v>1562</v>
      </c>
      <c r="L8" s="79" t="s">
        <v>46</v>
      </c>
      <c r="M8" s="82">
        <v>0</v>
      </c>
      <c r="N8" s="82">
        <v>0</v>
      </c>
      <c r="O8" s="82">
        <f t="shared" si="0"/>
        <v>0</v>
      </c>
      <c r="P8" s="82">
        <v>0</v>
      </c>
      <c r="Q8" s="82"/>
      <c r="R8" s="82">
        <f t="shared" si="1"/>
        <v>0</v>
      </c>
      <c r="S8" s="46">
        <f t="shared" si="2"/>
        <v>0</v>
      </c>
      <c r="T8" s="92"/>
      <c r="U8" s="48"/>
    </row>
    <row r="9" spans="1:22" s="14" customFormat="1" x14ac:dyDescent="0.3">
      <c r="A9" s="10" t="s">
        <v>1566</v>
      </c>
      <c r="B9" s="11" t="s">
        <v>1567</v>
      </c>
      <c r="C9" s="84">
        <v>1745434</v>
      </c>
      <c r="D9" s="11" t="s">
        <v>98</v>
      </c>
      <c r="E9" s="10"/>
      <c r="F9" s="11" t="s">
        <v>1563</v>
      </c>
      <c r="G9" s="11" t="s">
        <v>81</v>
      </c>
      <c r="H9" s="11">
        <v>24310</v>
      </c>
      <c r="I9" s="11">
        <v>1</v>
      </c>
      <c r="J9" s="45" t="s">
        <v>100</v>
      </c>
      <c r="K9" s="11" t="s">
        <v>101</v>
      </c>
      <c r="L9" s="11" t="s">
        <v>32</v>
      </c>
      <c r="M9" s="12">
        <v>1500</v>
      </c>
      <c r="N9" s="12">
        <v>7.89</v>
      </c>
      <c r="O9" s="82">
        <f t="shared" si="0"/>
        <v>11835</v>
      </c>
      <c r="P9" s="82">
        <v>0</v>
      </c>
      <c r="Q9" s="82"/>
      <c r="R9" s="82">
        <f t="shared" si="1"/>
        <v>11835</v>
      </c>
      <c r="S9" s="46">
        <f t="shared" si="2"/>
        <v>287708850</v>
      </c>
      <c r="T9" s="92"/>
      <c r="U9" s="48"/>
      <c r="V9" s="86"/>
    </row>
    <row r="10" spans="1:22" s="14" customFormat="1" x14ac:dyDescent="0.3">
      <c r="A10" s="10" t="s">
        <v>1566</v>
      </c>
      <c r="B10" s="11" t="s">
        <v>1567</v>
      </c>
      <c r="C10" s="84">
        <v>1745434</v>
      </c>
      <c r="D10" s="11" t="s">
        <v>98</v>
      </c>
      <c r="E10" s="10"/>
      <c r="F10" s="11" t="s">
        <v>1563</v>
      </c>
      <c r="G10" s="11" t="s">
        <v>81</v>
      </c>
      <c r="H10" s="11">
        <v>24310</v>
      </c>
      <c r="I10" s="11">
        <v>2</v>
      </c>
      <c r="J10" s="45" t="s">
        <v>102</v>
      </c>
      <c r="K10" s="11" t="s">
        <v>103</v>
      </c>
      <c r="L10" s="11" t="s">
        <v>32</v>
      </c>
      <c r="M10" s="12">
        <v>1500</v>
      </c>
      <c r="N10" s="12">
        <v>7.89</v>
      </c>
      <c r="O10" s="82">
        <f t="shared" si="0"/>
        <v>11835</v>
      </c>
      <c r="P10" s="82">
        <v>0</v>
      </c>
      <c r="Q10" s="82"/>
      <c r="R10" s="82">
        <f t="shared" si="1"/>
        <v>11835</v>
      </c>
      <c r="S10" s="46">
        <f t="shared" si="2"/>
        <v>287708850</v>
      </c>
      <c r="T10" s="92"/>
      <c r="U10" s="48"/>
      <c r="V10" s="86"/>
    </row>
    <row r="11" spans="1:22" s="14" customFormat="1" x14ac:dyDescent="0.3">
      <c r="A11" s="10" t="s">
        <v>1566</v>
      </c>
      <c r="B11" s="11" t="s">
        <v>1567</v>
      </c>
      <c r="C11" s="84">
        <v>1745434</v>
      </c>
      <c r="D11" s="11" t="s">
        <v>98</v>
      </c>
      <c r="E11" s="10"/>
      <c r="F11" s="11" t="s">
        <v>1563</v>
      </c>
      <c r="G11" s="11" t="s">
        <v>81</v>
      </c>
      <c r="H11" s="11">
        <v>24310</v>
      </c>
      <c r="I11" s="11">
        <v>3</v>
      </c>
      <c r="J11" s="45" t="s">
        <v>104</v>
      </c>
      <c r="K11" s="11" t="s">
        <v>197</v>
      </c>
      <c r="L11" s="11" t="s">
        <v>32</v>
      </c>
      <c r="M11" s="12">
        <v>4500</v>
      </c>
      <c r="N11" s="12">
        <v>2.4900000000000002</v>
      </c>
      <c r="O11" s="82">
        <f t="shared" si="0"/>
        <v>11205.000000000002</v>
      </c>
      <c r="P11" s="82">
        <v>0</v>
      </c>
      <c r="Q11" s="82"/>
      <c r="R11" s="82">
        <f t="shared" si="1"/>
        <v>11205.000000000002</v>
      </c>
      <c r="S11" s="46">
        <f t="shared" si="2"/>
        <v>272393550.00000006</v>
      </c>
      <c r="T11" s="92"/>
      <c r="U11" s="48"/>
      <c r="V11" s="86"/>
    </row>
    <row r="12" spans="1:22" s="14" customFormat="1" x14ac:dyDescent="0.3">
      <c r="A12" s="10" t="s">
        <v>1566</v>
      </c>
      <c r="B12" s="11" t="s">
        <v>1567</v>
      </c>
      <c r="C12" s="84">
        <v>1745434</v>
      </c>
      <c r="D12" s="11" t="s">
        <v>98</v>
      </c>
      <c r="E12" s="10"/>
      <c r="F12" s="11" t="s">
        <v>1563</v>
      </c>
      <c r="G12" s="11" t="s">
        <v>81</v>
      </c>
      <c r="H12" s="11">
        <v>24310</v>
      </c>
      <c r="I12" s="11">
        <v>4</v>
      </c>
      <c r="J12" s="45" t="s">
        <v>106</v>
      </c>
      <c r="K12" s="11" t="s">
        <v>107</v>
      </c>
      <c r="L12" s="11" t="s">
        <v>32</v>
      </c>
      <c r="M12" s="12">
        <v>1500</v>
      </c>
      <c r="N12" s="12">
        <v>7.9</v>
      </c>
      <c r="O12" s="82">
        <f t="shared" si="0"/>
        <v>11850</v>
      </c>
      <c r="P12" s="82">
        <v>0</v>
      </c>
      <c r="Q12" s="82"/>
      <c r="R12" s="82">
        <f t="shared" si="1"/>
        <v>11850</v>
      </c>
      <c r="S12" s="46">
        <f t="shared" si="2"/>
        <v>288073500</v>
      </c>
      <c r="T12" s="92"/>
      <c r="U12" s="48"/>
      <c r="V12" s="86"/>
    </row>
    <row r="13" spans="1:22" s="14" customFormat="1" x14ac:dyDescent="0.3">
      <c r="A13" s="10" t="s">
        <v>1566</v>
      </c>
      <c r="B13" s="11" t="s">
        <v>1567</v>
      </c>
      <c r="C13" s="84">
        <v>1745434</v>
      </c>
      <c r="D13" s="11" t="s">
        <v>98</v>
      </c>
      <c r="E13" s="10"/>
      <c r="F13" s="11" t="s">
        <v>1563</v>
      </c>
      <c r="G13" s="11" t="s">
        <v>81</v>
      </c>
      <c r="H13" s="11">
        <v>24310</v>
      </c>
      <c r="I13" s="11">
        <v>5</v>
      </c>
      <c r="J13" s="45" t="s">
        <v>108</v>
      </c>
      <c r="K13" s="11" t="s">
        <v>109</v>
      </c>
      <c r="L13" s="11" t="s">
        <v>32</v>
      </c>
      <c r="M13" s="12">
        <v>1500</v>
      </c>
      <c r="N13" s="12">
        <v>2.77</v>
      </c>
      <c r="O13" s="82">
        <f t="shared" si="0"/>
        <v>4155</v>
      </c>
      <c r="P13" s="82">
        <v>0</v>
      </c>
      <c r="Q13" s="82"/>
      <c r="R13" s="82">
        <f t="shared" si="1"/>
        <v>4155</v>
      </c>
      <c r="S13" s="46">
        <f t="shared" si="2"/>
        <v>101008050</v>
      </c>
      <c r="T13" s="92"/>
      <c r="U13" s="48"/>
      <c r="V13" s="86"/>
    </row>
    <row r="14" spans="1:22" s="14" customFormat="1" x14ac:dyDescent="0.3">
      <c r="A14" s="10" t="s">
        <v>1566</v>
      </c>
      <c r="B14" s="11" t="s">
        <v>1567</v>
      </c>
      <c r="C14" s="84">
        <v>1745434</v>
      </c>
      <c r="D14" s="11" t="s">
        <v>98</v>
      </c>
      <c r="E14" s="10"/>
      <c r="F14" s="11" t="s">
        <v>1563</v>
      </c>
      <c r="G14" s="11" t="s">
        <v>81</v>
      </c>
      <c r="H14" s="11">
        <v>24310</v>
      </c>
      <c r="I14" s="11">
        <v>6</v>
      </c>
      <c r="J14" s="45" t="s">
        <v>312</v>
      </c>
      <c r="K14" s="11" t="s">
        <v>313</v>
      </c>
      <c r="L14" s="11" t="s">
        <v>32</v>
      </c>
      <c r="M14" s="12">
        <v>1500</v>
      </c>
      <c r="N14" s="12">
        <v>7.9</v>
      </c>
      <c r="O14" s="82">
        <f t="shared" si="0"/>
        <v>11850</v>
      </c>
      <c r="P14" s="82">
        <v>0</v>
      </c>
      <c r="Q14" s="82"/>
      <c r="R14" s="82">
        <f t="shared" si="1"/>
        <v>11850</v>
      </c>
      <c r="S14" s="46">
        <f t="shared" si="2"/>
        <v>288073500</v>
      </c>
      <c r="T14" s="92"/>
      <c r="U14" s="48"/>
      <c r="V14" s="86"/>
    </row>
    <row r="15" spans="1:22" s="14" customFormat="1" x14ac:dyDescent="0.3">
      <c r="A15" s="10" t="s">
        <v>1566</v>
      </c>
      <c r="B15" s="11" t="s">
        <v>1567</v>
      </c>
      <c r="C15" s="84">
        <v>1745434</v>
      </c>
      <c r="D15" s="11" t="s">
        <v>98</v>
      </c>
      <c r="E15" s="10"/>
      <c r="F15" s="11" t="s">
        <v>1563</v>
      </c>
      <c r="G15" s="11" t="s">
        <v>81</v>
      </c>
      <c r="H15" s="11">
        <v>24310</v>
      </c>
      <c r="I15" s="11">
        <v>7</v>
      </c>
      <c r="J15" s="45"/>
      <c r="K15" s="11" t="s">
        <v>1574</v>
      </c>
      <c r="L15" s="11" t="s">
        <v>46</v>
      </c>
      <c r="M15" s="12">
        <v>0</v>
      </c>
      <c r="N15" s="12">
        <v>0</v>
      </c>
      <c r="O15" s="82">
        <f t="shared" si="0"/>
        <v>0</v>
      </c>
      <c r="P15" s="82">
        <v>0</v>
      </c>
      <c r="Q15" s="82"/>
      <c r="R15" s="82">
        <f t="shared" si="1"/>
        <v>0</v>
      </c>
      <c r="S15" s="46">
        <f t="shared" si="2"/>
        <v>0</v>
      </c>
      <c r="T15" s="92"/>
      <c r="U15" s="48"/>
      <c r="V15" s="86"/>
    </row>
    <row r="16" spans="1:22" s="14" customFormat="1" x14ac:dyDescent="0.3">
      <c r="A16" s="10" t="s">
        <v>1568</v>
      </c>
      <c r="B16" s="11" t="s">
        <v>1569</v>
      </c>
      <c r="C16" s="84">
        <v>1745445</v>
      </c>
      <c r="D16" s="11" t="s">
        <v>98</v>
      </c>
      <c r="E16" s="10"/>
      <c r="F16" s="11" t="s">
        <v>1563</v>
      </c>
      <c r="G16" s="11" t="s">
        <v>81</v>
      </c>
      <c r="H16" s="11">
        <v>24408</v>
      </c>
      <c r="I16" s="11">
        <v>1</v>
      </c>
      <c r="J16" s="45" t="s">
        <v>100</v>
      </c>
      <c r="K16" s="11" t="s">
        <v>101</v>
      </c>
      <c r="L16" s="11" t="s">
        <v>32</v>
      </c>
      <c r="M16" s="12">
        <v>3000</v>
      </c>
      <c r="N16" s="12">
        <v>7.89</v>
      </c>
      <c r="O16" s="82">
        <f t="shared" si="0"/>
        <v>23670</v>
      </c>
      <c r="P16" s="82">
        <v>0</v>
      </c>
      <c r="Q16" s="82"/>
      <c r="R16" s="82">
        <f t="shared" si="1"/>
        <v>23670</v>
      </c>
      <c r="S16" s="46">
        <f t="shared" si="2"/>
        <v>577737360</v>
      </c>
      <c r="T16" s="92"/>
      <c r="U16" s="48"/>
      <c r="V16" s="86"/>
    </row>
    <row r="17" spans="1:22" s="14" customFormat="1" x14ac:dyDescent="0.3">
      <c r="A17" s="10" t="s">
        <v>1568</v>
      </c>
      <c r="B17" s="11" t="s">
        <v>1569</v>
      </c>
      <c r="C17" s="84">
        <v>1745445</v>
      </c>
      <c r="D17" s="11" t="s">
        <v>98</v>
      </c>
      <c r="E17" s="10"/>
      <c r="F17" s="11" t="s">
        <v>1563</v>
      </c>
      <c r="G17" s="11" t="s">
        <v>81</v>
      </c>
      <c r="H17" s="11">
        <v>24408</v>
      </c>
      <c r="I17" s="11">
        <v>2</v>
      </c>
      <c r="J17" s="45" t="s">
        <v>102</v>
      </c>
      <c r="K17" s="11" t="s">
        <v>103</v>
      </c>
      <c r="L17" s="11" t="s">
        <v>32</v>
      </c>
      <c r="M17" s="12">
        <v>3000</v>
      </c>
      <c r="N17" s="12">
        <v>7.89</v>
      </c>
      <c r="O17" s="82">
        <f t="shared" si="0"/>
        <v>23670</v>
      </c>
      <c r="P17" s="82">
        <v>0</v>
      </c>
      <c r="Q17" s="82"/>
      <c r="R17" s="82">
        <f t="shared" si="1"/>
        <v>23670</v>
      </c>
      <c r="S17" s="46">
        <f t="shared" si="2"/>
        <v>577737360</v>
      </c>
      <c r="T17" s="92"/>
      <c r="U17" s="48"/>
      <c r="V17" s="86"/>
    </row>
    <row r="18" spans="1:22" s="14" customFormat="1" x14ac:dyDescent="0.3">
      <c r="A18" s="10" t="s">
        <v>1568</v>
      </c>
      <c r="B18" s="11" t="s">
        <v>1569</v>
      </c>
      <c r="C18" s="84">
        <v>1745445</v>
      </c>
      <c r="D18" s="11" t="s">
        <v>98</v>
      </c>
      <c r="E18" s="10"/>
      <c r="F18" s="11" t="s">
        <v>1563</v>
      </c>
      <c r="G18" s="11" t="s">
        <v>81</v>
      </c>
      <c r="H18" s="11">
        <v>24408</v>
      </c>
      <c r="I18" s="11">
        <v>3</v>
      </c>
      <c r="J18" s="45" t="s">
        <v>104</v>
      </c>
      <c r="K18" s="11" t="s">
        <v>197</v>
      </c>
      <c r="L18" s="11" t="s">
        <v>32</v>
      </c>
      <c r="M18" s="12">
        <v>4500</v>
      </c>
      <c r="N18" s="12">
        <v>2.4900000000000002</v>
      </c>
      <c r="O18" s="82">
        <f t="shared" si="0"/>
        <v>11205.000000000002</v>
      </c>
      <c r="P18" s="82">
        <v>0</v>
      </c>
      <c r="Q18" s="82"/>
      <c r="R18" s="82">
        <f t="shared" si="1"/>
        <v>11205.000000000002</v>
      </c>
      <c r="S18" s="46">
        <f t="shared" si="2"/>
        <v>273491640.00000006</v>
      </c>
      <c r="T18" s="92"/>
      <c r="U18" s="48"/>
      <c r="V18" s="86"/>
    </row>
    <row r="19" spans="1:22" s="14" customFormat="1" x14ac:dyDescent="0.3">
      <c r="A19" s="10" t="s">
        <v>1568</v>
      </c>
      <c r="B19" s="11" t="s">
        <v>1569</v>
      </c>
      <c r="C19" s="84">
        <v>1745445</v>
      </c>
      <c r="D19" s="11" t="s">
        <v>98</v>
      </c>
      <c r="E19" s="10"/>
      <c r="F19" s="11" t="s">
        <v>1563</v>
      </c>
      <c r="G19" s="11" t="s">
        <v>81</v>
      </c>
      <c r="H19" s="11">
        <v>24408</v>
      </c>
      <c r="I19" s="11">
        <v>4</v>
      </c>
      <c r="J19" s="45" t="s">
        <v>108</v>
      </c>
      <c r="K19" s="11" t="s">
        <v>109</v>
      </c>
      <c r="L19" s="11" t="s">
        <v>32</v>
      </c>
      <c r="M19" s="12">
        <v>1500</v>
      </c>
      <c r="N19" s="12">
        <v>2.77</v>
      </c>
      <c r="O19" s="82">
        <f t="shared" si="0"/>
        <v>4155</v>
      </c>
      <c r="P19" s="82">
        <v>0</v>
      </c>
      <c r="Q19" s="82"/>
      <c r="R19" s="82">
        <f t="shared" si="1"/>
        <v>4155</v>
      </c>
      <c r="S19" s="46">
        <f t="shared" si="2"/>
        <v>101415240</v>
      </c>
      <c r="T19" s="92"/>
      <c r="U19" s="48"/>
      <c r="V19" s="86"/>
    </row>
    <row r="20" spans="1:22" s="14" customFormat="1" x14ac:dyDescent="0.3">
      <c r="A20" s="10" t="s">
        <v>1568</v>
      </c>
      <c r="B20" s="11" t="s">
        <v>1569</v>
      </c>
      <c r="C20" s="84">
        <v>1745445</v>
      </c>
      <c r="D20" s="11" t="s">
        <v>98</v>
      </c>
      <c r="E20" s="10"/>
      <c r="F20" s="11" t="s">
        <v>1563</v>
      </c>
      <c r="G20" s="11" t="s">
        <v>81</v>
      </c>
      <c r="H20" s="11">
        <v>24408</v>
      </c>
      <c r="I20" s="11">
        <v>5</v>
      </c>
      <c r="J20" s="45"/>
      <c r="K20" s="11" t="s">
        <v>1575</v>
      </c>
      <c r="L20" s="11" t="s">
        <v>46</v>
      </c>
      <c r="M20" s="12">
        <v>0</v>
      </c>
      <c r="N20" s="12">
        <v>0</v>
      </c>
      <c r="O20" s="82">
        <f t="shared" si="0"/>
        <v>0</v>
      </c>
      <c r="P20" s="82">
        <v>0</v>
      </c>
      <c r="Q20" s="82"/>
      <c r="R20" s="82">
        <f t="shared" si="1"/>
        <v>0</v>
      </c>
      <c r="S20" s="46">
        <f t="shared" si="2"/>
        <v>0</v>
      </c>
      <c r="T20" s="92"/>
      <c r="U20" s="48"/>
      <c r="V20" s="86"/>
    </row>
    <row r="21" spans="1:22" s="14" customFormat="1" x14ac:dyDescent="0.3">
      <c r="A21" s="10" t="s">
        <v>1570</v>
      </c>
      <c r="B21" s="11" t="s">
        <v>1571</v>
      </c>
      <c r="C21" s="84">
        <v>1745466</v>
      </c>
      <c r="D21" s="11" t="s">
        <v>98</v>
      </c>
      <c r="E21" s="10"/>
      <c r="F21" s="11" t="s">
        <v>1563</v>
      </c>
      <c r="G21" s="11" t="s">
        <v>81</v>
      </c>
      <c r="H21" s="11">
        <v>24453</v>
      </c>
      <c r="I21" s="11">
        <v>1</v>
      </c>
      <c r="J21" s="45" t="s">
        <v>100</v>
      </c>
      <c r="K21" s="11" t="s">
        <v>101</v>
      </c>
      <c r="L21" s="11" t="s">
        <v>32</v>
      </c>
      <c r="M21" s="12">
        <v>1500</v>
      </c>
      <c r="N21" s="12">
        <v>7.89</v>
      </c>
      <c r="O21" s="82">
        <f t="shared" si="0"/>
        <v>11835</v>
      </c>
      <c r="P21" s="82">
        <v>0</v>
      </c>
      <c r="Q21" s="82"/>
      <c r="R21" s="82">
        <f t="shared" si="1"/>
        <v>11835</v>
      </c>
      <c r="S21" s="46">
        <f t="shared" si="2"/>
        <v>289401255</v>
      </c>
      <c r="T21" s="92"/>
      <c r="U21" s="48"/>
      <c r="V21" s="86"/>
    </row>
    <row r="22" spans="1:22" s="14" customFormat="1" x14ac:dyDescent="0.3">
      <c r="A22" s="10" t="s">
        <v>1570</v>
      </c>
      <c r="B22" s="11" t="s">
        <v>1571</v>
      </c>
      <c r="C22" s="84">
        <v>1745466</v>
      </c>
      <c r="D22" s="11" t="s">
        <v>98</v>
      </c>
      <c r="E22" s="10"/>
      <c r="F22" s="11" t="s">
        <v>1563</v>
      </c>
      <c r="G22" s="11" t="s">
        <v>81</v>
      </c>
      <c r="H22" s="11">
        <v>24453</v>
      </c>
      <c r="I22" s="11">
        <v>2</v>
      </c>
      <c r="J22" s="45" t="s">
        <v>102</v>
      </c>
      <c r="K22" s="11" t="s">
        <v>103</v>
      </c>
      <c r="L22" s="11" t="s">
        <v>32</v>
      </c>
      <c r="M22" s="12">
        <v>1500</v>
      </c>
      <c r="N22" s="12">
        <v>7.89</v>
      </c>
      <c r="O22" s="82">
        <f t="shared" si="0"/>
        <v>11835</v>
      </c>
      <c r="P22" s="82">
        <v>0</v>
      </c>
      <c r="Q22" s="82"/>
      <c r="R22" s="82">
        <f t="shared" si="1"/>
        <v>11835</v>
      </c>
      <c r="S22" s="46">
        <f t="shared" si="2"/>
        <v>289401255</v>
      </c>
      <c r="T22" s="92"/>
      <c r="U22" s="48"/>
      <c r="V22" s="86"/>
    </row>
    <row r="23" spans="1:22" s="14" customFormat="1" x14ac:dyDescent="0.3">
      <c r="A23" s="10" t="s">
        <v>1570</v>
      </c>
      <c r="B23" s="11" t="s">
        <v>1571</v>
      </c>
      <c r="C23" s="84">
        <v>1745466</v>
      </c>
      <c r="D23" s="11" t="s">
        <v>98</v>
      </c>
      <c r="E23" s="10"/>
      <c r="F23" s="11" t="s">
        <v>1563</v>
      </c>
      <c r="G23" s="11" t="s">
        <v>81</v>
      </c>
      <c r="H23" s="11">
        <v>24453</v>
      </c>
      <c r="I23" s="11">
        <v>3</v>
      </c>
      <c r="J23" s="45" t="s">
        <v>104</v>
      </c>
      <c r="K23" s="11" t="s">
        <v>197</v>
      </c>
      <c r="L23" s="11" t="s">
        <v>32</v>
      </c>
      <c r="M23" s="12">
        <v>4500</v>
      </c>
      <c r="N23" s="12">
        <v>2.4900000000000002</v>
      </c>
      <c r="O23" s="82">
        <f t="shared" si="0"/>
        <v>11205.000000000002</v>
      </c>
      <c r="P23" s="82">
        <v>0</v>
      </c>
      <c r="Q23" s="82"/>
      <c r="R23" s="82">
        <f t="shared" si="1"/>
        <v>11205.000000000002</v>
      </c>
      <c r="S23" s="46">
        <f t="shared" si="2"/>
        <v>273995865.00000006</v>
      </c>
      <c r="T23" s="92"/>
      <c r="U23" s="48"/>
      <c r="V23" s="86"/>
    </row>
    <row r="24" spans="1:22" s="14" customFormat="1" x14ac:dyDescent="0.3">
      <c r="A24" s="10" t="s">
        <v>1570</v>
      </c>
      <c r="B24" s="11" t="s">
        <v>1571</v>
      </c>
      <c r="C24" s="84">
        <v>1745466</v>
      </c>
      <c r="D24" s="11" t="s">
        <v>98</v>
      </c>
      <c r="E24" s="10"/>
      <c r="F24" s="11" t="s">
        <v>1563</v>
      </c>
      <c r="G24" s="11" t="s">
        <v>81</v>
      </c>
      <c r="H24" s="11">
        <v>24453</v>
      </c>
      <c r="I24" s="11">
        <v>4</v>
      </c>
      <c r="J24" s="45" t="s">
        <v>106</v>
      </c>
      <c r="K24" s="11" t="s">
        <v>107</v>
      </c>
      <c r="L24" s="11" t="s">
        <v>32</v>
      </c>
      <c r="M24" s="12">
        <v>1500</v>
      </c>
      <c r="N24" s="12">
        <v>7.9</v>
      </c>
      <c r="O24" s="82">
        <f t="shared" si="0"/>
        <v>11850</v>
      </c>
      <c r="P24" s="82">
        <v>0</v>
      </c>
      <c r="Q24" s="82"/>
      <c r="R24" s="82">
        <f t="shared" si="1"/>
        <v>11850</v>
      </c>
      <c r="S24" s="46">
        <f t="shared" si="2"/>
        <v>289768050</v>
      </c>
      <c r="T24" s="92"/>
      <c r="U24" s="48"/>
      <c r="V24" s="86"/>
    </row>
    <row r="25" spans="1:22" s="14" customFormat="1" x14ac:dyDescent="0.3">
      <c r="A25" s="10" t="s">
        <v>1570</v>
      </c>
      <c r="B25" s="11" t="s">
        <v>1571</v>
      </c>
      <c r="C25" s="84">
        <v>1745466</v>
      </c>
      <c r="D25" s="11" t="s">
        <v>98</v>
      </c>
      <c r="E25" s="10"/>
      <c r="F25" s="11" t="s">
        <v>1563</v>
      </c>
      <c r="G25" s="11" t="s">
        <v>81</v>
      </c>
      <c r="H25" s="11">
        <v>24453</v>
      </c>
      <c r="I25" s="11">
        <v>5</v>
      </c>
      <c r="J25" s="45" t="s">
        <v>108</v>
      </c>
      <c r="K25" s="11" t="s">
        <v>109</v>
      </c>
      <c r="L25" s="11" t="s">
        <v>32</v>
      </c>
      <c r="M25" s="12">
        <v>1500</v>
      </c>
      <c r="N25" s="12">
        <v>2.77</v>
      </c>
      <c r="O25" s="82">
        <f t="shared" si="0"/>
        <v>4155</v>
      </c>
      <c r="P25" s="82">
        <v>0</v>
      </c>
      <c r="Q25" s="82"/>
      <c r="R25" s="82">
        <f t="shared" si="1"/>
        <v>4155</v>
      </c>
      <c r="S25" s="46">
        <f t="shared" si="2"/>
        <v>101602215</v>
      </c>
      <c r="T25" s="92"/>
      <c r="U25" s="48"/>
      <c r="V25" s="86"/>
    </row>
    <row r="26" spans="1:22" s="14" customFormat="1" x14ac:dyDescent="0.3">
      <c r="A26" s="10" t="s">
        <v>1570</v>
      </c>
      <c r="B26" s="11" t="s">
        <v>1571</v>
      </c>
      <c r="C26" s="84">
        <v>1745466</v>
      </c>
      <c r="D26" s="11" t="s">
        <v>98</v>
      </c>
      <c r="E26" s="10"/>
      <c r="F26" s="11" t="s">
        <v>1563</v>
      </c>
      <c r="G26" s="11" t="s">
        <v>81</v>
      </c>
      <c r="H26" s="11">
        <v>24453</v>
      </c>
      <c r="I26" s="11">
        <v>6</v>
      </c>
      <c r="J26" s="45" t="s">
        <v>312</v>
      </c>
      <c r="K26" s="11" t="s">
        <v>313</v>
      </c>
      <c r="L26" s="11" t="s">
        <v>32</v>
      </c>
      <c r="M26" s="12">
        <v>1500</v>
      </c>
      <c r="N26" s="12">
        <v>7.9</v>
      </c>
      <c r="O26" s="82">
        <f t="shared" si="0"/>
        <v>11850</v>
      </c>
      <c r="P26" s="82">
        <v>0</v>
      </c>
      <c r="Q26" s="82"/>
      <c r="R26" s="82">
        <f t="shared" si="1"/>
        <v>11850</v>
      </c>
      <c r="S26" s="46">
        <f t="shared" si="2"/>
        <v>289768050</v>
      </c>
      <c r="T26" s="92"/>
      <c r="U26" s="48"/>
      <c r="V26" s="86"/>
    </row>
    <row r="27" spans="1:22" s="14" customFormat="1" x14ac:dyDescent="0.3">
      <c r="A27" s="10" t="s">
        <v>1570</v>
      </c>
      <c r="B27" s="11" t="s">
        <v>1571</v>
      </c>
      <c r="C27" s="84">
        <v>1745466</v>
      </c>
      <c r="D27" s="11" t="s">
        <v>98</v>
      </c>
      <c r="E27" s="10"/>
      <c r="F27" s="11" t="s">
        <v>1563</v>
      </c>
      <c r="G27" s="11" t="s">
        <v>81</v>
      </c>
      <c r="H27" s="11">
        <v>24453</v>
      </c>
      <c r="I27" s="11">
        <v>7</v>
      </c>
      <c r="J27" s="45"/>
      <c r="K27" s="11" t="s">
        <v>1576</v>
      </c>
      <c r="L27" s="11" t="s">
        <v>46</v>
      </c>
      <c r="M27" s="12">
        <v>0</v>
      </c>
      <c r="N27" s="12">
        <v>0</v>
      </c>
      <c r="O27" s="82">
        <f t="shared" si="0"/>
        <v>0</v>
      </c>
      <c r="P27" s="82">
        <v>0</v>
      </c>
      <c r="Q27" s="82"/>
      <c r="R27" s="82">
        <f t="shared" si="1"/>
        <v>0</v>
      </c>
      <c r="S27" s="46">
        <f t="shared" si="2"/>
        <v>0</v>
      </c>
      <c r="T27" s="92"/>
      <c r="U27" s="48"/>
      <c r="V27" s="86"/>
    </row>
    <row r="28" spans="1:22" s="14" customFormat="1" x14ac:dyDescent="0.3">
      <c r="A28" s="10" t="s">
        <v>1572</v>
      </c>
      <c r="B28" s="11" t="s">
        <v>1573</v>
      </c>
      <c r="C28" s="84">
        <v>1745465</v>
      </c>
      <c r="D28" s="11" t="s">
        <v>208</v>
      </c>
      <c r="E28" s="10"/>
      <c r="F28" s="11" t="s">
        <v>209</v>
      </c>
      <c r="G28" s="11" t="s">
        <v>81</v>
      </c>
      <c r="H28" s="11">
        <v>24445</v>
      </c>
      <c r="I28" s="11">
        <v>1</v>
      </c>
      <c r="J28" s="45" t="s">
        <v>210</v>
      </c>
      <c r="K28" s="11" t="s">
        <v>859</v>
      </c>
      <c r="L28" s="11" t="s">
        <v>32</v>
      </c>
      <c r="M28" s="12">
        <v>1100</v>
      </c>
      <c r="N28" s="12">
        <v>5.2850000000000001</v>
      </c>
      <c r="O28" s="82">
        <f t="shared" si="0"/>
        <v>5813.5</v>
      </c>
      <c r="P28" s="82">
        <v>0</v>
      </c>
      <c r="Q28" s="82"/>
      <c r="R28" s="82">
        <f t="shared" si="1"/>
        <v>5813.5</v>
      </c>
      <c r="S28" s="46">
        <f t="shared" si="2"/>
        <v>142111007.5</v>
      </c>
      <c r="T28" s="92"/>
      <c r="U28" s="48"/>
      <c r="V28" s="86"/>
    </row>
    <row r="29" spans="1:22" s="14" customFormat="1" x14ac:dyDescent="0.3">
      <c r="A29" s="10" t="s">
        <v>1572</v>
      </c>
      <c r="B29" s="11" t="s">
        <v>1573</v>
      </c>
      <c r="C29" s="84">
        <v>1745465</v>
      </c>
      <c r="D29" s="11" t="s">
        <v>208</v>
      </c>
      <c r="E29" s="10"/>
      <c r="F29" s="11" t="s">
        <v>209</v>
      </c>
      <c r="G29" s="11" t="s">
        <v>81</v>
      </c>
      <c r="H29" s="11">
        <v>24445</v>
      </c>
      <c r="I29" s="11">
        <v>2</v>
      </c>
      <c r="J29" s="45" t="s">
        <v>212</v>
      </c>
      <c r="K29" s="11" t="s">
        <v>213</v>
      </c>
      <c r="L29" s="11" t="s">
        <v>32</v>
      </c>
      <c r="M29" s="12">
        <v>1900</v>
      </c>
      <c r="N29" s="12">
        <v>5.1269999999999998</v>
      </c>
      <c r="O29" s="82">
        <f t="shared" si="0"/>
        <v>9741.2999999999993</v>
      </c>
      <c r="P29" s="82">
        <v>0</v>
      </c>
      <c r="Q29" s="82"/>
      <c r="R29" s="82">
        <f t="shared" si="1"/>
        <v>9741.2999999999993</v>
      </c>
      <c r="S29" s="46">
        <f t="shared" si="2"/>
        <v>238126078.49999997</v>
      </c>
      <c r="T29" s="92"/>
      <c r="U29" s="48"/>
      <c r="V29" s="86"/>
    </row>
    <row r="30" spans="1:22" s="14" customFormat="1" x14ac:dyDescent="0.3">
      <c r="A30" s="10" t="s">
        <v>1572</v>
      </c>
      <c r="B30" s="11" t="s">
        <v>1573</v>
      </c>
      <c r="C30" s="84">
        <v>1745465</v>
      </c>
      <c r="D30" s="11" t="s">
        <v>208</v>
      </c>
      <c r="E30" s="10"/>
      <c r="F30" s="11" t="s">
        <v>209</v>
      </c>
      <c r="G30" s="11" t="s">
        <v>81</v>
      </c>
      <c r="H30" s="11">
        <v>24445</v>
      </c>
      <c r="I30" s="11">
        <v>3</v>
      </c>
      <c r="J30" s="45" t="s">
        <v>214</v>
      </c>
      <c r="K30" s="11" t="s">
        <v>1196</v>
      </c>
      <c r="L30" s="11" t="s">
        <v>32</v>
      </c>
      <c r="M30" s="12">
        <v>6400</v>
      </c>
      <c r="N30" s="12">
        <v>5.1550000000000002</v>
      </c>
      <c r="O30" s="82">
        <f t="shared" si="0"/>
        <v>32992</v>
      </c>
      <c r="P30" s="82">
        <v>0</v>
      </c>
      <c r="Q30" s="82"/>
      <c r="R30" s="82">
        <f t="shared" si="1"/>
        <v>32992</v>
      </c>
      <c r="S30" s="46">
        <f t="shared" si="2"/>
        <v>806489440</v>
      </c>
      <c r="T30" s="92"/>
      <c r="U30" s="48"/>
      <c r="V30" s="86"/>
    </row>
    <row r="31" spans="1:22" s="14" customFormat="1" x14ac:dyDescent="0.3">
      <c r="A31" s="10" t="s">
        <v>1572</v>
      </c>
      <c r="B31" s="11" t="s">
        <v>1573</v>
      </c>
      <c r="C31" s="84">
        <v>1745465</v>
      </c>
      <c r="D31" s="11" t="s">
        <v>208</v>
      </c>
      <c r="E31" s="10"/>
      <c r="F31" s="11" t="s">
        <v>209</v>
      </c>
      <c r="G31" s="11" t="s">
        <v>81</v>
      </c>
      <c r="H31" s="11">
        <v>24445</v>
      </c>
      <c r="I31" s="11">
        <v>4</v>
      </c>
      <c r="J31" s="45" t="s">
        <v>216</v>
      </c>
      <c r="K31" s="11" t="s">
        <v>217</v>
      </c>
      <c r="L31" s="11" t="s">
        <v>32</v>
      </c>
      <c r="M31" s="12">
        <v>1100</v>
      </c>
      <c r="N31" s="12">
        <v>5.2850000000000001</v>
      </c>
      <c r="O31" s="82">
        <f t="shared" si="0"/>
        <v>5813.5</v>
      </c>
      <c r="P31" s="82">
        <v>0</v>
      </c>
      <c r="Q31" s="82"/>
      <c r="R31" s="82">
        <f t="shared" si="1"/>
        <v>5813.5</v>
      </c>
      <c r="S31" s="46">
        <f t="shared" si="2"/>
        <v>142111007.5</v>
      </c>
      <c r="T31" s="92"/>
      <c r="U31" s="48"/>
      <c r="V31" s="86"/>
    </row>
    <row r="32" spans="1:22" s="14" customFormat="1" x14ac:dyDescent="0.3">
      <c r="A32" s="10" t="s">
        <v>1572</v>
      </c>
      <c r="B32" s="11" t="s">
        <v>1573</v>
      </c>
      <c r="C32" s="84">
        <v>1745465</v>
      </c>
      <c r="D32" s="11" t="s">
        <v>208</v>
      </c>
      <c r="E32" s="10"/>
      <c r="F32" s="11" t="s">
        <v>209</v>
      </c>
      <c r="G32" s="11" t="s">
        <v>81</v>
      </c>
      <c r="H32" s="11">
        <v>24445</v>
      </c>
      <c r="I32" s="11">
        <v>5</v>
      </c>
      <c r="J32" s="45" t="s">
        <v>218</v>
      </c>
      <c r="K32" s="11" t="s">
        <v>1020</v>
      </c>
      <c r="L32" s="11" t="s">
        <v>32</v>
      </c>
      <c r="M32" s="12">
        <v>1900</v>
      </c>
      <c r="N32" s="12">
        <v>5.1269999999999998</v>
      </c>
      <c r="O32" s="82">
        <f t="shared" si="0"/>
        <v>9741.2999999999993</v>
      </c>
      <c r="P32" s="82">
        <v>0</v>
      </c>
      <c r="Q32" s="82"/>
      <c r="R32" s="82">
        <f t="shared" si="1"/>
        <v>9741.2999999999993</v>
      </c>
      <c r="S32" s="46">
        <f t="shared" si="2"/>
        <v>238126078.49999997</v>
      </c>
      <c r="T32" s="92"/>
      <c r="U32" s="48"/>
      <c r="V32" s="86"/>
    </row>
    <row r="33" spans="1:22" s="14" customFormat="1" x14ac:dyDescent="0.3">
      <c r="A33" s="10" t="s">
        <v>1572</v>
      </c>
      <c r="B33" s="11" t="s">
        <v>1573</v>
      </c>
      <c r="C33" s="84">
        <v>1745465</v>
      </c>
      <c r="D33" s="11" t="s">
        <v>208</v>
      </c>
      <c r="E33" s="10"/>
      <c r="F33" s="11" t="s">
        <v>209</v>
      </c>
      <c r="G33" s="11" t="s">
        <v>81</v>
      </c>
      <c r="H33" s="11">
        <v>24445</v>
      </c>
      <c r="I33" s="11">
        <v>6</v>
      </c>
      <c r="J33" s="45" t="s">
        <v>220</v>
      </c>
      <c r="K33" s="11" t="s">
        <v>1021</v>
      </c>
      <c r="L33" s="11" t="s">
        <v>32</v>
      </c>
      <c r="M33" s="12">
        <v>6400</v>
      </c>
      <c r="N33" s="12">
        <v>5.1550000000000002</v>
      </c>
      <c r="O33" s="82">
        <f t="shared" si="0"/>
        <v>32992</v>
      </c>
      <c r="P33" s="82">
        <v>0</v>
      </c>
      <c r="Q33" s="82"/>
      <c r="R33" s="82">
        <f t="shared" si="1"/>
        <v>32992</v>
      </c>
      <c r="S33" s="46">
        <f t="shared" si="2"/>
        <v>806489440</v>
      </c>
      <c r="T33" s="92"/>
      <c r="U33" s="48"/>
      <c r="V33" s="86"/>
    </row>
    <row r="34" spans="1:22" s="14" customFormat="1" x14ac:dyDescent="0.3">
      <c r="A34" s="10" t="s">
        <v>1572</v>
      </c>
      <c r="B34" s="11" t="s">
        <v>1573</v>
      </c>
      <c r="C34" s="84">
        <v>1745465</v>
      </c>
      <c r="D34" s="11" t="s">
        <v>208</v>
      </c>
      <c r="E34" s="10"/>
      <c r="F34" s="11" t="s">
        <v>209</v>
      </c>
      <c r="G34" s="11" t="s">
        <v>81</v>
      </c>
      <c r="H34" s="11">
        <v>24445</v>
      </c>
      <c r="I34" s="11">
        <v>7</v>
      </c>
      <c r="J34" s="45" t="s">
        <v>74</v>
      </c>
      <c r="K34" s="11" t="s">
        <v>75</v>
      </c>
      <c r="L34" s="11" t="s">
        <v>32</v>
      </c>
      <c r="M34" s="12">
        <v>18700</v>
      </c>
      <c r="N34" s="12">
        <v>1.63</v>
      </c>
      <c r="O34" s="82">
        <f t="shared" si="0"/>
        <v>30480.999999999996</v>
      </c>
      <c r="P34" s="82">
        <v>0</v>
      </c>
      <c r="Q34" s="82"/>
      <c r="R34" s="82">
        <f t="shared" si="1"/>
        <v>30480.999999999996</v>
      </c>
      <c r="S34" s="46">
        <f t="shared" si="2"/>
        <v>745108044.99999988</v>
      </c>
      <c r="T34" s="92"/>
      <c r="U34" s="48"/>
      <c r="V34" s="86"/>
    </row>
    <row r="35" spans="1:22" s="14" customFormat="1" x14ac:dyDescent="0.3">
      <c r="A35" s="10" t="s">
        <v>1572</v>
      </c>
      <c r="B35" s="11" t="s">
        <v>1573</v>
      </c>
      <c r="C35" s="84">
        <v>1745465</v>
      </c>
      <c r="D35" s="11" t="s">
        <v>208</v>
      </c>
      <c r="E35" s="10"/>
      <c r="F35" s="11" t="s">
        <v>209</v>
      </c>
      <c r="G35" s="11" t="s">
        <v>81</v>
      </c>
      <c r="H35" s="11">
        <v>24445</v>
      </c>
      <c r="I35" s="11">
        <v>8</v>
      </c>
      <c r="J35" s="45" t="s">
        <v>222</v>
      </c>
      <c r="K35" s="11" t="s">
        <v>223</v>
      </c>
      <c r="L35" s="11" t="s">
        <v>32</v>
      </c>
      <c r="M35" s="12">
        <v>600</v>
      </c>
      <c r="N35" s="12">
        <v>5.117</v>
      </c>
      <c r="O35" s="82">
        <f t="shared" si="0"/>
        <v>3070.2</v>
      </c>
      <c r="P35" s="82">
        <v>0</v>
      </c>
      <c r="Q35" s="82"/>
      <c r="R35" s="82">
        <f t="shared" si="1"/>
        <v>3070.2</v>
      </c>
      <c r="S35" s="46">
        <f t="shared" si="2"/>
        <v>75051039</v>
      </c>
      <c r="T35" s="92"/>
      <c r="U35" s="48"/>
      <c r="V35" s="86"/>
    </row>
    <row r="36" spans="1:22" s="14" customFormat="1" x14ac:dyDescent="0.3">
      <c r="A36" s="10" t="s">
        <v>1572</v>
      </c>
      <c r="B36" s="11" t="s">
        <v>1573</v>
      </c>
      <c r="C36" s="84">
        <v>1745465</v>
      </c>
      <c r="D36" s="11" t="s">
        <v>208</v>
      </c>
      <c r="E36" s="10"/>
      <c r="F36" s="11" t="s">
        <v>209</v>
      </c>
      <c r="G36" s="11" t="s">
        <v>81</v>
      </c>
      <c r="H36" s="11">
        <v>24445</v>
      </c>
      <c r="I36" s="11">
        <v>9</v>
      </c>
      <c r="J36" s="45" t="s">
        <v>224</v>
      </c>
      <c r="K36" s="11" t="s">
        <v>225</v>
      </c>
      <c r="L36" s="11" t="s">
        <v>32</v>
      </c>
      <c r="M36" s="12">
        <v>400</v>
      </c>
      <c r="N36" s="12">
        <v>5.2750000000000004</v>
      </c>
      <c r="O36" s="82">
        <f t="shared" si="0"/>
        <v>2110</v>
      </c>
      <c r="P36" s="82">
        <v>0</v>
      </c>
      <c r="Q36" s="82"/>
      <c r="R36" s="82">
        <f t="shared" si="1"/>
        <v>2110</v>
      </c>
      <c r="S36" s="46">
        <f t="shared" si="2"/>
        <v>51578950</v>
      </c>
      <c r="T36" s="92"/>
      <c r="U36" s="48"/>
      <c r="V36" s="86"/>
    </row>
    <row r="37" spans="1:22" s="14" customFormat="1" x14ac:dyDescent="0.3">
      <c r="A37" s="10" t="s">
        <v>1572</v>
      </c>
      <c r="B37" s="11" t="s">
        <v>1573</v>
      </c>
      <c r="C37" s="84">
        <v>1745465</v>
      </c>
      <c r="D37" s="11" t="s">
        <v>208</v>
      </c>
      <c r="E37" s="10"/>
      <c r="F37" s="11" t="s">
        <v>209</v>
      </c>
      <c r="G37" s="11" t="s">
        <v>81</v>
      </c>
      <c r="H37" s="11">
        <v>24445</v>
      </c>
      <c r="I37" s="11">
        <v>10</v>
      </c>
      <c r="J37" s="45" t="s">
        <v>226</v>
      </c>
      <c r="K37" s="11" t="s">
        <v>227</v>
      </c>
      <c r="L37" s="11" t="s">
        <v>32</v>
      </c>
      <c r="M37" s="12">
        <v>300</v>
      </c>
      <c r="N37" s="12">
        <v>5.5949999999999998</v>
      </c>
      <c r="O37" s="82">
        <f t="shared" si="0"/>
        <v>1678.5</v>
      </c>
      <c r="P37" s="82">
        <v>0</v>
      </c>
      <c r="Q37" s="82"/>
      <c r="R37" s="82">
        <f t="shared" si="1"/>
        <v>1678.5</v>
      </c>
      <c r="S37" s="46">
        <f t="shared" si="2"/>
        <v>41030932.5</v>
      </c>
      <c r="T37" s="92"/>
      <c r="U37" s="48"/>
      <c r="V37" s="86"/>
    </row>
    <row r="38" spans="1:22" s="14" customFormat="1" x14ac:dyDescent="0.3">
      <c r="A38" s="10" t="s">
        <v>1572</v>
      </c>
      <c r="B38" s="11" t="s">
        <v>1573</v>
      </c>
      <c r="C38" s="84">
        <v>1745465</v>
      </c>
      <c r="D38" s="11" t="s">
        <v>208</v>
      </c>
      <c r="E38" s="10"/>
      <c r="F38" s="11" t="s">
        <v>209</v>
      </c>
      <c r="G38" s="11" t="s">
        <v>81</v>
      </c>
      <c r="H38" s="11">
        <v>24445</v>
      </c>
      <c r="I38" s="11">
        <v>11</v>
      </c>
      <c r="J38" s="45" t="s">
        <v>228</v>
      </c>
      <c r="K38" s="11" t="s">
        <v>862</v>
      </c>
      <c r="L38" s="11" t="s">
        <v>32</v>
      </c>
      <c r="M38" s="12">
        <v>1100</v>
      </c>
      <c r="N38" s="12">
        <v>5.5949999999999998</v>
      </c>
      <c r="O38" s="82">
        <f t="shared" si="0"/>
        <v>6154.5</v>
      </c>
      <c r="P38" s="82">
        <v>0</v>
      </c>
      <c r="Q38" s="82"/>
      <c r="R38" s="82">
        <f t="shared" si="1"/>
        <v>6154.5</v>
      </c>
      <c r="S38" s="46">
        <f t="shared" si="2"/>
        <v>150446752.5</v>
      </c>
      <c r="T38" s="92"/>
      <c r="U38" s="48"/>
      <c r="V38" s="86"/>
    </row>
    <row r="39" spans="1:22" s="14" customFormat="1" x14ac:dyDescent="0.3">
      <c r="A39" s="10" t="s">
        <v>1572</v>
      </c>
      <c r="B39" s="11" t="s">
        <v>1573</v>
      </c>
      <c r="C39" s="84">
        <v>1745465</v>
      </c>
      <c r="D39" s="11" t="s">
        <v>208</v>
      </c>
      <c r="E39" s="10"/>
      <c r="F39" s="11" t="s">
        <v>209</v>
      </c>
      <c r="G39" s="11" t="s">
        <v>81</v>
      </c>
      <c r="H39" s="11">
        <v>24445</v>
      </c>
      <c r="I39" s="11">
        <v>12</v>
      </c>
      <c r="J39" s="45" t="s">
        <v>230</v>
      </c>
      <c r="K39" s="11" t="s">
        <v>231</v>
      </c>
      <c r="L39" s="11" t="s">
        <v>32</v>
      </c>
      <c r="M39" s="12">
        <v>2400</v>
      </c>
      <c r="N39" s="12">
        <v>5.5949999999999998</v>
      </c>
      <c r="O39" s="82">
        <f t="shared" si="0"/>
        <v>13428</v>
      </c>
      <c r="P39" s="82">
        <v>0</v>
      </c>
      <c r="Q39" s="82"/>
      <c r="R39" s="82">
        <f t="shared" si="1"/>
        <v>13428</v>
      </c>
      <c r="S39" s="46">
        <f t="shared" si="2"/>
        <v>328247460</v>
      </c>
      <c r="T39" s="92"/>
      <c r="U39" s="48"/>
      <c r="V39" s="86"/>
    </row>
    <row r="40" spans="1:22" s="14" customFormat="1" x14ac:dyDescent="0.3">
      <c r="A40" s="10" t="s">
        <v>1572</v>
      </c>
      <c r="B40" s="11" t="s">
        <v>1573</v>
      </c>
      <c r="C40" s="84">
        <v>1745465</v>
      </c>
      <c r="D40" s="11" t="s">
        <v>208</v>
      </c>
      <c r="E40" s="10"/>
      <c r="F40" s="11" t="s">
        <v>209</v>
      </c>
      <c r="G40" s="11" t="s">
        <v>81</v>
      </c>
      <c r="H40" s="11">
        <v>24445</v>
      </c>
      <c r="I40" s="11">
        <v>13</v>
      </c>
      <c r="J40" s="45" t="s">
        <v>1198</v>
      </c>
      <c r="K40" s="11" t="s">
        <v>1199</v>
      </c>
      <c r="L40" s="11" t="s">
        <v>32</v>
      </c>
      <c r="M40" s="12">
        <v>600</v>
      </c>
      <c r="N40" s="12">
        <v>5.117</v>
      </c>
      <c r="O40" s="82">
        <f t="shared" si="0"/>
        <v>3070.2</v>
      </c>
      <c r="P40" s="82">
        <v>0</v>
      </c>
      <c r="Q40" s="82"/>
      <c r="R40" s="82">
        <f t="shared" si="1"/>
        <v>3070.2</v>
      </c>
      <c r="S40" s="46">
        <f t="shared" si="2"/>
        <v>75051039</v>
      </c>
      <c r="T40" s="92"/>
      <c r="U40" s="48"/>
      <c r="V40" s="86"/>
    </row>
    <row r="41" spans="1:22" s="14" customFormat="1" x14ac:dyDescent="0.3">
      <c r="A41" s="10" t="s">
        <v>1572</v>
      </c>
      <c r="B41" s="11" t="s">
        <v>1573</v>
      </c>
      <c r="C41" s="84">
        <v>1745465</v>
      </c>
      <c r="D41" s="11" t="s">
        <v>208</v>
      </c>
      <c r="E41" s="10"/>
      <c r="F41" s="11" t="s">
        <v>209</v>
      </c>
      <c r="G41" s="11" t="s">
        <v>81</v>
      </c>
      <c r="H41" s="11">
        <v>24445</v>
      </c>
      <c r="I41" s="11">
        <v>14</v>
      </c>
      <c r="J41" s="45" t="s">
        <v>232</v>
      </c>
      <c r="K41" s="11" t="s">
        <v>233</v>
      </c>
      <c r="L41" s="11" t="s">
        <v>32</v>
      </c>
      <c r="M41" s="12">
        <v>500</v>
      </c>
      <c r="N41" s="12">
        <v>5.2750000000000004</v>
      </c>
      <c r="O41" s="82">
        <f t="shared" si="0"/>
        <v>2637.5</v>
      </c>
      <c r="P41" s="82">
        <v>0</v>
      </c>
      <c r="Q41" s="82"/>
      <c r="R41" s="82">
        <f t="shared" si="1"/>
        <v>2637.5</v>
      </c>
      <c r="S41" s="46">
        <f t="shared" si="2"/>
        <v>64473687.5</v>
      </c>
      <c r="T41" s="92"/>
      <c r="U41" s="48"/>
      <c r="V41" s="86"/>
    </row>
    <row r="42" spans="1:22" s="14" customFormat="1" x14ac:dyDescent="0.3">
      <c r="A42" s="10" t="s">
        <v>1572</v>
      </c>
      <c r="B42" s="11" t="s">
        <v>1573</v>
      </c>
      <c r="C42" s="84">
        <v>1745465</v>
      </c>
      <c r="D42" s="11" t="s">
        <v>208</v>
      </c>
      <c r="E42" s="10"/>
      <c r="F42" s="11" t="s">
        <v>209</v>
      </c>
      <c r="G42" s="11" t="s">
        <v>81</v>
      </c>
      <c r="H42" s="11">
        <v>24445</v>
      </c>
      <c r="I42" s="11">
        <v>15</v>
      </c>
      <c r="J42" s="45" t="s">
        <v>234</v>
      </c>
      <c r="K42" s="11" t="s">
        <v>235</v>
      </c>
      <c r="L42" s="11" t="s">
        <v>32</v>
      </c>
      <c r="M42" s="12">
        <v>300</v>
      </c>
      <c r="N42" s="12">
        <v>5.5949999999999998</v>
      </c>
      <c r="O42" s="82">
        <f t="shared" si="0"/>
        <v>1678.5</v>
      </c>
      <c r="P42" s="82">
        <v>0</v>
      </c>
      <c r="Q42" s="82"/>
      <c r="R42" s="82">
        <f t="shared" si="1"/>
        <v>1678.5</v>
      </c>
      <c r="S42" s="46">
        <f t="shared" si="2"/>
        <v>41030932.5</v>
      </c>
      <c r="T42" s="92"/>
      <c r="U42" s="48"/>
      <c r="V42" s="86"/>
    </row>
    <row r="43" spans="1:22" s="14" customFormat="1" x14ac:dyDescent="0.3">
      <c r="A43" s="10" t="s">
        <v>1572</v>
      </c>
      <c r="B43" s="11" t="s">
        <v>1573</v>
      </c>
      <c r="C43" s="84">
        <v>1745465</v>
      </c>
      <c r="D43" s="11" t="s">
        <v>208</v>
      </c>
      <c r="E43" s="10"/>
      <c r="F43" s="11" t="s">
        <v>209</v>
      </c>
      <c r="G43" s="11" t="s">
        <v>81</v>
      </c>
      <c r="H43" s="11">
        <v>24445</v>
      </c>
      <c r="I43" s="11">
        <v>16</v>
      </c>
      <c r="J43" s="45" t="s">
        <v>236</v>
      </c>
      <c r="K43" s="11" t="s">
        <v>237</v>
      </c>
      <c r="L43" s="11" t="s">
        <v>32</v>
      </c>
      <c r="M43" s="12">
        <v>1100</v>
      </c>
      <c r="N43" s="12">
        <v>5.5949999999999998</v>
      </c>
      <c r="O43" s="82">
        <f t="shared" si="0"/>
        <v>6154.5</v>
      </c>
      <c r="P43" s="82">
        <v>0</v>
      </c>
      <c r="Q43" s="82"/>
      <c r="R43" s="82">
        <f t="shared" si="1"/>
        <v>6154.5</v>
      </c>
      <c r="S43" s="46">
        <f t="shared" si="2"/>
        <v>150446752.5</v>
      </c>
      <c r="T43" s="92"/>
      <c r="U43" s="48"/>
      <c r="V43" s="86"/>
    </row>
    <row r="44" spans="1:22" s="14" customFormat="1" x14ac:dyDescent="0.3">
      <c r="A44" s="10" t="s">
        <v>1572</v>
      </c>
      <c r="B44" s="11" t="s">
        <v>1573</v>
      </c>
      <c r="C44" s="84">
        <v>1745465</v>
      </c>
      <c r="D44" s="11" t="s">
        <v>208</v>
      </c>
      <c r="E44" s="10"/>
      <c r="F44" s="11" t="s">
        <v>209</v>
      </c>
      <c r="G44" s="11" t="s">
        <v>81</v>
      </c>
      <c r="H44" s="11">
        <v>24445</v>
      </c>
      <c r="I44" s="11">
        <v>17</v>
      </c>
      <c r="J44" s="45" t="s">
        <v>238</v>
      </c>
      <c r="K44" s="11" t="s">
        <v>239</v>
      </c>
      <c r="L44" s="11" t="s">
        <v>32</v>
      </c>
      <c r="M44" s="12">
        <v>2400</v>
      </c>
      <c r="N44" s="12">
        <v>5.5949999999999998</v>
      </c>
      <c r="O44" s="82">
        <f t="shared" si="0"/>
        <v>13428</v>
      </c>
      <c r="P44" s="82">
        <v>0</v>
      </c>
      <c r="Q44" s="82"/>
      <c r="R44" s="82">
        <f t="shared" si="1"/>
        <v>13428</v>
      </c>
      <c r="S44" s="46">
        <f t="shared" si="2"/>
        <v>328247460</v>
      </c>
      <c r="T44" s="92"/>
      <c r="U44" s="48"/>
      <c r="V44" s="86"/>
    </row>
    <row r="45" spans="1:22" s="14" customFormat="1" x14ac:dyDescent="0.3">
      <c r="A45" s="10" t="s">
        <v>1572</v>
      </c>
      <c r="B45" s="11" t="s">
        <v>1573</v>
      </c>
      <c r="C45" s="84">
        <v>1745465</v>
      </c>
      <c r="D45" s="11" t="s">
        <v>208</v>
      </c>
      <c r="E45" s="10"/>
      <c r="F45" s="11" t="s">
        <v>209</v>
      </c>
      <c r="G45" s="11" t="s">
        <v>81</v>
      </c>
      <c r="H45" s="11">
        <v>24445</v>
      </c>
      <c r="I45" s="11">
        <v>18</v>
      </c>
      <c r="J45" s="45" t="s">
        <v>240</v>
      </c>
      <c r="K45" s="11" t="s">
        <v>241</v>
      </c>
      <c r="L45" s="11" t="s">
        <v>32</v>
      </c>
      <c r="M45" s="12">
        <v>1900</v>
      </c>
      <c r="N45" s="12">
        <v>1.7010000000000001</v>
      </c>
      <c r="O45" s="82">
        <f t="shared" si="0"/>
        <v>3231.9</v>
      </c>
      <c r="P45" s="82">
        <v>0</v>
      </c>
      <c r="Q45" s="82"/>
      <c r="R45" s="82">
        <f t="shared" si="1"/>
        <v>3231.9</v>
      </c>
      <c r="S45" s="46">
        <f t="shared" si="2"/>
        <v>79003795.5</v>
      </c>
      <c r="T45" s="92"/>
      <c r="U45" s="48"/>
      <c r="V45" s="86"/>
    </row>
    <row r="46" spans="1:22" s="14" customFormat="1" x14ac:dyDescent="0.3">
      <c r="A46" s="10" t="s">
        <v>1572</v>
      </c>
      <c r="B46" s="11" t="s">
        <v>1573</v>
      </c>
      <c r="C46" s="84">
        <v>1745465</v>
      </c>
      <c r="D46" s="11" t="s">
        <v>208</v>
      </c>
      <c r="E46" s="10"/>
      <c r="F46" s="11" t="s">
        <v>209</v>
      </c>
      <c r="G46" s="11" t="s">
        <v>81</v>
      </c>
      <c r="H46" s="11">
        <v>24445</v>
      </c>
      <c r="I46" s="11">
        <v>19</v>
      </c>
      <c r="J46" s="45" t="s">
        <v>242</v>
      </c>
      <c r="K46" s="11" t="s">
        <v>243</v>
      </c>
      <c r="L46" s="11" t="s">
        <v>32</v>
      </c>
      <c r="M46" s="12">
        <v>7400</v>
      </c>
      <c r="N46" s="12">
        <v>1.944</v>
      </c>
      <c r="O46" s="82">
        <f t="shared" si="0"/>
        <v>14385.6</v>
      </c>
      <c r="P46" s="82">
        <v>0</v>
      </c>
      <c r="Q46" s="82"/>
      <c r="R46" s="82">
        <f t="shared" si="1"/>
        <v>14385.6</v>
      </c>
      <c r="S46" s="46">
        <f t="shared" si="2"/>
        <v>351655992</v>
      </c>
      <c r="T46" s="92"/>
      <c r="U46" s="48"/>
      <c r="V46" s="86"/>
    </row>
    <row r="47" spans="1:22" s="14" customFormat="1" x14ac:dyDescent="0.3">
      <c r="A47" s="10" t="s">
        <v>1572</v>
      </c>
      <c r="B47" s="11" t="s">
        <v>1573</v>
      </c>
      <c r="C47" s="84">
        <v>1745465</v>
      </c>
      <c r="D47" s="11" t="s">
        <v>208</v>
      </c>
      <c r="E47" s="10"/>
      <c r="F47" s="11" t="s">
        <v>209</v>
      </c>
      <c r="G47" s="11" t="s">
        <v>81</v>
      </c>
      <c r="H47" s="11">
        <v>24445</v>
      </c>
      <c r="I47" s="11">
        <v>20</v>
      </c>
      <c r="J47" s="45"/>
      <c r="K47" s="11" t="s">
        <v>1577</v>
      </c>
      <c r="L47" s="11" t="s">
        <v>46</v>
      </c>
      <c r="M47" s="12">
        <v>0</v>
      </c>
      <c r="N47" s="12">
        <v>0</v>
      </c>
      <c r="O47" s="82">
        <f t="shared" si="0"/>
        <v>0</v>
      </c>
      <c r="P47" s="82">
        <v>0</v>
      </c>
      <c r="Q47" s="82"/>
      <c r="R47" s="82">
        <f t="shared" si="1"/>
        <v>0</v>
      </c>
      <c r="S47" s="46">
        <f t="shared" si="2"/>
        <v>0</v>
      </c>
      <c r="T47" s="92"/>
      <c r="U47" s="48"/>
      <c r="V47" s="86"/>
    </row>
    <row r="48" spans="1:22" s="14" customFormat="1" x14ac:dyDescent="0.3">
      <c r="A48" s="10" t="s">
        <v>1684</v>
      </c>
      <c r="B48" s="11" t="s">
        <v>1728</v>
      </c>
      <c r="C48" s="84">
        <v>1745468</v>
      </c>
      <c r="D48" s="11" t="s">
        <v>202</v>
      </c>
      <c r="E48" s="10"/>
      <c r="F48" s="11" t="s">
        <v>1624</v>
      </c>
      <c r="G48" s="11" t="s">
        <v>81</v>
      </c>
      <c r="H48" s="11">
        <v>24160</v>
      </c>
      <c r="I48" s="11">
        <v>1</v>
      </c>
      <c r="J48" s="45">
        <v>641283817</v>
      </c>
      <c r="K48" s="11" t="s">
        <v>204</v>
      </c>
      <c r="L48" s="11" t="s">
        <v>32</v>
      </c>
      <c r="M48" s="12">
        <v>4000</v>
      </c>
      <c r="N48" s="12">
        <v>6.7149999999999999</v>
      </c>
      <c r="O48" s="82">
        <f t="shared" ref="O48:O111" si="3">M48*N48</f>
        <v>26860</v>
      </c>
      <c r="P48" s="82">
        <v>0</v>
      </c>
      <c r="Q48" s="82"/>
      <c r="R48" s="82">
        <f t="shared" ref="R48:R111" si="4">O48</f>
        <v>26860</v>
      </c>
      <c r="S48" s="46">
        <f t="shared" ref="S48:S111" si="5">R48*H48</f>
        <v>648937600</v>
      </c>
      <c r="T48" s="92"/>
      <c r="U48" s="48"/>
      <c r="V48" s="86"/>
    </row>
    <row r="49" spans="1:22" s="14" customFormat="1" x14ac:dyDescent="0.3">
      <c r="A49" s="10" t="s">
        <v>1684</v>
      </c>
      <c r="B49" s="11" t="s">
        <v>1728</v>
      </c>
      <c r="C49" s="84">
        <v>1745468</v>
      </c>
      <c r="D49" s="11" t="s">
        <v>202</v>
      </c>
      <c r="E49" s="10"/>
      <c r="F49" s="11" t="s">
        <v>1624</v>
      </c>
      <c r="G49" s="11" t="s">
        <v>81</v>
      </c>
      <c r="H49" s="11">
        <v>24160</v>
      </c>
      <c r="I49" s="11">
        <v>2</v>
      </c>
      <c r="J49" s="45">
        <v>644942416</v>
      </c>
      <c r="K49" s="11" t="s">
        <v>205</v>
      </c>
      <c r="L49" s="11" t="s">
        <v>32</v>
      </c>
      <c r="M49" s="12">
        <v>4000</v>
      </c>
      <c r="N49" s="12">
        <v>0.34399999999999997</v>
      </c>
      <c r="O49" s="82">
        <f t="shared" si="3"/>
        <v>1376</v>
      </c>
      <c r="P49" s="82">
        <v>0</v>
      </c>
      <c r="Q49" s="82"/>
      <c r="R49" s="82">
        <f t="shared" si="4"/>
        <v>1376</v>
      </c>
      <c r="S49" s="46">
        <f t="shared" si="5"/>
        <v>33244160</v>
      </c>
      <c r="T49" s="92"/>
      <c r="U49" s="48"/>
      <c r="V49" s="86"/>
    </row>
    <row r="50" spans="1:22" s="14" customFormat="1" x14ac:dyDescent="0.3">
      <c r="A50" s="10" t="s">
        <v>1684</v>
      </c>
      <c r="B50" s="11" t="s">
        <v>1728</v>
      </c>
      <c r="C50" s="84">
        <v>1745468</v>
      </c>
      <c r="D50" s="11" t="s">
        <v>202</v>
      </c>
      <c r="E50" s="10"/>
      <c r="F50" s="11" t="s">
        <v>1624</v>
      </c>
      <c r="G50" s="11" t="s">
        <v>81</v>
      </c>
      <c r="H50" s="11">
        <v>24160</v>
      </c>
      <c r="I50" s="11">
        <v>3</v>
      </c>
      <c r="J50" s="45"/>
      <c r="K50" s="11" t="s">
        <v>1736</v>
      </c>
      <c r="L50" s="11" t="s">
        <v>46</v>
      </c>
      <c r="M50" s="12">
        <v>0</v>
      </c>
      <c r="N50" s="12">
        <v>0</v>
      </c>
      <c r="O50" s="82">
        <f t="shared" si="3"/>
        <v>0</v>
      </c>
      <c r="P50" s="82">
        <v>0</v>
      </c>
      <c r="Q50" s="82"/>
      <c r="R50" s="82">
        <f t="shared" si="4"/>
        <v>0</v>
      </c>
      <c r="S50" s="46">
        <f t="shared" si="5"/>
        <v>0</v>
      </c>
      <c r="T50" s="92"/>
      <c r="U50" s="48"/>
      <c r="V50" s="86"/>
    </row>
    <row r="51" spans="1:22" s="14" customFormat="1" x14ac:dyDescent="0.3">
      <c r="A51" s="10" t="s">
        <v>1685</v>
      </c>
      <c r="B51" s="11" t="s">
        <v>1728</v>
      </c>
      <c r="C51" s="84">
        <v>1745470</v>
      </c>
      <c r="D51" s="11" t="s">
        <v>125</v>
      </c>
      <c r="E51" s="10"/>
      <c r="F51" s="11" t="s">
        <v>1623</v>
      </c>
      <c r="G51" s="11" t="s">
        <v>81</v>
      </c>
      <c r="H51" s="11">
        <v>24160</v>
      </c>
      <c r="I51" s="11">
        <v>1</v>
      </c>
      <c r="J51" s="45" t="s">
        <v>171</v>
      </c>
      <c r="K51" s="11" t="s">
        <v>172</v>
      </c>
      <c r="L51" s="11" t="s">
        <v>32</v>
      </c>
      <c r="M51" s="12">
        <v>3000</v>
      </c>
      <c r="N51" s="12">
        <v>6.37</v>
      </c>
      <c r="O51" s="82">
        <f t="shared" si="3"/>
        <v>19110</v>
      </c>
      <c r="P51" s="82">
        <v>0</v>
      </c>
      <c r="Q51" s="82"/>
      <c r="R51" s="82">
        <f t="shared" si="4"/>
        <v>19110</v>
      </c>
      <c r="S51" s="46">
        <f t="shared" si="5"/>
        <v>461697600</v>
      </c>
      <c r="T51" s="92"/>
      <c r="U51" s="48"/>
      <c r="V51" s="86"/>
    </row>
    <row r="52" spans="1:22" s="14" customFormat="1" x14ac:dyDescent="0.3">
      <c r="A52" s="10" t="s">
        <v>1685</v>
      </c>
      <c r="B52" s="11" t="s">
        <v>1728</v>
      </c>
      <c r="C52" s="84">
        <v>1745470</v>
      </c>
      <c r="D52" s="11" t="s">
        <v>125</v>
      </c>
      <c r="E52" s="10"/>
      <c r="F52" s="11" t="s">
        <v>1623</v>
      </c>
      <c r="G52" s="11" t="s">
        <v>81</v>
      </c>
      <c r="H52" s="11">
        <v>24160</v>
      </c>
      <c r="I52" s="11">
        <v>2</v>
      </c>
      <c r="J52" s="45" t="s">
        <v>88</v>
      </c>
      <c r="K52" s="11" t="s">
        <v>89</v>
      </c>
      <c r="L52" s="11" t="s">
        <v>32</v>
      </c>
      <c r="M52" s="12">
        <v>3000</v>
      </c>
      <c r="N52" s="12">
        <v>5.67</v>
      </c>
      <c r="O52" s="82">
        <f t="shared" si="3"/>
        <v>17010</v>
      </c>
      <c r="P52" s="82">
        <v>0</v>
      </c>
      <c r="Q52" s="82"/>
      <c r="R52" s="82">
        <f t="shared" si="4"/>
        <v>17010</v>
      </c>
      <c r="S52" s="46">
        <f t="shared" si="5"/>
        <v>410961600</v>
      </c>
      <c r="T52" s="92"/>
      <c r="U52" s="48"/>
      <c r="V52" s="86"/>
    </row>
    <row r="53" spans="1:22" s="14" customFormat="1" x14ac:dyDescent="0.3">
      <c r="A53" s="10" t="s">
        <v>1685</v>
      </c>
      <c r="B53" s="11" t="s">
        <v>1728</v>
      </c>
      <c r="C53" s="84">
        <v>1745470</v>
      </c>
      <c r="D53" s="11" t="s">
        <v>125</v>
      </c>
      <c r="E53" s="10"/>
      <c r="F53" s="11" t="s">
        <v>1623</v>
      </c>
      <c r="G53" s="11" t="s">
        <v>81</v>
      </c>
      <c r="H53" s="11">
        <v>24160</v>
      </c>
      <c r="I53" s="11">
        <v>3</v>
      </c>
      <c r="J53" s="45" t="s">
        <v>90</v>
      </c>
      <c r="K53" s="11" t="s">
        <v>91</v>
      </c>
      <c r="L53" s="11" t="s">
        <v>32</v>
      </c>
      <c r="M53" s="12">
        <v>1200</v>
      </c>
      <c r="N53" s="12">
        <v>5.89</v>
      </c>
      <c r="O53" s="82">
        <f t="shared" si="3"/>
        <v>7068</v>
      </c>
      <c r="P53" s="82">
        <v>0</v>
      </c>
      <c r="Q53" s="82"/>
      <c r="R53" s="82">
        <f t="shared" si="4"/>
        <v>7068</v>
      </c>
      <c r="S53" s="46">
        <f t="shared" si="5"/>
        <v>170762880</v>
      </c>
      <c r="T53" s="92"/>
      <c r="U53" s="48"/>
      <c r="V53" s="86"/>
    </row>
    <row r="54" spans="1:22" s="14" customFormat="1" x14ac:dyDescent="0.3">
      <c r="A54" s="10" t="s">
        <v>1685</v>
      </c>
      <c r="B54" s="11" t="s">
        <v>1728</v>
      </c>
      <c r="C54" s="84">
        <v>1745470</v>
      </c>
      <c r="D54" s="11" t="s">
        <v>125</v>
      </c>
      <c r="E54" s="10"/>
      <c r="F54" s="11" t="s">
        <v>1623</v>
      </c>
      <c r="G54" s="11" t="s">
        <v>81</v>
      </c>
      <c r="H54" s="11">
        <v>24160</v>
      </c>
      <c r="I54" s="11">
        <v>4</v>
      </c>
      <c r="J54" s="45" t="s">
        <v>173</v>
      </c>
      <c r="K54" s="11" t="s">
        <v>174</v>
      </c>
      <c r="L54" s="11" t="s">
        <v>32</v>
      </c>
      <c r="M54" s="12">
        <v>100</v>
      </c>
      <c r="N54" s="12">
        <v>4.0999999999999996</v>
      </c>
      <c r="O54" s="82">
        <f t="shared" si="3"/>
        <v>409.99999999999994</v>
      </c>
      <c r="P54" s="82">
        <v>0</v>
      </c>
      <c r="Q54" s="82"/>
      <c r="R54" s="82">
        <f t="shared" si="4"/>
        <v>409.99999999999994</v>
      </c>
      <c r="S54" s="46">
        <f t="shared" si="5"/>
        <v>9905599.9999999981</v>
      </c>
      <c r="T54" s="92"/>
      <c r="U54" s="48"/>
      <c r="V54" s="86"/>
    </row>
    <row r="55" spans="1:22" s="14" customFormat="1" x14ac:dyDescent="0.3">
      <c r="A55" s="10" t="s">
        <v>1685</v>
      </c>
      <c r="B55" s="11" t="s">
        <v>1728</v>
      </c>
      <c r="C55" s="84">
        <v>1745470</v>
      </c>
      <c r="D55" s="11" t="s">
        <v>125</v>
      </c>
      <c r="E55" s="10"/>
      <c r="F55" s="11" t="s">
        <v>1623</v>
      </c>
      <c r="G55" s="11" t="s">
        <v>81</v>
      </c>
      <c r="H55" s="11">
        <v>24160</v>
      </c>
      <c r="I55" s="11">
        <v>5</v>
      </c>
      <c r="J55" s="45" t="s">
        <v>175</v>
      </c>
      <c r="K55" s="11" t="s">
        <v>176</v>
      </c>
      <c r="L55" s="11" t="s">
        <v>32</v>
      </c>
      <c r="M55" s="12">
        <v>1200</v>
      </c>
      <c r="N55" s="12">
        <v>5.89</v>
      </c>
      <c r="O55" s="82">
        <f t="shared" si="3"/>
        <v>7068</v>
      </c>
      <c r="P55" s="82">
        <v>0</v>
      </c>
      <c r="Q55" s="82"/>
      <c r="R55" s="82">
        <f t="shared" si="4"/>
        <v>7068</v>
      </c>
      <c r="S55" s="46">
        <f t="shared" si="5"/>
        <v>170762880</v>
      </c>
      <c r="T55" s="92"/>
      <c r="U55" s="48"/>
      <c r="V55" s="86"/>
    </row>
    <row r="56" spans="1:22" s="14" customFormat="1" x14ac:dyDescent="0.3">
      <c r="A56" s="10" t="s">
        <v>1685</v>
      </c>
      <c r="B56" s="11" t="s">
        <v>1728</v>
      </c>
      <c r="C56" s="84">
        <v>1745470</v>
      </c>
      <c r="D56" s="11" t="s">
        <v>125</v>
      </c>
      <c r="E56" s="10"/>
      <c r="F56" s="11" t="s">
        <v>1623</v>
      </c>
      <c r="G56" s="11" t="s">
        <v>81</v>
      </c>
      <c r="H56" s="11">
        <v>24160</v>
      </c>
      <c r="I56" s="11">
        <v>6</v>
      </c>
      <c r="J56" s="45" t="s">
        <v>177</v>
      </c>
      <c r="K56" s="11" t="s">
        <v>178</v>
      </c>
      <c r="L56" s="11" t="s">
        <v>32</v>
      </c>
      <c r="M56" s="12">
        <v>1500</v>
      </c>
      <c r="N56" s="12">
        <v>5.62</v>
      </c>
      <c r="O56" s="82">
        <f t="shared" si="3"/>
        <v>8430</v>
      </c>
      <c r="P56" s="82">
        <v>0</v>
      </c>
      <c r="Q56" s="82"/>
      <c r="R56" s="82">
        <f t="shared" si="4"/>
        <v>8430</v>
      </c>
      <c r="S56" s="46">
        <f t="shared" si="5"/>
        <v>203668800</v>
      </c>
      <c r="T56" s="92"/>
      <c r="U56" s="48"/>
      <c r="V56" s="86"/>
    </row>
    <row r="57" spans="1:22" s="14" customFormat="1" x14ac:dyDescent="0.3">
      <c r="A57" s="10" t="s">
        <v>1685</v>
      </c>
      <c r="B57" s="11" t="s">
        <v>1728</v>
      </c>
      <c r="C57" s="84">
        <v>1745470</v>
      </c>
      <c r="D57" s="11" t="s">
        <v>125</v>
      </c>
      <c r="E57" s="10"/>
      <c r="F57" s="11" t="s">
        <v>1623</v>
      </c>
      <c r="G57" s="11" t="s">
        <v>81</v>
      </c>
      <c r="H57" s="11">
        <v>24160</v>
      </c>
      <c r="I57" s="11">
        <v>7</v>
      </c>
      <c r="J57" s="45" t="s">
        <v>179</v>
      </c>
      <c r="K57" s="11" t="s">
        <v>180</v>
      </c>
      <c r="L57" s="11" t="s">
        <v>32</v>
      </c>
      <c r="M57" s="12">
        <v>1200</v>
      </c>
      <c r="N57" s="12">
        <v>5.62</v>
      </c>
      <c r="O57" s="82">
        <f t="shared" si="3"/>
        <v>6744</v>
      </c>
      <c r="P57" s="82">
        <v>0</v>
      </c>
      <c r="Q57" s="82"/>
      <c r="R57" s="82">
        <f t="shared" si="4"/>
        <v>6744</v>
      </c>
      <c r="S57" s="46">
        <f t="shared" si="5"/>
        <v>162935040</v>
      </c>
      <c r="T57" s="92"/>
      <c r="U57" s="48"/>
      <c r="V57" s="86"/>
    </row>
    <row r="58" spans="1:22" s="14" customFormat="1" x14ac:dyDescent="0.3">
      <c r="A58" s="10" t="s">
        <v>1685</v>
      </c>
      <c r="B58" s="11" t="s">
        <v>1728</v>
      </c>
      <c r="C58" s="84">
        <v>1745470</v>
      </c>
      <c r="D58" s="11" t="s">
        <v>125</v>
      </c>
      <c r="E58" s="10"/>
      <c r="F58" s="11" t="s">
        <v>1623</v>
      </c>
      <c r="G58" s="11" t="s">
        <v>81</v>
      </c>
      <c r="H58" s="11">
        <v>24160</v>
      </c>
      <c r="I58" s="11">
        <v>8</v>
      </c>
      <c r="J58" s="45"/>
      <c r="K58" s="11" t="s">
        <v>1737</v>
      </c>
      <c r="L58" s="11" t="s">
        <v>46</v>
      </c>
      <c r="M58" s="12">
        <v>0</v>
      </c>
      <c r="N58" s="12">
        <v>0</v>
      </c>
      <c r="O58" s="82">
        <f t="shared" si="3"/>
        <v>0</v>
      </c>
      <c r="P58" s="82">
        <v>0</v>
      </c>
      <c r="Q58" s="82"/>
      <c r="R58" s="82">
        <f t="shared" si="4"/>
        <v>0</v>
      </c>
      <c r="S58" s="46">
        <f t="shared" si="5"/>
        <v>0</v>
      </c>
      <c r="T58" s="92"/>
      <c r="U58" s="48"/>
      <c r="V58" s="86"/>
    </row>
    <row r="59" spans="1:22" s="14" customFormat="1" x14ac:dyDescent="0.3">
      <c r="A59" s="10" t="s">
        <v>1686</v>
      </c>
      <c r="B59" s="11" t="s">
        <v>1728</v>
      </c>
      <c r="C59" s="84">
        <v>1745476</v>
      </c>
      <c r="D59" s="11" t="s">
        <v>125</v>
      </c>
      <c r="E59" s="10"/>
      <c r="F59" s="11" t="s">
        <v>1623</v>
      </c>
      <c r="G59" s="11" t="s">
        <v>81</v>
      </c>
      <c r="H59" s="11">
        <v>24160</v>
      </c>
      <c r="I59" s="11">
        <v>1</v>
      </c>
      <c r="J59" s="45" t="s">
        <v>147</v>
      </c>
      <c r="K59" s="11" t="s">
        <v>148</v>
      </c>
      <c r="L59" s="11" t="s">
        <v>32</v>
      </c>
      <c r="M59" s="12">
        <v>1700</v>
      </c>
      <c r="N59" s="12">
        <v>5.67</v>
      </c>
      <c r="O59" s="82">
        <f t="shared" si="3"/>
        <v>9639</v>
      </c>
      <c r="P59" s="82">
        <v>0</v>
      </c>
      <c r="Q59" s="82"/>
      <c r="R59" s="82">
        <f t="shared" si="4"/>
        <v>9639</v>
      </c>
      <c r="S59" s="46">
        <f t="shared" si="5"/>
        <v>232878240</v>
      </c>
      <c r="T59" s="92"/>
      <c r="U59" s="48"/>
      <c r="V59" s="86"/>
    </row>
    <row r="60" spans="1:22" s="14" customFormat="1" x14ac:dyDescent="0.3">
      <c r="A60" s="10" t="s">
        <v>1686</v>
      </c>
      <c r="B60" s="11" t="s">
        <v>1728</v>
      </c>
      <c r="C60" s="84">
        <v>1745476</v>
      </c>
      <c r="D60" s="11" t="s">
        <v>125</v>
      </c>
      <c r="E60" s="10"/>
      <c r="F60" s="11" t="s">
        <v>1623</v>
      </c>
      <c r="G60" s="11" t="s">
        <v>81</v>
      </c>
      <c r="H60" s="11">
        <v>24160</v>
      </c>
      <c r="I60" s="11">
        <v>2</v>
      </c>
      <c r="J60" s="45" t="s">
        <v>149</v>
      </c>
      <c r="K60" s="11" t="s">
        <v>150</v>
      </c>
      <c r="L60" s="11" t="s">
        <v>32</v>
      </c>
      <c r="M60" s="12">
        <v>800</v>
      </c>
      <c r="N60" s="12">
        <v>5.67</v>
      </c>
      <c r="O60" s="82">
        <f t="shared" si="3"/>
        <v>4536</v>
      </c>
      <c r="P60" s="82">
        <v>0</v>
      </c>
      <c r="Q60" s="82"/>
      <c r="R60" s="82">
        <f t="shared" si="4"/>
        <v>4536</v>
      </c>
      <c r="S60" s="46">
        <f t="shared" si="5"/>
        <v>109589760</v>
      </c>
      <c r="T60" s="92"/>
      <c r="U60" s="48"/>
      <c r="V60" s="86"/>
    </row>
    <row r="61" spans="1:22" s="14" customFormat="1" x14ac:dyDescent="0.3">
      <c r="A61" s="10" t="s">
        <v>1686</v>
      </c>
      <c r="B61" s="11" t="s">
        <v>1728</v>
      </c>
      <c r="C61" s="84">
        <v>1745476</v>
      </c>
      <c r="D61" s="11" t="s">
        <v>125</v>
      </c>
      <c r="E61" s="10"/>
      <c r="F61" s="11" t="s">
        <v>1623</v>
      </c>
      <c r="G61" s="11" t="s">
        <v>81</v>
      </c>
      <c r="H61" s="11">
        <v>24160</v>
      </c>
      <c r="I61" s="11">
        <v>3</v>
      </c>
      <c r="J61" s="45" t="s">
        <v>82</v>
      </c>
      <c r="K61" s="11" t="s">
        <v>83</v>
      </c>
      <c r="L61" s="11" t="s">
        <v>32</v>
      </c>
      <c r="M61" s="12">
        <v>900</v>
      </c>
      <c r="N61" s="12">
        <v>5.67</v>
      </c>
      <c r="O61" s="82">
        <f t="shared" si="3"/>
        <v>5103</v>
      </c>
      <c r="P61" s="82">
        <v>0</v>
      </c>
      <c r="Q61" s="82"/>
      <c r="R61" s="82">
        <f t="shared" si="4"/>
        <v>5103</v>
      </c>
      <c r="S61" s="46">
        <f t="shared" si="5"/>
        <v>123288480</v>
      </c>
      <c r="T61" s="92"/>
      <c r="U61" s="48"/>
      <c r="V61" s="86"/>
    </row>
    <row r="62" spans="1:22" s="14" customFormat="1" x14ac:dyDescent="0.3">
      <c r="A62" s="10" t="s">
        <v>1686</v>
      </c>
      <c r="B62" s="11" t="s">
        <v>1728</v>
      </c>
      <c r="C62" s="84">
        <v>1745476</v>
      </c>
      <c r="D62" s="11" t="s">
        <v>125</v>
      </c>
      <c r="E62" s="10"/>
      <c r="F62" s="11" t="s">
        <v>1623</v>
      </c>
      <c r="G62" s="11" t="s">
        <v>81</v>
      </c>
      <c r="H62" s="11">
        <v>24160</v>
      </c>
      <c r="I62" s="11">
        <v>4</v>
      </c>
      <c r="J62" s="45" t="s">
        <v>84</v>
      </c>
      <c r="K62" s="11" t="s">
        <v>85</v>
      </c>
      <c r="L62" s="11" t="s">
        <v>32</v>
      </c>
      <c r="M62" s="12">
        <v>600</v>
      </c>
      <c r="N62" s="12">
        <v>5.67</v>
      </c>
      <c r="O62" s="82">
        <f t="shared" si="3"/>
        <v>3402</v>
      </c>
      <c r="P62" s="82">
        <v>0</v>
      </c>
      <c r="Q62" s="82"/>
      <c r="R62" s="82">
        <f t="shared" si="4"/>
        <v>3402</v>
      </c>
      <c r="S62" s="46">
        <f t="shared" si="5"/>
        <v>82192320</v>
      </c>
      <c r="T62" s="92"/>
      <c r="U62" s="48"/>
      <c r="V62" s="86"/>
    </row>
    <row r="63" spans="1:22" s="14" customFormat="1" x14ac:dyDescent="0.3">
      <c r="A63" s="10" t="s">
        <v>1686</v>
      </c>
      <c r="B63" s="11" t="s">
        <v>1728</v>
      </c>
      <c r="C63" s="84">
        <v>1745476</v>
      </c>
      <c r="D63" s="11" t="s">
        <v>125</v>
      </c>
      <c r="E63" s="10"/>
      <c r="F63" s="11" t="s">
        <v>1623</v>
      </c>
      <c r="G63" s="11" t="s">
        <v>81</v>
      </c>
      <c r="H63" s="11">
        <v>24160</v>
      </c>
      <c r="I63" s="11">
        <v>5</v>
      </c>
      <c r="J63" s="45"/>
      <c r="K63" s="11" t="s">
        <v>1738</v>
      </c>
      <c r="L63" s="11" t="s">
        <v>46</v>
      </c>
      <c r="M63" s="12">
        <v>0</v>
      </c>
      <c r="N63" s="12">
        <v>0</v>
      </c>
      <c r="O63" s="82">
        <f t="shared" si="3"/>
        <v>0</v>
      </c>
      <c r="P63" s="82">
        <v>0</v>
      </c>
      <c r="Q63" s="82"/>
      <c r="R63" s="82">
        <f t="shared" si="4"/>
        <v>0</v>
      </c>
      <c r="S63" s="46">
        <f t="shared" si="5"/>
        <v>0</v>
      </c>
      <c r="T63" s="92"/>
      <c r="U63" s="48"/>
      <c r="V63" s="86"/>
    </row>
    <row r="64" spans="1:22" s="14" customFormat="1" x14ac:dyDescent="0.3">
      <c r="A64" s="10" t="s">
        <v>1687</v>
      </c>
      <c r="B64" s="11" t="s">
        <v>1728</v>
      </c>
      <c r="C64" s="84">
        <v>1745480</v>
      </c>
      <c r="D64" s="11" t="s">
        <v>125</v>
      </c>
      <c r="E64" s="10"/>
      <c r="F64" s="11" t="s">
        <v>1623</v>
      </c>
      <c r="G64" s="11" t="s">
        <v>81</v>
      </c>
      <c r="H64" s="11">
        <v>24160</v>
      </c>
      <c r="I64" s="11">
        <v>1</v>
      </c>
      <c r="J64" s="45" t="s">
        <v>129</v>
      </c>
      <c r="K64" s="11" t="s">
        <v>130</v>
      </c>
      <c r="L64" s="11" t="s">
        <v>32</v>
      </c>
      <c r="M64" s="12">
        <v>1500</v>
      </c>
      <c r="N64" s="12">
        <v>4.54</v>
      </c>
      <c r="O64" s="82">
        <f t="shared" si="3"/>
        <v>6810</v>
      </c>
      <c r="P64" s="82">
        <v>0</v>
      </c>
      <c r="Q64" s="82"/>
      <c r="R64" s="82">
        <f t="shared" si="4"/>
        <v>6810</v>
      </c>
      <c r="S64" s="46">
        <f t="shared" si="5"/>
        <v>164529600</v>
      </c>
      <c r="T64" s="92"/>
      <c r="U64" s="48"/>
      <c r="V64" s="86"/>
    </row>
    <row r="65" spans="1:22" s="14" customFormat="1" x14ac:dyDescent="0.3">
      <c r="A65" s="10" t="s">
        <v>1687</v>
      </c>
      <c r="B65" s="11" t="s">
        <v>1728</v>
      </c>
      <c r="C65" s="84">
        <v>1745480</v>
      </c>
      <c r="D65" s="11" t="s">
        <v>125</v>
      </c>
      <c r="E65" s="10"/>
      <c r="F65" s="11" t="s">
        <v>1623</v>
      </c>
      <c r="G65" s="11" t="s">
        <v>81</v>
      </c>
      <c r="H65" s="11">
        <v>24160</v>
      </c>
      <c r="I65" s="11">
        <v>2</v>
      </c>
      <c r="J65" s="45" t="s">
        <v>131</v>
      </c>
      <c r="K65" s="11" t="s">
        <v>132</v>
      </c>
      <c r="L65" s="11" t="s">
        <v>32</v>
      </c>
      <c r="M65" s="12">
        <v>1500</v>
      </c>
      <c r="N65" s="12">
        <v>4.54</v>
      </c>
      <c r="O65" s="82">
        <f t="shared" si="3"/>
        <v>6810</v>
      </c>
      <c r="P65" s="82">
        <v>0</v>
      </c>
      <c r="Q65" s="82"/>
      <c r="R65" s="82">
        <f t="shared" si="4"/>
        <v>6810</v>
      </c>
      <c r="S65" s="46">
        <f t="shared" si="5"/>
        <v>164529600</v>
      </c>
      <c r="T65" s="92"/>
      <c r="U65" s="48"/>
      <c r="V65" s="86"/>
    </row>
    <row r="66" spans="1:22" s="14" customFormat="1" x14ac:dyDescent="0.3">
      <c r="A66" s="10" t="s">
        <v>1687</v>
      </c>
      <c r="B66" s="11" t="s">
        <v>1728</v>
      </c>
      <c r="C66" s="84">
        <v>1745480</v>
      </c>
      <c r="D66" s="11" t="s">
        <v>125</v>
      </c>
      <c r="E66" s="10"/>
      <c r="F66" s="11" t="s">
        <v>1623</v>
      </c>
      <c r="G66" s="11" t="s">
        <v>81</v>
      </c>
      <c r="H66" s="11">
        <v>24160</v>
      </c>
      <c r="I66" s="11">
        <v>3</v>
      </c>
      <c r="J66" s="45" t="s">
        <v>135</v>
      </c>
      <c r="K66" s="11" t="s">
        <v>136</v>
      </c>
      <c r="L66" s="11" t="s">
        <v>32</v>
      </c>
      <c r="M66" s="12">
        <v>1000</v>
      </c>
      <c r="N66" s="12">
        <v>5.51</v>
      </c>
      <c r="O66" s="82">
        <f t="shared" si="3"/>
        <v>5510</v>
      </c>
      <c r="P66" s="82">
        <v>0</v>
      </c>
      <c r="Q66" s="82"/>
      <c r="R66" s="82">
        <f t="shared" si="4"/>
        <v>5510</v>
      </c>
      <c r="S66" s="46">
        <f t="shared" si="5"/>
        <v>133121600</v>
      </c>
      <c r="T66" s="92"/>
      <c r="U66" s="48"/>
      <c r="V66" s="86"/>
    </row>
    <row r="67" spans="1:22" s="14" customFormat="1" x14ac:dyDescent="0.3">
      <c r="A67" s="10" t="s">
        <v>1687</v>
      </c>
      <c r="B67" s="11" t="s">
        <v>1728</v>
      </c>
      <c r="C67" s="84">
        <v>1745480</v>
      </c>
      <c r="D67" s="11" t="s">
        <v>125</v>
      </c>
      <c r="E67" s="10"/>
      <c r="F67" s="11" t="s">
        <v>1623</v>
      </c>
      <c r="G67" s="11" t="s">
        <v>81</v>
      </c>
      <c r="H67" s="11">
        <v>24160</v>
      </c>
      <c r="I67" s="11">
        <v>4</v>
      </c>
      <c r="J67" s="45" t="s">
        <v>137</v>
      </c>
      <c r="K67" s="11" t="s">
        <v>138</v>
      </c>
      <c r="L67" s="11" t="s">
        <v>32</v>
      </c>
      <c r="M67" s="12">
        <v>2000</v>
      </c>
      <c r="N67" s="12">
        <v>4.54</v>
      </c>
      <c r="O67" s="82">
        <f t="shared" si="3"/>
        <v>9080</v>
      </c>
      <c r="P67" s="82">
        <v>0</v>
      </c>
      <c r="Q67" s="82"/>
      <c r="R67" s="82">
        <f t="shared" si="4"/>
        <v>9080</v>
      </c>
      <c r="S67" s="46">
        <f t="shared" si="5"/>
        <v>219372800</v>
      </c>
      <c r="T67" s="92"/>
      <c r="U67" s="48"/>
      <c r="V67" s="86"/>
    </row>
    <row r="68" spans="1:22" s="14" customFormat="1" x14ac:dyDescent="0.3">
      <c r="A68" s="10" t="s">
        <v>1687</v>
      </c>
      <c r="B68" s="11" t="s">
        <v>1728</v>
      </c>
      <c r="C68" s="84">
        <v>1745480</v>
      </c>
      <c r="D68" s="11" t="s">
        <v>125</v>
      </c>
      <c r="E68" s="10"/>
      <c r="F68" s="11" t="s">
        <v>1623</v>
      </c>
      <c r="G68" s="11" t="s">
        <v>81</v>
      </c>
      <c r="H68" s="11">
        <v>24160</v>
      </c>
      <c r="I68" s="11">
        <v>5</v>
      </c>
      <c r="J68" s="45" t="s">
        <v>139</v>
      </c>
      <c r="K68" s="11" t="s">
        <v>140</v>
      </c>
      <c r="L68" s="11" t="s">
        <v>32</v>
      </c>
      <c r="M68" s="12">
        <v>1500</v>
      </c>
      <c r="N68" s="12">
        <v>4.54</v>
      </c>
      <c r="O68" s="82">
        <f t="shared" si="3"/>
        <v>6810</v>
      </c>
      <c r="P68" s="82">
        <v>0</v>
      </c>
      <c r="Q68" s="82"/>
      <c r="R68" s="82">
        <f t="shared" si="4"/>
        <v>6810</v>
      </c>
      <c r="S68" s="46">
        <f t="shared" si="5"/>
        <v>164529600</v>
      </c>
      <c r="T68" s="92"/>
      <c r="U68" s="48"/>
      <c r="V68" s="86"/>
    </row>
    <row r="69" spans="1:22" s="14" customFormat="1" x14ac:dyDescent="0.3">
      <c r="A69" s="10" t="s">
        <v>1687</v>
      </c>
      <c r="B69" s="11" t="s">
        <v>1728</v>
      </c>
      <c r="C69" s="84">
        <v>1745480</v>
      </c>
      <c r="D69" s="11" t="s">
        <v>125</v>
      </c>
      <c r="E69" s="10"/>
      <c r="F69" s="11" t="s">
        <v>1623</v>
      </c>
      <c r="G69" s="11" t="s">
        <v>81</v>
      </c>
      <c r="H69" s="11">
        <v>24160</v>
      </c>
      <c r="I69" s="11">
        <v>6</v>
      </c>
      <c r="J69" s="45" t="s">
        <v>143</v>
      </c>
      <c r="K69" s="11" t="s">
        <v>144</v>
      </c>
      <c r="L69" s="11" t="s">
        <v>32</v>
      </c>
      <c r="M69" s="12">
        <v>1000</v>
      </c>
      <c r="N69" s="12">
        <v>5.51</v>
      </c>
      <c r="O69" s="82">
        <f t="shared" si="3"/>
        <v>5510</v>
      </c>
      <c r="P69" s="82">
        <v>0</v>
      </c>
      <c r="Q69" s="82"/>
      <c r="R69" s="82">
        <f t="shared" si="4"/>
        <v>5510</v>
      </c>
      <c r="S69" s="46">
        <f t="shared" si="5"/>
        <v>133121600</v>
      </c>
      <c r="T69" s="92"/>
      <c r="U69" s="48"/>
      <c r="V69" s="86"/>
    </row>
    <row r="70" spans="1:22" s="14" customFormat="1" x14ac:dyDescent="0.3">
      <c r="A70" s="10" t="s">
        <v>1687</v>
      </c>
      <c r="B70" s="11" t="s">
        <v>1728</v>
      </c>
      <c r="C70" s="84">
        <v>1745480</v>
      </c>
      <c r="D70" s="11" t="s">
        <v>125</v>
      </c>
      <c r="E70" s="10"/>
      <c r="F70" s="11" t="s">
        <v>1623</v>
      </c>
      <c r="G70" s="11" t="s">
        <v>81</v>
      </c>
      <c r="H70" s="11">
        <v>24160</v>
      </c>
      <c r="I70" s="11">
        <v>7</v>
      </c>
      <c r="J70" s="45"/>
      <c r="K70" s="11" t="s">
        <v>1739</v>
      </c>
      <c r="L70" s="11" t="s">
        <v>46</v>
      </c>
      <c r="M70" s="12">
        <v>0</v>
      </c>
      <c r="N70" s="12">
        <v>0</v>
      </c>
      <c r="O70" s="82">
        <f t="shared" si="3"/>
        <v>0</v>
      </c>
      <c r="P70" s="82">
        <v>0</v>
      </c>
      <c r="Q70" s="82"/>
      <c r="R70" s="82">
        <f t="shared" si="4"/>
        <v>0</v>
      </c>
      <c r="S70" s="46">
        <f t="shared" si="5"/>
        <v>0</v>
      </c>
      <c r="T70" s="92"/>
      <c r="U70" s="48"/>
      <c r="V70" s="86"/>
    </row>
    <row r="71" spans="1:22" s="14" customFormat="1" x14ac:dyDescent="0.3">
      <c r="A71" s="10" t="s">
        <v>1688</v>
      </c>
      <c r="B71" s="11" t="s">
        <v>1728</v>
      </c>
      <c r="C71" s="84">
        <v>1745481</v>
      </c>
      <c r="D71" s="11" t="s">
        <v>112</v>
      </c>
      <c r="E71" s="10"/>
      <c r="F71" s="11" t="s">
        <v>1621</v>
      </c>
      <c r="G71" s="11" t="s">
        <v>81</v>
      </c>
      <c r="H71" s="11">
        <v>24160</v>
      </c>
      <c r="I71" s="11">
        <v>1</v>
      </c>
      <c r="J71" s="45">
        <v>566421806</v>
      </c>
      <c r="K71" s="11" t="s">
        <v>1740</v>
      </c>
      <c r="L71" s="11" t="s">
        <v>32</v>
      </c>
      <c r="M71" s="12">
        <v>100</v>
      </c>
      <c r="N71" s="12">
        <v>11.39</v>
      </c>
      <c r="O71" s="82">
        <f t="shared" si="3"/>
        <v>1139</v>
      </c>
      <c r="P71" s="82">
        <v>0</v>
      </c>
      <c r="Q71" s="82"/>
      <c r="R71" s="82">
        <f t="shared" si="4"/>
        <v>1139</v>
      </c>
      <c r="S71" s="46">
        <f t="shared" si="5"/>
        <v>27518240</v>
      </c>
      <c r="T71" s="92"/>
      <c r="U71" s="48"/>
      <c r="V71" s="86"/>
    </row>
    <row r="72" spans="1:22" s="14" customFormat="1" x14ac:dyDescent="0.3">
      <c r="A72" s="10" t="s">
        <v>1688</v>
      </c>
      <c r="B72" s="11" t="s">
        <v>1728</v>
      </c>
      <c r="C72" s="84">
        <v>1745481</v>
      </c>
      <c r="D72" s="11" t="s">
        <v>112</v>
      </c>
      <c r="E72" s="10"/>
      <c r="F72" s="11" t="s">
        <v>1621</v>
      </c>
      <c r="G72" s="11" t="s">
        <v>81</v>
      </c>
      <c r="H72" s="11">
        <v>24160</v>
      </c>
      <c r="I72" s="11">
        <v>2</v>
      </c>
      <c r="J72" s="45">
        <v>566561308</v>
      </c>
      <c r="K72" s="11" t="s">
        <v>1637</v>
      </c>
      <c r="L72" s="11" t="s">
        <v>32</v>
      </c>
      <c r="M72" s="12">
        <v>100</v>
      </c>
      <c r="N72" s="12">
        <v>11.68</v>
      </c>
      <c r="O72" s="82">
        <f t="shared" si="3"/>
        <v>1168</v>
      </c>
      <c r="P72" s="82">
        <v>0</v>
      </c>
      <c r="Q72" s="82"/>
      <c r="R72" s="82">
        <f t="shared" si="4"/>
        <v>1168</v>
      </c>
      <c r="S72" s="46">
        <f t="shared" si="5"/>
        <v>28218880</v>
      </c>
      <c r="T72" s="92"/>
      <c r="U72" s="48"/>
      <c r="V72" s="86"/>
    </row>
    <row r="73" spans="1:22" s="14" customFormat="1" x14ac:dyDescent="0.3">
      <c r="A73" s="10" t="s">
        <v>1688</v>
      </c>
      <c r="B73" s="11" t="s">
        <v>1728</v>
      </c>
      <c r="C73" s="84">
        <v>1745481</v>
      </c>
      <c r="D73" s="11" t="s">
        <v>112</v>
      </c>
      <c r="E73" s="10"/>
      <c r="F73" s="11" t="s">
        <v>1621</v>
      </c>
      <c r="G73" s="11" t="s">
        <v>81</v>
      </c>
      <c r="H73" s="11">
        <v>24160</v>
      </c>
      <c r="I73" s="11">
        <v>3</v>
      </c>
      <c r="J73" s="45">
        <v>567301808</v>
      </c>
      <c r="K73" s="11" t="s">
        <v>1638</v>
      </c>
      <c r="L73" s="11" t="s">
        <v>32</v>
      </c>
      <c r="M73" s="12">
        <v>100</v>
      </c>
      <c r="N73" s="12">
        <v>11.68</v>
      </c>
      <c r="O73" s="82">
        <f t="shared" si="3"/>
        <v>1168</v>
      </c>
      <c r="P73" s="82">
        <v>0</v>
      </c>
      <c r="Q73" s="82"/>
      <c r="R73" s="82">
        <f t="shared" si="4"/>
        <v>1168</v>
      </c>
      <c r="S73" s="46">
        <f t="shared" si="5"/>
        <v>28218880</v>
      </c>
      <c r="T73" s="92"/>
      <c r="U73" s="48"/>
      <c r="V73" s="86"/>
    </row>
    <row r="74" spans="1:22" s="14" customFormat="1" x14ac:dyDescent="0.3">
      <c r="A74" s="10" t="s">
        <v>1688</v>
      </c>
      <c r="B74" s="11" t="s">
        <v>1728</v>
      </c>
      <c r="C74" s="84">
        <v>1745481</v>
      </c>
      <c r="D74" s="11" t="s">
        <v>112</v>
      </c>
      <c r="E74" s="10"/>
      <c r="F74" s="11" t="s">
        <v>1621</v>
      </c>
      <c r="G74" s="11" t="s">
        <v>81</v>
      </c>
      <c r="H74" s="11">
        <v>24160</v>
      </c>
      <c r="I74" s="11">
        <v>4</v>
      </c>
      <c r="J74" s="45">
        <v>567302105</v>
      </c>
      <c r="K74" s="11" t="s">
        <v>1741</v>
      </c>
      <c r="L74" s="11" t="s">
        <v>32</v>
      </c>
      <c r="M74" s="12">
        <v>100</v>
      </c>
      <c r="N74" s="12">
        <v>12.03</v>
      </c>
      <c r="O74" s="82">
        <f t="shared" si="3"/>
        <v>1203</v>
      </c>
      <c r="P74" s="82">
        <v>0</v>
      </c>
      <c r="Q74" s="82"/>
      <c r="R74" s="82">
        <f t="shared" si="4"/>
        <v>1203</v>
      </c>
      <c r="S74" s="46">
        <f t="shared" si="5"/>
        <v>29064480</v>
      </c>
      <c r="T74" s="92"/>
      <c r="U74" s="48"/>
      <c r="V74" s="86"/>
    </row>
    <row r="75" spans="1:22" s="14" customFormat="1" x14ac:dyDescent="0.3">
      <c r="A75" s="10" t="s">
        <v>1688</v>
      </c>
      <c r="B75" s="11" t="s">
        <v>1728</v>
      </c>
      <c r="C75" s="84">
        <v>1745481</v>
      </c>
      <c r="D75" s="11" t="s">
        <v>112</v>
      </c>
      <c r="E75" s="10"/>
      <c r="F75" s="11" t="s">
        <v>1621</v>
      </c>
      <c r="G75" s="11" t="s">
        <v>81</v>
      </c>
      <c r="H75" s="11">
        <v>24160</v>
      </c>
      <c r="I75" s="11">
        <v>5</v>
      </c>
      <c r="J75" s="45">
        <v>567302305</v>
      </c>
      <c r="K75" s="11" t="s">
        <v>1742</v>
      </c>
      <c r="L75" s="11" t="s">
        <v>32</v>
      </c>
      <c r="M75" s="12">
        <v>100</v>
      </c>
      <c r="N75" s="12">
        <v>12.03</v>
      </c>
      <c r="O75" s="82">
        <f t="shared" si="3"/>
        <v>1203</v>
      </c>
      <c r="P75" s="82">
        <v>0</v>
      </c>
      <c r="Q75" s="82"/>
      <c r="R75" s="82">
        <f t="shared" si="4"/>
        <v>1203</v>
      </c>
      <c r="S75" s="46">
        <f t="shared" si="5"/>
        <v>29064480</v>
      </c>
      <c r="T75" s="92"/>
      <c r="U75" s="48"/>
      <c r="V75" s="86"/>
    </row>
    <row r="76" spans="1:22" s="14" customFormat="1" x14ac:dyDescent="0.3">
      <c r="A76" s="10" t="s">
        <v>1688</v>
      </c>
      <c r="B76" s="11" t="s">
        <v>1728</v>
      </c>
      <c r="C76" s="84">
        <v>1745481</v>
      </c>
      <c r="D76" s="11" t="s">
        <v>112</v>
      </c>
      <c r="E76" s="10"/>
      <c r="F76" s="11" t="s">
        <v>1621</v>
      </c>
      <c r="G76" s="11" t="s">
        <v>81</v>
      </c>
      <c r="H76" s="11">
        <v>24160</v>
      </c>
      <c r="I76" s="11">
        <v>6</v>
      </c>
      <c r="J76" s="45">
        <v>600978906</v>
      </c>
      <c r="K76" s="11" t="s">
        <v>1743</v>
      </c>
      <c r="L76" s="11" t="s">
        <v>32</v>
      </c>
      <c r="M76" s="12">
        <v>100</v>
      </c>
      <c r="N76" s="12">
        <v>11.39</v>
      </c>
      <c r="O76" s="82">
        <f t="shared" si="3"/>
        <v>1139</v>
      </c>
      <c r="P76" s="82">
        <v>0</v>
      </c>
      <c r="Q76" s="82"/>
      <c r="R76" s="82">
        <f t="shared" si="4"/>
        <v>1139</v>
      </c>
      <c r="S76" s="46">
        <f t="shared" si="5"/>
        <v>27518240</v>
      </c>
      <c r="T76" s="92"/>
      <c r="U76" s="48"/>
      <c r="V76" s="86"/>
    </row>
    <row r="77" spans="1:22" s="14" customFormat="1" x14ac:dyDescent="0.3">
      <c r="A77" s="10" t="s">
        <v>1688</v>
      </c>
      <c r="B77" s="11" t="s">
        <v>1728</v>
      </c>
      <c r="C77" s="84">
        <v>1745481</v>
      </c>
      <c r="D77" s="11" t="s">
        <v>112</v>
      </c>
      <c r="E77" s="10"/>
      <c r="F77" s="11" t="s">
        <v>1621</v>
      </c>
      <c r="G77" s="11" t="s">
        <v>81</v>
      </c>
      <c r="H77" s="11">
        <v>24160</v>
      </c>
      <c r="I77" s="11">
        <v>7</v>
      </c>
      <c r="J77" s="45">
        <v>600979206</v>
      </c>
      <c r="K77" s="11" t="s">
        <v>1744</v>
      </c>
      <c r="L77" s="11" t="s">
        <v>32</v>
      </c>
      <c r="M77" s="12">
        <v>100</v>
      </c>
      <c r="N77" s="12">
        <v>11.4</v>
      </c>
      <c r="O77" s="82">
        <f t="shared" si="3"/>
        <v>1140</v>
      </c>
      <c r="P77" s="82">
        <v>0</v>
      </c>
      <c r="Q77" s="82"/>
      <c r="R77" s="82">
        <f t="shared" si="4"/>
        <v>1140</v>
      </c>
      <c r="S77" s="46">
        <f t="shared" si="5"/>
        <v>27542400</v>
      </c>
      <c r="T77" s="92"/>
      <c r="U77" s="48"/>
      <c r="V77" s="86"/>
    </row>
    <row r="78" spans="1:22" s="14" customFormat="1" x14ac:dyDescent="0.3">
      <c r="A78" s="10" t="s">
        <v>1688</v>
      </c>
      <c r="B78" s="11" t="s">
        <v>1728</v>
      </c>
      <c r="C78" s="84">
        <v>1745481</v>
      </c>
      <c r="D78" s="11" t="s">
        <v>112</v>
      </c>
      <c r="E78" s="10"/>
      <c r="F78" s="11" t="s">
        <v>1621</v>
      </c>
      <c r="G78" s="11" t="s">
        <v>81</v>
      </c>
      <c r="H78" s="11">
        <v>24160</v>
      </c>
      <c r="I78" s="11">
        <v>8</v>
      </c>
      <c r="J78" s="45">
        <v>600979306</v>
      </c>
      <c r="K78" s="11" t="s">
        <v>1745</v>
      </c>
      <c r="L78" s="11" t="s">
        <v>32</v>
      </c>
      <c r="M78" s="12">
        <v>100</v>
      </c>
      <c r="N78" s="12">
        <v>11.4</v>
      </c>
      <c r="O78" s="82">
        <f t="shared" si="3"/>
        <v>1140</v>
      </c>
      <c r="P78" s="82">
        <v>0</v>
      </c>
      <c r="Q78" s="82"/>
      <c r="R78" s="82">
        <f t="shared" si="4"/>
        <v>1140</v>
      </c>
      <c r="S78" s="46">
        <f t="shared" si="5"/>
        <v>27542400</v>
      </c>
      <c r="T78" s="92"/>
      <c r="U78" s="48"/>
      <c r="V78" s="86"/>
    </row>
    <row r="79" spans="1:22" s="14" customFormat="1" x14ac:dyDescent="0.3">
      <c r="A79" s="10" t="s">
        <v>1688</v>
      </c>
      <c r="B79" s="11" t="s">
        <v>1728</v>
      </c>
      <c r="C79" s="84">
        <v>1745481</v>
      </c>
      <c r="D79" s="11" t="s">
        <v>112</v>
      </c>
      <c r="E79" s="10"/>
      <c r="F79" s="11" t="s">
        <v>1621</v>
      </c>
      <c r="G79" s="11" t="s">
        <v>81</v>
      </c>
      <c r="H79" s="11">
        <v>24160</v>
      </c>
      <c r="I79" s="11">
        <v>9</v>
      </c>
      <c r="J79" s="45"/>
      <c r="K79" s="11" t="s">
        <v>1746</v>
      </c>
      <c r="L79" s="11" t="s">
        <v>46</v>
      </c>
      <c r="M79" s="12">
        <v>0</v>
      </c>
      <c r="N79" s="12">
        <v>0</v>
      </c>
      <c r="O79" s="82">
        <f t="shared" si="3"/>
        <v>0</v>
      </c>
      <c r="P79" s="82">
        <v>0</v>
      </c>
      <c r="Q79" s="82"/>
      <c r="R79" s="82">
        <f t="shared" si="4"/>
        <v>0</v>
      </c>
      <c r="S79" s="46">
        <f t="shared" si="5"/>
        <v>0</v>
      </c>
      <c r="T79" s="92"/>
      <c r="U79" s="48"/>
      <c r="V79" s="86"/>
    </row>
    <row r="80" spans="1:22" s="14" customFormat="1" x14ac:dyDescent="0.3">
      <c r="A80" s="10" t="s">
        <v>1689</v>
      </c>
      <c r="B80" s="11" t="s">
        <v>1728</v>
      </c>
      <c r="C80" s="84">
        <v>1745482</v>
      </c>
      <c r="D80" s="11" t="s">
        <v>112</v>
      </c>
      <c r="E80" s="10"/>
      <c r="F80" s="11" t="s">
        <v>1621</v>
      </c>
      <c r="G80" s="11" t="s">
        <v>81</v>
      </c>
      <c r="H80" s="11">
        <v>24160</v>
      </c>
      <c r="I80" s="11">
        <v>1</v>
      </c>
      <c r="J80" s="45">
        <v>564600406</v>
      </c>
      <c r="K80" s="11" t="s">
        <v>1626</v>
      </c>
      <c r="L80" s="11" t="s">
        <v>32</v>
      </c>
      <c r="M80" s="12">
        <v>100</v>
      </c>
      <c r="N80" s="12">
        <v>4.2699999999999996</v>
      </c>
      <c r="O80" s="82">
        <f t="shared" si="3"/>
        <v>426.99999999999994</v>
      </c>
      <c r="P80" s="82">
        <v>0</v>
      </c>
      <c r="Q80" s="82"/>
      <c r="R80" s="82">
        <f t="shared" si="4"/>
        <v>426.99999999999994</v>
      </c>
      <c r="S80" s="46">
        <f t="shared" si="5"/>
        <v>10316319.999999998</v>
      </c>
      <c r="T80" s="92"/>
      <c r="U80" s="48"/>
      <c r="V80" s="86"/>
    </row>
    <row r="81" spans="1:22" s="14" customFormat="1" x14ac:dyDescent="0.3">
      <c r="A81" s="10" t="s">
        <v>1689</v>
      </c>
      <c r="B81" s="11" t="s">
        <v>1728</v>
      </c>
      <c r="C81" s="84">
        <v>1745482</v>
      </c>
      <c r="D81" s="11" t="s">
        <v>112</v>
      </c>
      <c r="E81" s="10"/>
      <c r="F81" s="11" t="s">
        <v>1621</v>
      </c>
      <c r="G81" s="11" t="s">
        <v>81</v>
      </c>
      <c r="H81" s="11">
        <v>24160</v>
      </c>
      <c r="I81" s="11">
        <v>2</v>
      </c>
      <c r="J81" s="45">
        <v>566421806</v>
      </c>
      <c r="K81" s="11" t="s">
        <v>1740</v>
      </c>
      <c r="L81" s="11" t="s">
        <v>32</v>
      </c>
      <c r="M81" s="12">
        <v>100</v>
      </c>
      <c r="N81" s="12">
        <v>11.39</v>
      </c>
      <c r="O81" s="82">
        <f t="shared" si="3"/>
        <v>1139</v>
      </c>
      <c r="P81" s="82">
        <v>0</v>
      </c>
      <c r="Q81" s="82"/>
      <c r="R81" s="82">
        <f t="shared" si="4"/>
        <v>1139</v>
      </c>
      <c r="S81" s="46">
        <f t="shared" si="5"/>
        <v>27518240</v>
      </c>
      <c r="T81" s="92"/>
      <c r="U81" s="48"/>
      <c r="V81" s="86"/>
    </row>
    <row r="82" spans="1:22" s="14" customFormat="1" x14ac:dyDescent="0.3">
      <c r="A82" s="10" t="s">
        <v>1689</v>
      </c>
      <c r="B82" s="11" t="s">
        <v>1728</v>
      </c>
      <c r="C82" s="84">
        <v>1745482</v>
      </c>
      <c r="D82" s="11" t="s">
        <v>112</v>
      </c>
      <c r="E82" s="10"/>
      <c r="F82" s="11" t="s">
        <v>1621</v>
      </c>
      <c r="G82" s="11" t="s">
        <v>81</v>
      </c>
      <c r="H82" s="11">
        <v>24160</v>
      </c>
      <c r="I82" s="11">
        <v>3</v>
      </c>
      <c r="J82" s="45">
        <v>566559807</v>
      </c>
      <c r="K82" s="11" t="s">
        <v>1627</v>
      </c>
      <c r="L82" s="11" t="s">
        <v>32</v>
      </c>
      <c r="M82" s="12">
        <v>200</v>
      </c>
      <c r="N82" s="12">
        <v>3.23</v>
      </c>
      <c r="O82" s="82">
        <f t="shared" si="3"/>
        <v>646</v>
      </c>
      <c r="P82" s="82">
        <v>0</v>
      </c>
      <c r="Q82" s="82"/>
      <c r="R82" s="82">
        <f t="shared" si="4"/>
        <v>646</v>
      </c>
      <c r="S82" s="46">
        <f t="shared" si="5"/>
        <v>15607360</v>
      </c>
      <c r="T82" s="92"/>
      <c r="U82" s="48"/>
      <c r="V82" s="86"/>
    </row>
    <row r="83" spans="1:22" s="14" customFormat="1" x14ac:dyDescent="0.3">
      <c r="A83" s="10" t="s">
        <v>1689</v>
      </c>
      <c r="B83" s="11" t="s">
        <v>1728</v>
      </c>
      <c r="C83" s="84">
        <v>1745482</v>
      </c>
      <c r="D83" s="11" t="s">
        <v>112</v>
      </c>
      <c r="E83" s="10"/>
      <c r="F83" s="11" t="s">
        <v>1621</v>
      </c>
      <c r="G83" s="11" t="s">
        <v>81</v>
      </c>
      <c r="H83" s="11">
        <v>24160</v>
      </c>
      <c r="I83" s="11">
        <v>4</v>
      </c>
      <c r="J83" s="45">
        <v>566561308</v>
      </c>
      <c r="K83" s="11" t="s">
        <v>1637</v>
      </c>
      <c r="L83" s="11" t="s">
        <v>32</v>
      </c>
      <c r="M83" s="12">
        <v>100</v>
      </c>
      <c r="N83" s="12">
        <v>11.68</v>
      </c>
      <c r="O83" s="82">
        <f t="shared" si="3"/>
        <v>1168</v>
      </c>
      <c r="P83" s="82">
        <v>0</v>
      </c>
      <c r="Q83" s="82"/>
      <c r="R83" s="82">
        <f t="shared" si="4"/>
        <v>1168</v>
      </c>
      <c r="S83" s="46">
        <f t="shared" si="5"/>
        <v>28218880</v>
      </c>
      <c r="T83" s="92"/>
      <c r="U83" s="48"/>
      <c r="V83" s="86"/>
    </row>
    <row r="84" spans="1:22" s="14" customFormat="1" x14ac:dyDescent="0.3">
      <c r="A84" s="10" t="s">
        <v>1689</v>
      </c>
      <c r="B84" s="11" t="s">
        <v>1728</v>
      </c>
      <c r="C84" s="84">
        <v>1745482</v>
      </c>
      <c r="D84" s="11" t="s">
        <v>112</v>
      </c>
      <c r="E84" s="10"/>
      <c r="F84" s="11" t="s">
        <v>1621</v>
      </c>
      <c r="G84" s="11" t="s">
        <v>81</v>
      </c>
      <c r="H84" s="11">
        <v>24160</v>
      </c>
      <c r="I84" s="11">
        <v>5</v>
      </c>
      <c r="J84" s="45">
        <v>567301808</v>
      </c>
      <c r="K84" s="11" t="s">
        <v>1638</v>
      </c>
      <c r="L84" s="11" t="s">
        <v>32</v>
      </c>
      <c r="M84" s="12">
        <v>100</v>
      </c>
      <c r="N84" s="12">
        <v>11.68</v>
      </c>
      <c r="O84" s="82">
        <f t="shared" si="3"/>
        <v>1168</v>
      </c>
      <c r="P84" s="82">
        <v>0</v>
      </c>
      <c r="Q84" s="82"/>
      <c r="R84" s="82">
        <f t="shared" si="4"/>
        <v>1168</v>
      </c>
      <c r="S84" s="46">
        <f t="shared" si="5"/>
        <v>28218880</v>
      </c>
      <c r="T84" s="92"/>
      <c r="U84" s="48"/>
      <c r="V84" s="86"/>
    </row>
    <row r="85" spans="1:22" s="14" customFormat="1" x14ac:dyDescent="0.3">
      <c r="A85" s="10" t="s">
        <v>1689</v>
      </c>
      <c r="B85" s="11" t="s">
        <v>1728</v>
      </c>
      <c r="C85" s="84">
        <v>1745482</v>
      </c>
      <c r="D85" s="11" t="s">
        <v>112</v>
      </c>
      <c r="E85" s="10"/>
      <c r="F85" s="11" t="s">
        <v>1621</v>
      </c>
      <c r="G85" s="11" t="s">
        <v>81</v>
      </c>
      <c r="H85" s="11">
        <v>24160</v>
      </c>
      <c r="I85" s="11">
        <v>6</v>
      </c>
      <c r="J85" s="45">
        <v>567302105</v>
      </c>
      <c r="K85" s="11" t="s">
        <v>1741</v>
      </c>
      <c r="L85" s="11" t="s">
        <v>32</v>
      </c>
      <c r="M85" s="12">
        <v>100</v>
      </c>
      <c r="N85" s="12">
        <v>12.03</v>
      </c>
      <c r="O85" s="82">
        <f t="shared" si="3"/>
        <v>1203</v>
      </c>
      <c r="P85" s="82">
        <v>0</v>
      </c>
      <c r="Q85" s="82"/>
      <c r="R85" s="82">
        <f t="shared" si="4"/>
        <v>1203</v>
      </c>
      <c r="S85" s="46">
        <f t="shared" si="5"/>
        <v>29064480</v>
      </c>
      <c r="T85" s="92"/>
      <c r="U85" s="48"/>
      <c r="V85" s="86"/>
    </row>
    <row r="86" spans="1:22" s="14" customFormat="1" x14ac:dyDescent="0.3">
      <c r="A86" s="10" t="s">
        <v>1689</v>
      </c>
      <c r="B86" s="11" t="s">
        <v>1728</v>
      </c>
      <c r="C86" s="84">
        <v>1745482</v>
      </c>
      <c r="D86" s="11" t="s">
        <v>112</v>
      </c>
      <c r="E86" s="10"/>
      <c r="F86" s="11" t="s">
        <v>1621</v>
      </c>
      <c r="G86" s="11" t="s">
        <v>81</v>
      </c>
      <c r="H86" s="11">
        <v>24160</v>
      </c>
      <c r="I86" s="11">
        <v>7</v>
      </c>
      <c r="J86" s="45">
        <v>567302305</v>
      </c>
      <c r="K86" s="11" t="s">
        <v>1742</v>
      </c>
      <c r="L86" s="11" t="s">
        <v>32</v>
      </c>
      <c r="M86" s="12">
        <v>100</v>
      </c>
      <c r="N86" s="12">
        <v>12.03</v>
      </c>
      <c r="O86" s="82">
        <f t="shared" si="3"/>
        <v>1203</v>
      </c>
      <c r="P86" s="82">
        <v>0</v>
      </c>
      <c r="Q86" s="82"/>
      <c r="R86" s="82">
        <f t="shared" si="4"/>
        <v>1203</v>
      </c>
      <c r="S86" s="46">
        <f t="shared" si="5"/>
        <v>29064480</v>
      </c>
      <c r="T86" s="92"/>
      <c r="U86" s="48"/>
      <c r="V86" s="86"/>
    </row>
    <row r="87" spans="1:22" s="14" customFormat="1" x14ac:dyDescent="0.3">
      <c r="A87" s="10" t="s">
        <v>1689</v>
      </c>
      <c r="B87" s="11" t="s">
        <v>1728</v>
      </c>
      <c r="C87" s="84">
        <v>1745482</v>
      </c>
      <c r="D87" s="11" t="s">
        <v>112</v>
      </c>
      <c r="E87" s="10"/>
      <c r="F87" s="11" t="s">
        <v>1621</v>
      </c>
      <c r="G87" s="11" t="s">
        <v>81</v>
      </c>
      <c r="H87" s="11">
        <v>24160</v>
      </c>
      <c r="I87" s="11">
        <v>8</v>
      </c>
      <c r="J87" s="45">
        <v>577518506</v>
      </c>
      <c r="K87" s="11" t="s">
        <v>1628</v>
      </c>
      <c r="L87" s="11" t="s">
        <v>32</v>
      </c>
      <c r="M87" s="12">
        <v>100</v>
      </c>
      <c r="N87" s="12">
        <v>4.2699999999999996</v>
      </c>
      <c r="O87" s="82">
        <f t="shared" si="3"/>
        <v>426.99999999999994</v>
      </c>
      <c r="P87" s="82">
        <v>0</v>
      </c>
      <c r="Q87" s="82"/>
      <c r="R87" s="82">
        <f t="shared" si="4"/>
        <v>426.99999999999994</v>
      </c>
      <c r="S87" s="46">
        <f t="shared" si="5"/>
        <v>10316319.999999998</v>
      </c>
      <c r="T87" s="92"/>
      <c r="U87" s="48"/>
      <c r="V87" s="86"/>
    </row>
    <row r="88" spans="1:22" s="14" customFormat="1" x14ac:dyDescent="0.3">
      <c r="A88" s="10" t="s">
        <v>1689</v>
      </c>
      <c r="B88" s="11" t="s">
        <v>1728</v>
      </c>
      <c r="C88" s="84">
        <v>1745482</v>
      </c>
      <c r="D88" s="11" t="s">
        <v>112</v>
      </c>
      <c r="E88" s="10"/>
      <c r="F88" s="11" t="s">
        <v>1621</v>
      </c>
      <c r="G88" s="11" t="s">
        <v>81</v>
      </c>
      <c r="H88" s="11">
        <v>24160</v>
      </c>
      <c r="I88" s="11">
        <v>9</v>
      </c>
      <c r="J88" s="45">
        <v>577518604</v>
      </c>
      <c r="K88" s="11" t="s">
        <v>604</v>
      </c>
      <c r="L88" s="11" t="s">
        <v>32</v>
      </c>
      <c r="M88" s="12">
        <v>100</v>
      </c>
      <c r="N88" s="12">
        <v>7.28</v>
      </c>
      <c r="O88" s="82">
        <f t="shared" si="3"/>
        <v>728</v>
      </c>
      <c r="P88" s="82">
        <v>0</v>
      </c>
      <c r="Q88" s="82"/>
      <c r="R88" s="82">
        <f t="shared" si="4"/>
        <v>728</v>
      </c>
      <c r="S88" s="46">
        <f t="shared" si="5"/>
        <v>17588480</v>
      </c>
      <c r="T88" s="92"/>
      <c r="U88" s="48"/>
      <c r="V88" s="86"/>
    </row>
    <row r="89" spans="1:22" s="14" customFormat="1" x14ac:dyDescent="0.3">
      <c r="A89" s="10" t="s">
        <v>1689</v>
      </c>
      <c r="B89" s="11" t="s">
        <v>1728</v>
      </c>
      <c r="C89" s="84">
        <v>1745482</v>
      </c>
      <c r="D89" s="11" t="s">
        <v>112</v>
      </c>
      <c r="E89" s="10"/>
      <c r="F89" s="11" t="s">
        <v>1621</v>
      </c>
      <c r="G89" s="11" t="s">
        <v>81</v>
      </c>
      <c r="H89" s="11">
        <v>24160</v>
      </c>
      <c r="I89" s="11">
        <v>10</v>
      </c>
      <c r="J89" s="45">
        <v>600978906</v>
      </c>
      <c r="K89" s="11" t="s">
        <v>1743</v>
      </c>
      <c r="L89" s="11" t="s">
        <v>32</v>
      </c>
      <c r="M89" s="12">
        <v>100</v>
      </c>
      <c r="N89" s="12">
        <v>11.39</v>
      </c>
      <c r="O89" s="82">
        <f t="shared" si="3"/>
        <v>1139</v>
      </c>
      <c r="P89" s="82">
        <v>0</v>
      </c>
      <c r="Q89" s="82"/>
      <c r="R89" s="82">
        <f t="shared" si="4"/>
        <v>1139</v>
      </c>
      <c r="S89" s="46">
        <f t="shared" si="5"/>
        <v>27518240</v>
      </c>
      <c r="T89" s="92"/>
      <c r="U89" s="48"/>
      <c r="V89" s="86"/>
    </row>
    <row r="90" spans="1:22" s="14" customFormat="1" x14ac:dyDescent="0.3">
      <c r="A90" s="10" t="s">
        <v>1689</v>
      </c>
      <c r="B90" s="11" t="s">
        <v>1728</v>
      </c>
      <c r="C90" s="84">
        <v>1745482</v>
      </c>
      <c r="D90" s="11" t="s">
        <v>112</v>
      </c>
      <c r="E90" s="10"/>
      <c r="F90" s="11" t="s">
        <v>1621</v>
      </c>
      <c r="G90" s="11" t="s">
        <v>81</v>
      </c>
      <c r="H90" s="11">
        <v>24160</v>
      </c>
      <c r="I90" s="11">
        <v>11</v>
      </c>
      <c r="J90" s="45">
        <v>600979206</v>
      </c>
      <c r="K90" s="11" t="s">
        <v>1744</v>
      </c>
      <c r="L90" s="11" t="s">
        <v>32</v>
      </c>
      <c r="M90" s="12">
        <v>100</v>
      </c>
      <c r="N90" s="12">
        <v>11.4</v>
      </c>
      <c r="O90" s="82">
        <f t="shared" si="3"/>
        <v>1140</v>
      </c>
      <c r="P90" s="82">
        <v>0</v>
      </c>
      <c r="Q90" s="82"/>
      <c r="R90" s="82">
        <f t="shared" si="4"/>
        <v>1140</v>
      </c>
      <c r="S90" s="46">
        <f t="shared" si="5"/>
        <v>27542400</v>
      </c>
      <c r="T90" s="92"/>
      <c r="U90" s="48"/>
      <c r="V90" s="86"/>
    </row>
    <row r="91" spans="1:22" s="14" customFormat="1" x14ac:dyDescent="0.3">
      <c r="A91" s="10" t="s">
        <v>1689</v>
      </c>
      <c r="B91" s="11" t="s">
        <v>1728</v>
      </c>
      <c r="C91" s="84">
        <v>1745482</v>
      </c>
      <c r="D91" s="11" t="s">
        <v>112</v>
      </c>
      <c r="E91" s="10"/>
      <c r="F91" s="11" t="s">
        <v>1621</v>
      </c>
      <c r="G91" s="11" t="s">
        <v>81</v>
      </c>
      <c r="H91" s="11">
        <v>24160</v>
      </c>
      <c r="I91" s="11">
        <v>12</v>
      </c>
      <c r="J91" s="45">
        <v>600979306</v>
      </c>
      <c r="K91" s="11" t="s">
        <v>1745</v>
      </c>
      <c r="L91" s="11" t="s">
        <v>32</v>
      </c>
      <c r="M91" s="12">
        <v>100</v>
      </c>
      <c r="N91" s="12">
        <v>11.4</v>
      </c>
      <c r="O91" s="82">
        <f t="shared" si="3"/>
        <v>1140</v>
      </c>
      <c r="P91" s="82">
        <v>0</v>
      </c>
      <c r="Q91" s="82"/>
      <c r="R91" s="82">
        <f t="shared" si="4"/>
        <v>1140</v>
      </c>
      <c r="S91" s="46">
        <f t="shared" si="5"/>
        <v>27542400</v>
      </c>
      <c r="T91" s="92"/>
      <c r="U91" s="48"/>
      <c r="V91" s="86"/>
    </row>
    <row r="92" spans="1:22" s="14" customFormat="1" x14ac:dyDescent="0.3">
      <c r="A92" s="10" t="s">
        <v>1689</v>
      </c>
      <c r="B92" s="11" t="s">
        <v>1728</v>
      </c>
      <c r="C92" s="84">
        <v>1745482</v>
      </c>
      <c r="D92" s="11" t="s">
        <v>112</v>
      </c>
      <c r="E92" s="10"/>
      <c r="F92" s="11" t="s">
        <v>1621</v>
      </c>
      <c r="G92" s="11" t="s">
        <v>81</v>
      </c>
      <c r="H92" s="11">
        <v>24160</v>
      </c>
      <c r="I92" s="11">
        <v>13</v>
      </c>
      <c r="J92" s="45">
        <v>639072701</v>
      </c>
      <c r="K92" s="11" t="s">
        <v>1747</v>
      </c>
      <c r="L92" s="11" t="s">
        <v>32</v>
      </c>
      <c r="M92" s="12">
        <v>200</v>
      </c>
      <c r="N92" s="12">
        <v>3.11</v>
      </c>
      <c r="O92" s="82">
        <f t="shared" si="3"/>
        <v>622</v>
      </c>
      <c r="P92" s="82">
        <v>0</v>
      </c>
      <c r="Q92" s="82"/>
      <c r="R92" s="82">
        <f t="shared" si="4"/>
        <v>622</v>
      </c>
      <c r="S92" s="46">
        <f t="shared" si="5"/>
        <v>15027520</v>
      </c>
      <c r="T92" s="92"/>
      <c r="U92" s="48"/>
      <c r="V92" s="86"/>
    </row>
    <row r="93" spans="1:22" s="14" customFormat="1" x14ac:dyDescent="0.3">
      <c r="A93" s="10" t="s">
        <v>1689</v>
      </c>
      <c r="B93" s="11" t="s">
        <v>1728</v>
      </c>
      <c r="C93" s="84">
        <v>1745482</v>
      </c>
      <c r="D93" s="11" t="s">
        <v>112</v>
      </c>
      <c r="E93" s="10"/>
      <c r="F93" s="11" t="s">
        <v>1621</v>
      </c>
      <c r="G93" s="11" t="s">
        <v>81</v>
      </c>
      <c r="H93" s="11">
        <v>24160</v>
      </c>
      <c r="I93" s="11">
        <v>14</v>
      </c>
      <c r="J93" s="45">
        <v>564544206</v>
      </c>
      <c r="K93" s="11" t="s">
        <v>1631</v>
      </c>
      <c r="L93" s="11" t="s">
        <v>32</v>
      </c>
      <c r="M93" s="12">
        <v>100</v>
      </c>
      <c r="N93" s="12">
        <v>7.28</v>
      </c>
      <c r="O93" s="82">
        <f t="shared" si="3"/>
        <v>728</v>
      </c>
      <c r="P93" s="82">
        <v>0</v>
      </c>
      <c r="Q93" s="82"/>
      <c r="R93" s="82">
        <f t="shared" si="4"/>
        <v>728</v>
      </c>
      <c r="S93" s="46">
        <f t="shared" si="5"/>
        <v>17588480</v>
      </c>
      <c r="T93" s="92"/>
      <c r="U93" s="48"/>
      <c r="V93" s="86"/>
    </row>
    <row r="94" spans="1:22" s="14" customFormat="1" x14ac:dyDescent="0.3">
      <c r="A94" s="10" t="s">
        <v>1689</v>
      </c>
      <c r="B94" s="11" t="s">
        <v>1728</v>
      </c>
      <c r="C94" s="84">
        <v>1745482</v>
      </c>
      <c r="D94" s="11" t="s">
        <v>112</v>
      </c>
      <c r="E94" s="10"/>
      <c r="F94" s="11" t="s">
        <v>1621</v>
      </c>
      <c r="G94" s="11" t="s">
        <v>81</v>
      </c>
      <c r="H94" s="11">
        <v>24160</v>
      </c>
      <c r="I94" s="11">
        <v>15</v>
      </c>
      <c r="J94" s="45"/>
      <c r="K94" s="11" t="s">
        <v>1748</v>
      </c>
      <c r="L94" s="11" t="s">
        <v>46</v>
      </c>
      <c r="M94" s="12">
        <v>0</v>
      </c>
      <c r="N94" s="12">
        <v>0</v>
      </c>
      <c r="O94" s="82">
        <f t="shared" si="3"/>
        <v>0</v>
      </c>
      <c r="P94" s="82">
        <v>0</v>
      </c>
      <c r="Q94" s="82"/>
      <c r="R94" s="82">
        <f t="shared" si="4"/>
        <v>0</v>
      </c>
      <c r="S94" s="46">
        <f t="shared" si="5"/>
        <v>0</v>
      </c>
      <c r="T94" s="92"/>
      <c r="U94" s="48"/>
      <c r="V94" s="86"/>
    </row>
    <row r="95" spans="1:22" s="14" customFormat="1" x14ac:dyDescent="0.3">
      <c r="A95" s="10" t="s">
        <v>1690</v>
      </c>
      <c r="B95" s="11" t="s">
        <v>1729</v>
      </c>
      <c r="C95" s="84">
        <v>1745483</v>
      </c>
      <c r="D95" s="11" t="s">
        <v>112</v>
      </c>
      <c r="E95" s="10"/>
      <c r="F95" s="11" t="s">
        <v>1621</v>
      </c>
      <c r="G95" s="11" t="s">
        <v>81</v>
      </c>
      <c r="H95" s="11">
        <v>24200</v>
      </c>
      <c r="I95" s="11">
        <v>1</v>
      </c>
      <c r="J95" s="45">
        <v>566516503</v>
      </c>
      <c r="K95" s="11" t="s">
        <v>1749</v>
      </c>
      <c r="L95" s="11" t="s">
        <v>32</v>
      </c>
      <c r="M95" s="12">
        <v>100</v>
      </c>
      <c r="N95" s="12">
        <v>3.25</v>
      </c>
      <c r="O95" s="82">
        <f t="shared" si="3"/>
        <v>325</v>
      </c>
      <c r="P95" s="82">
        <v>0</v>
      </c>
      <c r="Q95" s="82"/>
      <c r="R95" s="82">
        <f t="shared" si="4"/>
        <v>325</v>
      </c>
      <c r="S95" s="46">
        <f t="shared" si="5"/>
        <v>7865000</v>
      </c>
      <c r="T95" s="92"/>
      <c r="U95" s="48"/>
      <c r="V95" s="86"/>
    </row>
    <row r="96" spans="1:22" s="14" customFormat="1" x14ac:dyDescent="0.3">
      <c r="A96" s="10" t="s">
        <v>1690</v>
      </c>
      <c r="B96" s="11" t="s">
        <v>1729</v>
      </c>
      <c r="C96" s="84">
        <v>1745483</v>
      </c>
      <c r="D96" s="11" t="s">
        <v>112</v>
      </c>
      <c r="E96" s="10"/>
      <c r="F96" s="11" t="s">
        <v>1621</v>
      </c>
      <c r="G96" s="11" t="s">
        <v>81</v>
      </c>
      <c r="H96" s="11">
        <v>24200</v>
      </c>
      <c r="I96" s="11">
        <v>2</v>
      </c>
      <c r="J96" s="45"/>
      <c r="K96" s="11" t="s">
        <v>1750</v>
      </c>
      <c r="L96" s="11" t="s">
        <v>46</v>
      </c>
      <c r="M96" s="12">
        <v>0</v>
      </c>
      <c r="N96" s="12">
        <v>0</v>
      </c>
      <c r="O96" s="82">
        <f t="shared" si="3"/>
        <v>0</v>
      </c>
      <c r="P96" s="82">
        <v>0</v>
      </c>
      <c r="Q96" s="82"/>
      <c r="R96" s="82">
        <f t="shared" si="4"/>
        <v>0</v>
      </c>
      <c r="S96" s="46">
        <f t="shared" si="5"/>
        <v>0</v>
      </c>
      <c r="T96" s="92"/>
      <c r="U96" s="48"/>
      <c r="V96" s="86"/>
    </row>
    <row r="97" spans="1:22" s="14" customFormat="1" x14ac:dyDescent="0.3">
      <c r="A97" s="10" t="s">
        <v>1691</v>
      </c>
      <c r="B97" s="11" t="s">
        <v>1730</v>
      </c>
      <c r="C97" s="84">
        <v>1745472</v>
      </c>
      <c r="D97" s="11" t="s">
        <v>347</v>
      </c>
      <c r="E97" s="10"/>
      <c r="F97" s="11" t="s">
        <v>348</v>
      </c>
      <c r="G97" s="11" t="s">
        <v>81</v>
      </c>
      <c r="H97" s="11">
        <v>24217</v>
      </c>
      <c r="I97" s="11">
        <v>1</v>
      </c>
      <c r="J97" s="45" t="s">
        <v>84</v>
      </c>
      <c r="K97" s="11" t="s">
        <v>85</v>
      </c>
      <c r="L97" s="11" t="s">
        <v>32</v>
      </c>
      <c r="M97" s="12">
        <v>300</v>
      </c>
      <c r="N97" s="12">
        <v>5.85</v>
      </c>
      <c r="O97" s="82">
        <f t="shared" si="3"/>
        <v>1755</v>
      </c>
      <c r="P97" s="82">
        <v>0</v>
      </c>
      <c r="Q97" s="82"/>
      <c r="R97" s="82">
        <f t="shared" si="4"/>
        <v>1755</v>
      </c>
      <c r="S97" s="46">
        <f t="shared" si="5"/>
        <v>42500835</v>
      </c>
      <c r="T97" s="92"/>
      <c r="U97" s="48"/>
      <c r="V97" s="86"/>
    </row>
    <row r="98" spans="1:22" s="14" customFormat="1" x14ac:dyDescent="0.3">
      <c r="A98" s="10" t="s">
        <v>1691</v>
      </c>
      <c r="B98" s="11" t="s">
        <v>1730</v>
      </c>
      <c r="C98" s="84">
        <v>1745472</v>
      </c>
      <c r="D98" s="11" t="s">
        <v>347</v>
      </c>
      <c r="E98" s="10"/>
      <c r="F98" s="11" t="s">
        <v>348</v>
      </c>
      <c r="G98" s="11" t="s">
        <v>81</v>
      </c>
      <c r="H98" s="11">
        <v>24217</v>
      </c>
      <c r="I98" s="11">
        <v>2</v>
      </c>
      <c r="J98" s="45"/>
      <c r="K98" s="11" t="s">
        <v>1751</v>
      </c>
      <c r="L98" s="11" t="s">
        <v>46</v>
      </c>
      <c r="M98" s="12">
        <v>0</v>
      </c>
      <c r="N98" s="12">
        <v>0</v>
      </c>
      <c r="O98" s="82">
        <f t="shared" si="3"/>
        <v>0</v>
      </c>
      <c r="P98" s="82">
        <v>0</v>
      </c>
      <c r="Q98" s="82"/>
      <c r="R98" s="82">
        <f t="shared" si="4"/>
        <v>0</v>
      </c>
      <c r="S98" s="46">
        <f t="shared" si="5"/>
        <v>0</v>
      </c>
      <c r="T98" s="92"/>
      <c r="U98" s="48"/>
      <c r="V98" s="86"/>
    </row>
    <row r="99" spans="1:22" s="14" customFormat="1" x14ac:dyDescent="0.3">
      <c r="A99" s="10" t="s">
        <v>1692</v>
      </c>
      <c r="B99" s="11" t="s">
        <v>1730</v>
      </c>
      <c r="C99" s="84">
        <v>1745473</v>
      </c>
      <c r="D99" s="11" t="s">
        <v>347</v>
      </c>
      <c r="E99" s="10"/>
      <c r="F99" s="11" t="s">
        <v>348</v>
      </c>
      <c r="G99" s="11" t="s">
        <v>81</v>
      </c>
      <c r="H99" s="11">
        <v>24217</v>
      </c>
      <c r="I99" s="11">
        <v>1</v>
      </c>
      <c r="J99" s="45" t="s">
        <v>147</v>
      </c>
      <c r="K99" s="11" t="s">
        <v>148</v>
      </c>
      <c r="L99" s="11" t="s">
        <v>32</v>
      </c>
      <c r="M99" s="12">
        <v>500</v>
      </c>
      <c r="N99" s="12">
        <v>5.85</v>
      </c>
      <c r="O99" s="82">
        <f t="shared" si="3"/>
        <v>2925</v>
      </c>
      <c r="P99" s="82">
        <v>0</v>
      </c>
      <c r="Q99" s="82"/>
      <c r="R99" s="82">
        <f t="shared" si="4"/>
        <v>2925</v>
      </c>
      <c r="S99" s="46">
        <f t="shared" si="5"/>
        <v>70834725</v>
      </c>
      <c r="T99" s="92"/>
      <c r="U99" s="48"/>
      <c r="V99" s="86"/>
    </row>
    <row r="100" spans="1:22" s="14" customFormat="1" x14ac:dyDescent="0.3">
      <c r="A100" s="10" t="s">
        <v>1692</v>
      </c>
      <c r="B100" s="11" t="s">
        <v>1730</v>
      </c>
      <c r="C100" s="84">
        <v>1745473</v>
      </c>
      <c r="D100" s="11" t="s">
        <v>347</v>
      </c>
      <c r="E100" s="10"/>
      <c r="F100" s="11" t="s">
        <v>348</v>
      </c>
      <c r="G100" s="11" t="s">
        <v>81</v>
      </c>
      <c r="H100" s="11">
        <v>24217</v>
      </c>
      <c r="I100" s="11">
        <v>2</v>
      </c>
      <c r="J100" s="45" t="s">
        <v>149</v>
      </c>
      <c r="K100" s="11" t="s">
        <v>150</v>
      </c>
      <c r="L100" s="11" t="s">
        <v>32</v>
      </c>
      <c r="M100" s="12">
        <v>300</v>
      </c>
      <c r="N100" s="12">
        <v>5.85</v>
      </c>
      <c r="O100" s="82">
        <f t="shared" si="3"/>
        <v>1755</v>
      </c>
      <c r="P100" s="82">
        <v>0</v>
      </c>
      <c r="Q100" s="82"/>
      <c r="R100" s="82">
        <f t="shared" si="4"/>
        <v>1755</v>
      </c>
      <c r="S100" s="46">
        <f t="shared" si="5"/>
        <v>42500835</v>
      </c>
      <c r="T100" s="92"/>
      <c r="U100" s="48"/>
      <c r="V100" s="86"/>
    </row>
    <row r="101" spans="1:22" s="14" customFormat="1" x14ac:dyDescent="0.3">
      <c r="A101" s="10" t="s">
        <v>1692</v>
      </c>
      <c r="B101" s="11" t="s">
        <v>1730</v>
      </c>
      <c r="C101" s="84">
        <v>1745473</v>
      </c>
      <c r="D101" s="11" t="s">
        <v>347</v>
      </c>
      <c r="E101" s="10"/>
      <c r="F101" s="11" t="s">
        <v>348</v>
      </c>
      <c r="G101" s="11" t="s">
        <v>81</v>
      </c>
      <c r="H101" s="11">
        <v>24217</v>
      </c>
      <c r="I101" s="11">
        <v>3</v>
      </c>
      <c r="J101" s="45" t="s">
        <v>82</v>
      </c>
      <c r="K101" s="11" t="s">
        <v>83</v>
      </c>
      <c r="L101" s="11" t="s">
        <v>32</v>
      </c>
      <c r="M101" s="12">
        <v>500</v>
      </c>
      <c r="N101" s="12">
        <v>5.85</v>
      </c>
      <c r="O101" s="82">
        <f t="shared" si="3"/>
        <v>2925</v>
      </c>
      <c r="P101" s="82">
        <v>0</v>
      </c>
      <c r="Q101" s="82"/>
      <c r="R101" s="82">
        <f t="shared" si="4"/>
        <v>2925</v>
      </c>
      <c r="S101" s="46">
        <f t="shared" si="5"/>
        <v>70834725</v>
      </c>
      <c r="T101" s="92"/>
      <c r="U101" s="48"/>
      <c r="V101" s="86"/>
    </row>
    <row r="102" spans="1:22" s="14" customFormat="1" x14ac:dyDescent="0.3">
      <c r="A102" s="10" t="s">
        <v>1692</v>
      </c>
      <c r="B102" s="11" t="s">
        <v>1730</v>
      </c>
      <c r="C102" s="84">
        <v>1745473</v>
      </c>
      <c r="D102" s="11" t="s">
        <v>347</v>
      </c>
      <c r="E102" s="10"/>
      <c r="F102" s="11" t="s">
        <v>348</v>
      </c>
      <c r="G102" s="11" t="s">
        <v>81</v>
      </c>
      <c r="H102" s="11">
        <v>24217</v>
      </c>
      <c r="I102" s="11">
        <v>4</v>
      </c>
      <c r="J102" s="45" t="s">
        <v>84</v>
      </c>
      <c r="K102" s="11" t="s">
        <v>85</v>
      </c>
      <c r="L102" s="11" t="s">
        <v>32</v>
      </c>
      <c r="M102" s="12">
        <v>300</v>
      </c>
      <c r="N102" s="12">
        <v>5.85</v>
      </c>
      <c r="O102" s="82">
        <f t="shared" si="3"/>
        <v>1755</v>
      </c>
      <c r="P102" s="82">
        <v>0</v>
      </c>
      <c r="Q102" s="82"/>
      <c r="R102" s="82">
        <f t="shared" si="4"/>
        <v>1755</v>
      </c>
      <c r="S102" s="46">
        <f t="shared" si="5"/>
        <v>42500835</v>
      </c>
      <c r="T102" s="92"/>
      <c r="U102" s="48"/>
      <c r="V102" s="86"/>
    </row>
    <row r="103" spans="1:22" s="14" customFormat="1" x14ac:dyDescent="0.3">
      <c r="A103" s="10" t="s">
        <v>1692</v>
      </c>
      <c r="B103" s="11" t="s">
        <v>1730</v>
      </c>
      <c r="C103" s="84">
        <v>1745473</v>
      </c>
      <c r="D103" s="11" t="s">
        <v>347</v>
      </c>
      <c r="E103" s="10"/>
      <c r="F103" s="11" t="s">
        <v>348</v>
      </c>
      <c r="G103" s="11" t="s">
        <v>81</v>
      </c>
      <c r="H103" s="11">
        <v>24217</v>
      </c>
      <c r="I103" s="11">
        <v>5</v>
      </c>
      <c r="J103" s="45" t="s">
        <v>86</v>
      </c>
      <c r="K103" s="11" t="s">
        <v>87</v>
      </c>
      <c r="L103" s="11" t="s">
        <v>32</v>
      </c>
      <c r="M103" s="12">
        <v>1100</v>
      </c>
      <c r="N103" s="12">
        <v>5.1100000000000003</v>
      </c>
      <c r="O103" s="82">
        <f t="shared" si="3"/>
        <v>5621</v>
      </c>
      <c r="P103" s="82">
        <v>0</v>
      </c>
      <c r="Q103" s="82"/>
      <c r="R103" s="82">
        <f t="shared" si="4"/>
        <v>5621</v>
      </c>
      <c r="S103" s="46">
        <f t="shared" si="5"/>
        <v>136123757</v>
      </c>
      <c r="T103" s="92"/>
      <c r="U103" s="48"/>
      <c r="V103" s="86"/>
    </row>
    <row r="104" spans="1:22" s="14" customFormat="1" x14ac:dyDescent="0.3">
      <c r="A104" s="10" t="s">
        <v>1692</v>
      </c>
      <c r="B104" s="11" t="s">
        <v>1730</v>
      </c>
      <c r="C104" s="84">
        <v>1745473</v>
      </c>
      <c r="D104" s="11" t="s">
        <v>347</v>
      </c>
      <c r="E104" s="10"/>
      <c r="F104" s="11" t="s">
        <v>348</v>
      </c>
      <c r="G104" s="11" t="s">
        <v>81</v>
      </c>
      <c r="H104" s="11">
        <v>24217</v>
      </c>
      <c r="I104" s="11">
        <v>6</v>
      </c>
      <c r="J104" s="45" t="s">
        <v>127</v>
      </c>
      <c r="K104" s="11" t="s">
        <v>128</v>
      </c>
      <c r="L104" s="11" t="s">
        <v>32</v>
      </c>
      <c r="M104" s="12">
        <v>600</v>
      </c>
      <c r="N104" s="12">
        <v>5.1100000000000003</v>
      </c>
      <c r="O104" s="82">
        <f t="shared" si="3"/>
        <v>3066</v>
      </c>
      <c r="P104" s="82">
        <v>0</v>
      </c>
      <c r="Q104" s="82"/>
      <c r="R104" s="82">
        <f t="shared" si="4"/>
        <v>3066</v>
      </c>
      <c r="S104" s="46">
        <f t="shared" si="5"/>
        <v>74249322</v>
      </c>
      <c r="T104" s="92"/>
      <c r="U104" s="48"/>
      <c r="V104" s="86"/>
    </row>
    <row r="105" spans="1:22" s="14" customFormat="1" x14ac:dyDescent="0.3">
      <c r="A105" s="10" t="s">
        <v>1692</v>
      </c>
      <c r="B105" s="11" t="s">
        <v>1730</v>
      </c>
      <c r="C105" s="84">
        <v>1745473</v>
      </c>
      <c r="D105" s="11" t="s">
        <v>347</v>
      </c>
      <c r="E105" s="10"/>
      <c r="F105" s="11" t="s">
        <v>348</v>
      </c>
      <c r="G105" s="11" t="s">
        <v>81</v>
      </c>
      <c r="H105" s="11">
        <v>24217</v>
      </c>
      <c r="I105" s="11">
        <v>7</v>
      </c>
      <c r="J105" s="45" t="s">
        <v>151</v>
      </c>
      <c r="K105" s="11" t="s">
        <v>152</v>
      </c>
      <c r="L105" s="11" t="s">
        <v>32</v>
      </c>
      <c r="M105" s="12">
        <v>100</v>
      </c>
      <c r="N105" s="12">
        <v>5.75</v>
      </c>
      <c r="O105" s="82">
        <f t="shared" si="3"/>
        <v>575</v>
      </c>
      <c r="P105" s="82">
        <v>0</v>
      </c>
      <c r="Q105" s="82"/>
      <c r="R105" s="82">
        <f t="shared" si="4"/>
        <v>575</v>
      </c>
      <c r="S105" s="46">
        <f t="shared" si="5"/>
        <v>13924775</v>
      </c>
      <c r="T105" s="92"/>
      <c r="U105" s="48"/>
      <c r="V105" s="86"/>
    </row>
    <row r="106" spans="1:22" s="14" customFormat="1" x14ac:dyDescent="0.3">
      <c r="A106" s="10" t="s">
        <v>1692</v>
      </c>
      <c r="B106" s="11" t="s">
        <v>1730</v>
      </c>
      <c r="C106" s="84">
        <v>1745473</v>
      </c>
      <c r="D106" s="11" t="s">
        <v>347</v>
      </c>
      <c r="E106" s="10"/>
      <c r="F106" s="11" t="s">
        <v>348</v>
      </c>
      <c r="G106" s="11" t="s">
        <v>81</v>
      </c>
      <c r="H106" s="11">
        <v>24217</v>
      </c>
      <c r="I106" s="11">
        <v>8</v>
      </c>
      <c r="J106" s="45" t="s">
        <v>1390</v>
      </c>
      <c r="K106" s="11" t="s">
        <v>1437</v>
      </c>
      <c r="L106" s="11" t="s">
        <v>32</v>
      </c>
      <c r="M106" s="12">
        <v>100</v>
      </c>
      <c r="N106" s="12">
        <v>2.88</v>
      </c>
      <c r="O106" s="82">
        <f t="shared" si="3"/>
        <v>288</v>
      </c>
      <c r="P106" s="82">
        <v>0</v>
      </c>
      <c r="Q106" s="82"/>
      <c r="R106" s="82">
        <f t="shared" si="4"/>
        <v>288</v>
      </c>
      <c r="S106" s="46">
        <f t="shared" si="5"/>
        <v>6974496</v>
      </c>
      <c r="T106" s="92"/>
      <c r="U106" s="48"/>
      <c r="V106" s="86"/>
    </row>
    <row r="107" spans="1:22" s="14" customFormat="1" x14ac:dyDescent="0.3">
      <c r="A107" s="10" t="s">
        <v>1692</v>
      </c>
      <c r="B107" s="11" t="s">
        <v>1730</v>
      </c>
      <c r="C107" s="84">
        <v>1745473</v>
      </c>
      <c r="D107" s="11" t="s">
        <v>347</v>
      </c>
      <c r="E107" s="10"/>
      <c r="F107" s="11" t="s">
        <v>348</v>
      </c>
      <c r="G107" s="11" t="s">
        <v>81</v>
      </c>
      <c r="H107" s="11">
        <v>24217</v>
      </c>
      <c r="I107" s="11">
        <v>9</v>
      </c>
      <c r="J107" s="45" t="s">
        <v>161</v>
      </c>
      <c r="K107" s="11" t="s">
        <v>162</v>
      </c>
      <c r="L107" s="11" t="s">
        <v>32</v>
      </c>
      <c r="M107" s="12">
        <v>100</v>
      </c>
      <c r="N107" s="12">
        <v>5.75</v>
      </c>
      <c r="O107" s="82">
        <f t="shared" si="3"/>
        <v>575</v>
      </c>
      <c r="P107" s="82">
        <v>0</v>
      </c>
      <c r="Q107" s="82"/>
      <c r="R107" s="82">
        <f t="shared" si="4"/>
        <v>575</v>
      </c>
      <c r="S107" s="46">
        <f t="shared" si="5"/>
        <v>13924775</v>
      </c>
      <c r="T107" s="92"/>
      <c r="U107" s="48"/>
      <c r="V107" s="86"/>
    </row>
    <row r="108" spans="1:22" s="14" customFormat="1" x14ac:dyDescent="0.3">
      <c r="A108" s="10" t="s">
        <v>1692</v>
      </c>
      <c r="B108" s="11" t="s">
        <v>1730</v>
      </c>
      <c r="C108" s="84">
        <v>1745473</v>
      </c>
      <c r="D108" s="11" t="s">
        <v>347</v>
      </c>
      <c r="E108" s="10"/>
      <c r="F108" s="11" t="s">
        <v>348</v>
      </c>
      <c r="G108" s="11" t="s">
        <v>81</v>
      </c>
      <c r="H108" s="11">
        <v>24217</v>
      </c>
      <c r="I108" s="11">
        <v>10</v>
      </c>
      <c r="J108" s="45" t="s">
        <v>163</v>
      </c>
      <c r="K108" s="11" t="s">
        <v>164</v>
      </c>
      <c r="L108" s="11" t="s">
        <v>32</v>
      </c>
      <c r="M108" s="12">
        <v>100</v>
      </c>
      <c r="N108" s="12">
        <v>5.75</v>
      </c>
      <c r="O108" s="82">
        <f t="shared" si="3"/>
        <v>575</v>
      </c>
      <c r="P108" s="82">
        <v>0</v>
      </c>
      <c r="Q108" s="82"/>
      <c r="R108" s="82">
        <f t="shared" si="4"/>
        <v>575</v>
      </c>
      <c r="S108" s="46">
        <f t="shared" si="5"/>
        <v>13924775</v>
      </c>
      <c r="T108" s="92"/>
      <c r="U108" s="48"/>
      <c r="V108" s="86"/>
    </row>
    <row r="109" spans="1:22" s="14" customFormat="1" x14ac:dyDescent="0.3">
      <c r="A109" s="10" t="s">
        <v>1692</v>
      </c>
      <c r="B109" s="11" t="s">
        <v>1730</v>
      </c>
      <c r="C109" s="84">
        <v>1745473</v>
      </c>
      <c r="D109" s="11" t="s">
        <v>347</v>
      </c>
      <c r="E109" s="10"/>
      <c r="F109" s="11" t="s">
        <v>348</v>
      </c>
      <c r="G109" s="11" t="s">
        <v>81</v>
      </c>
      <c r="H109" s="11">
        <v>24217</v>
      </c>
      <c r="I109" s="11">
        <v>11</v>
      </c>
      <c r="J109" s="45" t="s">
        <v>131</v>
      </c>
      <c r="K109" s="11" t="s">
        <v>132</v>
      </c>
      <c r="L109" s="11" t="s">
        <v>32</v>
      </c>
      <c r="M109" s="12">
        <v>200</v>
      </c>
      <c r="N109" s="12">
        <v>4.68</v>
      </c>
      <c r="O109" s="82">
        <f t="shared" si="3"/>
        <v>936</v>
      </c>
      <c r="P109" s="82">
        <v>0</v>
      </c>
      <c r="Q109" s="82"/>
      <c r="R109" s="82">
        <f t="shared" si="4"/>
        <v>936</v>
      </c>
      <c r="S109" s="46">
        <f t="shared" si="5"/>
        <v>22667112</v>
      </c>
      <c r="T109" s="92"/>
      <c r="U109" s="48"/>
      <c r="V109" s="86"/>
    </row>
    <row r="110" spans="1:22" s="14" customFormat="1" x14ac:dyDescent="0.3">
      <c r="A110" s="10" t="s">
        <v>1692</v>
      </c>
      <c r="B110" s="11" t="s">
        <v>1730</v>
      </c>
      <c r="C110" s="84">
        <v>1745473</v>
      </c>
      <c r="D110" s="11" t="s">
        <v>347</v>
      </c>
      <c r="E110" s="10"/>
      <c r="F110" s="11" t="s">
        <v>348</v>
      </c>
      <c r="G110" s="11" t="s">
        <v>81</v>
      </c>
      <c r="H110" s="11">
        <v>24217</v>
      </c>
      <c r="I110" s="11">
        <v>12</v>
      </c>
      <c r="J110" s="45" t="s">
        <v>139</v>
      </c>
      <c r="K110" s="11" t="s">
        <v>140</v>
      </c>
      <c r="L110" s="11" t="s">
        <v>32</v>
      </c>
      <c r="M110" s="12">
        <v>100</v>
      </c>
      <c r="N110" s="12">
        <v>4.68</v>
      </c>
      <c r="O110" s="82">
        <f t="shared" si="3"/>
        <v>468</v>
      </c>
      <c r="P110" s="82">
        <v>0</v>
      </c>
      <c r="Q110" s="82"/>
      <c r="R110" s="82">
        <f t="shared" si="4"/>
        <v>468</v>
      </c>
      <c r="S110" s="46">
        <f t="shared" si="5"/>
        <v>11333556</v>
      </c>
      <c r="T110" s="92"/>
      <c r="U110" s="48"/>
      <c r="V110" s="86"/>
    </row>
    <row r="111" spans="1:22" s="14" customFormat="1" x14ac:dyDescent="0.3">
      <c r="A111" s="10" t="s">
        <v>1692</v>
      </c>
      <c r="B111" s="11" t="s">
        <v>1730</v>
      </c>
      <c r="C111" s="84">
        <v>1745473</v>
      </c>
      <c r="D111" s="11" t="s">
        <v>347</v>
      </c>
      <c r="E111" s="10"/>
      <c r="F111" s="11" t="s">
        <v>348</v>
      </c>
      <c r="G111" s="11" t="s">
        <v>81</v>
      </c>
      <c r="H111" s="11">
        <v>24217</v>
      </c>
      <c r="I111" s="11">
        <v>13</v>
      </c>
      <c r="J111" s="45"/>
      <c r="K111" s="11" t="s">
        <v>1752</v>
      </c>
      <c r="L111" s="11" t="s">
        <v>46</v>
      </c>
      <c r="M111" s="12">
        <v>0</v>
      </c>
      <c r="N111" s="12">
        <v>0</v>
      </c>
      <c r="O111" s="82">
        <f t="shared" si="3"/>
        <v>0</v>
      </c>
      <c r="P111" s="82">
        <v>0</v>
      </c>
      <c r="Q111" s="82"/>
      <c r="R111" s="82">
        <f t="shared" si="4"/>
        <v>0</v>
      </c>
      <c r="S111" s="46">
        <f t="shared" si="5"/>
        <v>0</v>
      </c>
      <c r="T111" s="92"/>
      <c r="U111" s="48"/>
      <c r="V111" s="86"/>
    </row>
    <row r="112" spans="1:22" s="14" customFormat="1" x14ac:dyDescent="0.3">
      <c r="A112" s="10" t="s">
        <v>1693</v>
      </c>
      <c r="B112" s="11" t="s">
        <v>1730</v>
      </c>
      <c r="C112" s="84">
        <v>1745474</v>
      </c>
      <c r="D112" s="11" t="s">
        <v>27</v>
      </c>
      <c r="E112" s="10"/>
      <c r="F112" s="11" t="s">
        <v>1622</v>
      </c>
      <c r="G112" s="11" t="s">
        <v>29</v>
      </c>
      <c r="H112" s="11">
        <v>25948</v>
      </c>
      <c r="I112" s="11">
        <v>1</v>
      </c>
      <c r="J112" s="45" t="s">
        <v>253</v>
      </c>
      <c r="K112" s="11" t="s">
        <v>254</v>
      </c>
      <c r="L112" s="11" t="s">
        <v>32</v>
      </c>
      <c r="M112" s="12">
        <v>1300</v>
      </c>
      <c r="N112" s="12">
        <v>2.88002</v>
      </c>
      <c r="O112" s="82">
        <f t="shared" ref="O112:O175" si="6">M112*N112</f>
        <v>3744.0259999999998</v>
      </c>
      <c r="P112" s="82">
        <v>0</v>
      </c>
      <c r="Q112" s="82"/>
      <c r="R112" s="82">
        <f t="shared" ref="R112:R175" si="7">O112</f>
        <v>3744.0259999999998</v>
      </c>
      <c r="S112" s="46">
        <f t="shared" ref="S112:S175" si="8">R112*H112</f>
        <v>97149986.648000002</v>
      </c>
      <c r="T112" s="92"/>
      <c r="U112" s="48"/>
      <c r="V112" s="86"/>
    </row>
    <row r="113" spans="1:22" s="14" customFormat="1" x14ac:dyDescent="0.3">
      <c r="A113" s="10" t="s">
        <v>1693</v>
      </c>
      <c r="B113" s="11" t="s">
        <v>1730</v>
      </c>
      <c r="C113" s="84">
        <v>1745474</v>
      </c>
      <c r="D113" s="11" t="s">
        <v>27</v>
      </c>
      <c r="E113" s="10"/>
      <c r="F113" s="11" t="s">
        <v>1622</v>
      </c>
      <c r="G113" s="11" t="s">
        <v>29</v>
      </c>
      <c r="H113" s="11">
        <v>25948</v>
      </c>
      <c r="I113" s="11">
        <v>2</v>
      </c>
      <c r="J113" s="45" t="s">
        <v>255</v>
      </c>
      <c r="K113" s="11" t="s">
        <v>256</v>
      </c>
      <c r="L113" s="11" t="s">
        <v>32</v>
      </c>
      <c r="M113" s="12">
        <v>1300</v>
      </c>
      <c r="N113" s="12">
        <v>3.57</v>
      </c>
      <c r="O113" s="82">
        <f t="shared" si="6"/>
        <v>4641</v>
      </c>
      <c r="P113" s="82">
        <v>0</v>
      </c>
      <c r="Q113" s="82"/>
      <c r="R113" s="82">
        <f t="shared" si="7"/>
        <v>4641</v>
      </c>
      <c r="S113" s="46">
        <f t="shared" si="8"/>
        <v>120424668</v>
      </c>
      <c r="T113" s="92"/>
      <c r="U113" s="48"/>
      <c r="V113" s="86"/>
    </row>
    <row r="114" spans="1:22" s="14" customFormat="1" x14ac:dyDescent="0.3">
      <c r="A114" s="10" t="s">
        <v>1693</v>
      </c>
      <c r="B114" s="11" t="s">
        <v>1730</v>
      </c>
      <c r="C114" s="84">
        <v>1745474</v>
      </c>
      <c r="D114" s="11" t="s">
        <v>27</v>
      </c>
      <c r="E114" s="10"/>
      <c r="F114" s="11" t="s">
        <v>1622</v>
      </c>
      <c r="G114" s="11" t="s">
        <v>29</v>
      </c>
      <c r="H114" s="11">
        <v>25948</v>
      </c>
      <c r="I114" s="11">
        <v>3</v>
      </c>
      <c r="J114" s="45"/>
      <c r="K114" s="11" t="s">
        <v>1753</v>
      </c>
      <c r="L114" s="11" t="s">
        <v>46</v>
      </c>
      <c r="M114" s="12">
        <v>0</v>
      </c>
      <c r="N114" s="12">
        <v>0</v>
      </c>
      <c r="O114" s="82">
        <f t="shared" si="6"/>
        <v>0</v>
      </c>
      <c r="P114" s="82">
        <v>0</v>
      </c>
      <c r="Q114" s="82"/>
      <c r="R114" s="82">
        <f t="shared" si="7"/>
        <v>0</v>
      </c>
      <c r="S114" s="46">
        <f t="shared" si="8"/>
        <v>0</v>
      </c>
      <c r="T114" s="92"/>
      <c r="U114" s="48"/>
      <c r="V114" s="86"/>
    </row>
    <row r="115" spans="1:22" s="14" customFormat="1" x14ac:dyDescent="0.3">
      <c r="A115" s="10" t="s">
        <v>1694</v>
      </c>
      <c r="B115" s="11" t="s">
        <v>1730</v>
      </c>
      <c r="C115" s="84">
        <v>1745475</v>
      </c>
      <c r="D115" s="11" t="s">
        <v>27</v>
      </c>
      <c r="E115" s="10"/>
      <c r="F115" s="11" t="s">
        <v>1622</v>
      </c>
      <c r="G115" s="11" t="s">
        <v>29</v>
      </c>
      <c r="H115" s="11">
        <v>25948</v>
      </c>
      <c r="I115" s="11">
        <v>1</v>
      </c>
      <c r="J115" s="45" t="s">
        <v>265</v>
      </c>
      <c r="K115" s="11" t="s">
        <v>266</v>
      </c>
      <c r="L115" s="11" t="s">
        <v>32</v>
      </c>
      <c r="M115" s="12">
        <v>3500</v>
      </c>
      <c r="N115" s="12">
        <v>3.28</v>
      </c>
      <c r="O115" s="82">
        <f t="shared" si="6"/>
        <v>11480</v>
      </c>
      <c r="P115" s="82">
        <v>0</v>
      </c>
      <c r="Q115" s="82"/>
      <c r="R115" s="82">
        <f t="shared" si="7"/>
        <v>11480</v>
      </c>
      <c r="S115" s="46">
        <f t="shared" si="8"/>
        <v>297883040</v>
      </c>
      <c r="T115" s="92"/>
      <c r="U115" s="48"/>
      <c r="V115" s="86"/>
    </row>
    <row r="116" spans="1:22" s="14" customFormat="1" x14ac:dyDescent="0.3">
      <c r="A116" s="10" t="s">
        <v>1694</v>
      </c>
      <c r="B116" s="11" t="s">
        <v>1730</v>
      </c>
      <c r="C116" s="84">
        <v>1745475</v>
      </c>
      <c r="D116" s="11" t="s">
        <v>27</v>
      </c>
      <c r="E116" s="10"/>
      <c r="F116" s="11" t="s">
        <v>1622</v>
      </c>
      <c r="G116" s="11" t="s">
        <v>29</v>
      </c>
      <c r="H116" s="11">
        <v>25948</v>
      </c>
      <c r="I116" s="11">
        <v>2</v>
      </c>
      <c r="J116" s="45" t="s">
        <v>267</v>
      </c>
      <c r="K116" s="11" t="s">
        <v>268</v>
      </c>
      <c r="L116" s="11" t="s">
        <v>32</v>
      </c>
      <c r="M116" s="12">
        <v>3500</v>
      </c>
      <c r="N116" s="12">
        <v>3.28</v>
      </c>
      <c r="O116" s="82">
        <f t="shared" si="6"/>
        <v>11480</v>
      </c>
      <c r="P116" s="82">
        <v>0</v>
      </c>
      <c r="Q116" s="82"/>
      <c r="R116" s="82">
        <f t="shared" si="7"/>
        <v>11480</v>
      </c>
      <c r="S116" s="46">
        <f t="shared" si="8"/>
        <v>297883040</v>
      </c>
      <c r="T116" s="92"/>
      <c r="U116" s="48"/>
      <c r="V116" s="86"/>
    </row>
    <row r="117" spans="1:22" s="14" customFormat="1" x14ac:dyDescent="0.3">
      <c r="A117" s="10" t="s">
        <v>1694</v>
      </c>
      <c r="B117" s="11" t="s">
        <v>1730</v>
      </c>
      <c r="C117" s="84">
        <v>1745475</v>
      </c>
      <c r="D117" s="11" t="s">
        <v>27</v>
      </c>
      <c r="E117" s="10"/>
      <c r="F117" s="11" t="s">
        <v>1622</v>
      </c>
      <c r="G117" s="11" t="s">
        <v>29</v>
      </c>
      <c r="H117" s="11">
        <v>25948</v>
      </c>
      <c r="I117" s="11">
        <v>3</v>
      </c>
      <c r="J117" s="45" t="s">
        <v>269</v>
      </c>
      <c r="K117" s="11" t="s">
        <v>270</v>
      </c>
      <c r="L117" s="11" t="s">
        <v>32</v>
      </c>
      <c r="M117" s="12">
        <v>3500</v>
      </c>
      <c r="N117" s="12">
        <v>3.05</v>
      </c>
      <c r="O117" s="82">
        <f t="shared" si="6"/>
        <v>10675</v>
      </c>
      <c r="P117" s="82">
        <v>0</v>
      </c>
      <c r="Q117" s="82"/>
      <c r="R117" s="82">
        <f t="shared" si="7"/>
        <v>10675</v>
      </c>
      <c r="S117" s="46">
        <f t="shared" si="8"/>
        <v>276994900</v>
      </c>
      <c r="T117" s="92"/>
      <c r="U117" s="48"/>
      <c r="V117" s="86"/>
    </row>
    <row r="118" spans="1:22" s="14" customFormat="1" x14ac:dyDescent="0.3">
      <c r="A118" s="10" t="s">
        <v>1694</v>
      </c>
      <c r="B118" s="11" t="s">
        <v>1730</v>
      </c>
      <c r="C118" s="84">
        <v>1745475</v>
      </c>
      <c r="D118" s="11" t="s">
        <v>27</v>
      </c>
      <c r="E118" s="10"/>
      <c r="F118" s="11" t="s">
        <v>1622</v>
      </c>
      <c r="G118" s="11" t="s">
        <v>29</v>
      </c>
      <c r="H118" s="11">
        <v>25948</v>
      </c>
      <c r="I118" s="11">
        <v>4</v>
      </c>
      <c r="J118" s="45" t="s">
        <v>271</v>
      </c>
      <c r="K118" s="11" t="s">
        <v>272</v>
      </c>
      <c r="L118" s="11" t="s">
        <v>32</v>
      </c>
      <c r="M118" s="12">
        <v>3500</v>
      </c>
      <c r="N118" s="12">
        <v>3.07</v>
      </c>
      <c r="O118" s="82">
        <f t="shared" si="6"/>
        <v>10745</v>
      </c>
      <c r="P118" s="82">
        <v>0</v>
      </c>
      <c r="Q118" s="82"/>
      <c r="R118" s="82">
        <f t="shared" si="7"/>
        <v>10745</v>
      </c>
      <c r="S118" s="46">
        <f t="shared" si="8"/>
        <v>278811260</v>
      </c>
      <c r="T118" s="92"/>
      <c r="U118" s="48"/>
      <c r="V118" s="86"/>
    </row>
    <row r="119" spans="1:22" s="14" customFormat="1" x14ac:dyDescent="0.3">
      <c r="A119" s="10" t="s">
        <v>1694</v>
      </c>
      <c r="B119" s="11" t="s">
        <v>1730</v>
      </c>
      <c r="C119" s="84">
        <v>1745475</v>
      </c>
      <c r="D119" s="11" t="s">
        <v>27</v>
      </c>
      <c r="E119" s="10"/>
      <c r="F119" s="11" t="s">
        <v>1622</v>
      </c>
      <c r="G119" s="11" t="s">
        <v>29</v>
      </c>
      <c r="H119" s="11">
        <v>25948</v>
      </c>
      <c r="I119" s="11">
        <v>5</v>
      </c>
      <c r="J119" s="45"/>
      <c r="K119" s="11" t="s">
        <v>1754</v>
      </c>
      <c r="L119" s="11" t="s">
        <v>46</v>
      </c>
      <c r="M119" s="12">
        <v>0</v>
      </c>
      <c r="N119" s="12">
        <v>0</v>
      </c>
      <c r="O119" s="82">
        <f t="shared" si="6"/>
        <v>0</v>
      </c>
      <c r="P119" s="82">
        <v>0</v>
      </c>
      <c r="Q119" s="82"/>
      <c r="R119" s="82">
        <f t="shared" si="7"/>
        <v>0</v>
      </c>
      <c r="S119" s="46">
        <f t="shared" si="8"/>
        <v>0</v>
      </c>
      <c r="T119" s="92"/>
      <c r="U119" s="48"/>
      <c r="V119" s="86"/>
    </row>
    <row r="120" spans="1:22" s="14" customFormat="1" x14ac:dyDescent="0.3">
      <c r="A120" s="10" t="s">
        <v>1695</v>
      </c>
      <c r="B120" s="11" t="s">
        <v>1730</v>
      </c>
      <c r="C120" s="84">
        <v>1745477</v>
      </c>
      <c r="D120" s="11" t="s">
        <v>27</v>
      </c>
      <c r="E120" s="10"/>
      <c r="F120" s="11" t="s">
        <v>1622</v>
      </c>
      <c r="G120" s="11" t="s">
        <v>29</v>
      </c>
      <c r="H120" s="11">
        <v>25948</v>
      </c>
      <c r="I120" s="11">
        <v>1</v>
      </c>
      <c r="J120" s="45" t="s">
        <v>50</v>
      </c>
      <c r="K120" s="11" t="s">
        <v>51</v>
      </c>
      <c r="L120" s="11" t="s">
        <v>32</v>
      </c>
      <c r="M120" s="12">
        <v>500</v>
      </c>
      <c r="N120" s="12">
        <v>5.28</v>
      </c>
      <c r="O120" s="82">
        <f t="shared" si="6"/>
        <v>2640</v>
      </c>
      <c r="P120" s="82">
        <v>0</v>
      </c>
      <c r="Q120" s="82"/>
      <c r="R120" s="82">
        <f t="shared" si="7"/>
        <v>2640</v>
      </c>
      <c r="S120" s="46">
        <f t="shared" si="8"/>
        <v>68502720</v>
      </c>
      <c r="T120" s="92"/>
      <c r="U120" s="48"/>
      <c r="V120" s="86"/>
    </row>
    <row r="121" spans="1:22" s="14" customFormat="1" x14ac:dyDescent="0.3">
      <c r="A121" s="10" t="s">
        <v>1695</v>
      </c>
      <c r="B121" s="11" t="s">
        <v>1730</v>
      </c>
      <c r="C121" s="84">
        <v>1745477</v>
      </c>
      <c r="D121" s="11" t="s">
        <v>27</v>
      </c>
      <c r="E121" s="10"/>
      <c r="F121" s="11" t="s">
        <v>1622</v>
      </c>
      <c r="G121" s="11" t="s">
        <v>29</v>
      </c>
      <c r="H121" s="11">
        <v>25948</v>
      </c>
      <c r="I121" s="11">
        <v>2</v>
      </c>
      <c r="J121" s="45" t="s">
        <v>52</v>
      </c>
      <c r="K121" s="11" t="s">
        <v>53</v>
      </c>
      <c r="L121" s="11" t="s">
        <v>32</v>
      </c>
      <c r="M121" s="12">
        <v>600</v>
      </c>
      <c r="N121" s="12">
        <v>6.01</v>
      </c>
      <c r="O121" s="82">
        <f t="shared" si="6"/>
        <v>3606</v>
      </c>
      <c r="P121" s="82">
        <v>0</v>
      </c>
      <c r="Q121" s="82"/>
      <c r="R121" s="82">
        <f t="shared" si="7"/>
        <v>3606</v>
      </c>
      <c r="S121" s="46">
        <f t="shared" si="8"/>
        <v>93568488</v>
      </c>
      <c r="T121" s="92"/>
      <c r="U121" s="48"/>
      <c r="V121" s="86"/>
    </row>
    <row r="122" spans="1:22" s="14" customFormat="1" x14ac:dyDescent="0.3">
      <c r="A122" s="10" t="s">
        <v>1695</v>
      </c>
      <c r="B122" s="11" t="s">
        <v>1730</v>
      </c>
      <c r="C122" s="84">
        <v>1745477</v>
      </c>
      <c r="D122" s="11" t="s">
        <v>27</v>
      </c>
      <c r="E122" s="10"/>
      <c r="F122" s="11" t="s">
        <v>1622</v>
      </c>
      <c r="G122" s="11" t="s">
        <v>29</v>
      </c>
      <c r="H122" s="11">
        <v>25948</v>
      </c>
      <c r="I122" s="11">
        <v>3</v>
      </c>
      <c r="J122" s="45"/>
      <c r="K122" s="11" t="s">
        <v>1755</v>
      </c>
      <c r="L122" s="11" t="s">
        <v>46</v>
      </c>
      <c r="M122" s="12">
        <v>0</v>
      </c>
      <c r="N122" s="12">
        <v>0</v>
      </c>
      <c r="O122" s="82">
        <f t="shared" si="6"/>
        <v>0</v>
      </c>
      <c r="P122" s="82">
        <v>0</v>
      </c>
      <c r="Q122" s="82"/>
      <c r="R122" s="82">
        <f t="shared" si="7"/>
        <v>0</v>
      </c>
      <c r="S122" s="46">
        <f t="shared" si="8"/>
        <v>0</v>
      </c>
      <c r="T122" s="92"/>
      <c r="U122" s="48"/>
      <c r="V122" s="86"/>
    </row>
    <row r="123" spans="1:22" s="14" customFormat="1" x14ac:dyDescent="0.3">
      <c r="A123" s="10" t="s">
        <v>1696</v>
      </c>
      <c r="B123" s="11" t="s">
        <v>1730</v>
      </c>
      <c r="C123" s="84">
        <v>1745478</v>
      </c>
      <c r="D123" s="11" t="s">
        <v>27</v>
      </c>
      <c r="E123" s="10"/>
      <c r="F123" s="11" t="s">
        <v>1622</v>
      </c>
      <c r="G123" s="11" t="s">
        <v>29</v>
      </c>
      <c r="H123" s="11">
        <v>25948</v>
      </c>
      <c r="I123" s="11">
        <v>1</v>
      </c>
      <c r="J123" s="45" t="s">
        <v>356</v>
      </c>
      <c r="K123" s="11" t="s">
        <v>357</v>
      </c>
      <c r="L123" s="11" t="s">
        <v>32</v>
      </c>
      <c r="M123" s="12">
        <v>500</v>
      </c>
      <c r="N123" s="12">
        <v>4.3</v>
      </c>
      <c r="O123" s="82">
        <f t="shared" si="6"/>
        <v>2150</v>
      </c>
      <c r="P123" s="82">
        <v>0</v>
      </c>
      <c r="Q123" s="82"/>
      <c r="R123" s="82">
        <f t="shared" si="7"/>
        <v>2150</v>
      </c>
      <c r="S123" s="46">
        <f t="shared" si="8"/>
        <v>55788200</v>
      </c>
      <c r="T123" s="92"/>
      <c r="U123" s="48"/>
      <c r="V123" s="86"/>
    </row>
    <row r="124" spans="1:22" s="14" customFormat="1" x14ac:dyDescent="0.3">
      <c r="A124" s="10" t="s">
        <v>1696</v>
      </c>
      <c r="B124" s="11" t="s">
        <v>1730</v>
      </c>
      <c r="C124" s="84">
        <v>1745478</v>
      </c>
      <c r="D124" s="11" t="s">
        <v>27</v>
      </c>
      <c r="E124" s="10"/>
      <c r="F124" s="11" t="s">
        <v>1622</v>
      </c>
      <c r="G124" s="11" t="s">
        <v>29</v>
      </c>
      <c r="H124" s="11">
        <v>25948</v>
      </c>
      <c r="I124" s="11">
        <v>2</v>
      </c>
      <c r="J124" s="45" t="s">
        <v>56</v>
      </c>
      <c r="K124" s="11" t="s">
        <v>57</v>
      </c>
      <c r="L124" s="11" t="s">
        <v>32</v>
      </c>
      <c r="M124" s="12">
        <v>400</v>
      </c>
      <c r="N124" s="12">
        <v>6.0540000000000003</v>
      </c>
      <c r="O124" s="82">
        <f t="shared" si="6"/>
        <v>2421.6</v>
      </c>
      <c r="P124" s="82">
        <v>0</v>
      </c>
      <c r="Q124" s="82"/>
      <c r="R124" s="82">
        <f t="shared" si="7"/>
        <v>2421.6</v>
      </c>
      <c r="S124" s="46">
        <f t="shared" si="8"/>
        <v>62835676.799999997</v>
      </c>
      <c r="T124" s="92"/>
      <c r="U124" s="48"/>
      <c r="V124" s="86"/>
    </row>
    <row r="125" spans="1:22" s="14" customFormat="1" x14ac:dyDescent="0.3">
      <c r="A125" s="10" t="s">
        <v>1696</v>
      </c>
      <c r="B125" s="11" t="s">
        <v>1730</v>
      </c>
      <c r="C125" s="84">
        <v>1745478</v>
      </c>
      <c r="D125" s="11" t="s">
        <v>27</v>
      </c>
      <c r="E125" s="10"/>
      <c r="F125" s="11" t="s">
        <v>1622</v>
      </c>
      <c r="G125" s="11" t="s">
        <v>29</v>
      </c>
      <c r="H125" s="11">
        <v>25948</v>
      </c>
      <c r="I125" s="11">
        <v>3</v>
      </c>
      <c r="J125" s="45" t="s">
        <v>58</v>
      </c>
      <c r="K125" s="11" t="s">
        <v>59</v>
      </c>
      <c r="L125" s="11" t="s">
        <v>32</v>
      </c>
      <c r="M125" s="12">
        <v>400</v>
      </c>
      <c r="N125" s="12">
        <v>2.0880000000000001</v>
      </c>
      <c r="O125" s="82">
        <f t="shared" si="6"/>
        <v>835.2</v>
      </c>
      <c r="P125" s="82">
        <v>0</v>
      </c>
      <c r="Q125" s="82"/>
      <c r="R125" s="82">
        <f t="shared" si="7"/>
        <v>835.2</v>
      </c>
      <c r="S125" s="46">
        <f t="shared" si="8"/>
        <v>21671769.600000001</v>
      </c>
      <c r="T125" s="92"/>
      <c r="U125" s="48"/>
      <c r="V125" s="86"/>
    </row>
    <row r="126" spans="1:22" s="14" customFormat="1" x14ac:dyDescent="0.3">
      <c r="A126" s="10" t="s">
        <v>1696</v>
      </c>
      <c r="B126" s="11" t="s">
        <v>1730</v>
      </c>
      <c r="C126" s="84">
        <v>1745478</v>
      </c>
      <c r="D126" s="11" t="s">
        <v>27</v>
      </c>
      <c r="E126" s="10"/>
      <c r="F126" s="11" t="s">
        <v>1622</v>
      </c>
      <c r="G126" s="11" t="s">
        <v>29</v>
      </c>
      <c r="H126" s="11">
        <v>25948</v>
      </c>
      <c r="I126" s="11">
        <v>4</v>
      </c>
      <c r="J126" s="45"/>
      <c r="K126" s="11" t="s">
        <v>1756</v>
      </c>
      <c r="L126" s="11" t="s">
        <v>46</v>
      </c>
      <c r="M126" s="12">
        <v>0</v>
      </c>
      <c r="N126" s="12">
        <v>0</v>
      </c>
      <c r="O126" s="82">
        <f t="shared" si="6"/>
        <v>0</v>
      </c>
      <c r="P126" s="82">
        <v>0</v>
      </c>
      <c r="Q126" s="82"/>
      <c r="R126" s="82">
        <f t="shared" si="7"/>
        <v>0</v>
      </c>
      <c r="S126" s="46">
        <f t="shared" si="8"/>
        <v>0</v>
      </c>
      <c r="T126" s="92"/>
      <c r="U126" s="48"/>
      <c r="V126" s="86"/>
    </row>
    <row r="127" spans="1:22" s="14" customFormat="1" x14ac:dyDescent="0.3">
      <c r="A127" s="10" t="s">
        <v>1697</v>
      </c>
      <c r="B127" s="11" t="s">
        <v>1730</v>
      </c>
      <c r="C127" s="84">
        <v>1745479</v>
      </c>
      <c r="D127" s="11" t="s">
        <v>27</v>
      </c>
      <c r="E127" s="10"/>
      <c r="F127" s="11" t="s">
        <v>1622</v>
      </c>
      <c r="G127" s="11" t="s">
        <v>29</v>
      </c>
      <c r="H127" s="11">
        <v>25948</v>
      </c>
      <c r="I127" s="11">
        <v>1</v>
      </c>
      <c r="J127" s="45" t="s">
        <v>1398</v>
      </c>
      <c r="K127" s="11" t="s">
        <v>1399</v>
      </c>
      <c r="L127" s="11" t="s">
        <v>32</v>
      </c>
      <c r="M127" s="12">
        <v>200</v>
      </c>
      <c r="N127" s="12">
        <v>3.18</v>
      </c>
      <c r="O127" s="82">
        <f t="shared" si="6"/>
        <v>636</v>
      </c>
      <c r="P127" s="82">
        <v>0</v>
      </c>
      <c r="Q127" s="82"/>
      <c r="R127" s="82">
        <f t="shared" si="7"/>
        <v>636</v>
      </c>
      <c r="S127" s="46">
        <f t="shared" si="8"/>
        <v>16502928</v>
      </c>
      <c r="T127" s="92"/>
      <c r="U127" s="48"/>
      <c r="V127" s="86"/>
    </row>
    <row r="128" spans="1:22" s="14" customFormat="1" x14ac:dyDescent="0.3">
      <c r="A128" s="10" t="s">
        <v>1697</v>
      </c>
      <c r="B128" s="11" t="s">
        <v>1730</v>
      </c>
      <c r="C128" s="84">
        <v>1745479</v>
      </c>
      <c r="D128" s="11" t="s">
        <v>27</v>
      </c>
      <c r="E128" s="10"/>
      <c r="F128" s="11" t="s">
        <v>1622</v>
      </c>
      <c r="G128" s="11" t="s">
        <v>29</v>
      </c>
      <c r="H128" s="11">
        <v>25948</v>
      </c>
      <c r="I128" s="11">
        <v>2</v>
      </c>
      <c r="J128" s="45" t="s">
        <v>1400</v>
      </c>
      <c r="K128" s="11" t="s">
        <v>1401</v>
      </c>
      <c r="L128" s="11" t="s">
        <v>32</v>
      </c>
      <c r="M128" s="12">
        <v>300</v>
      </c>
      <c r="N128" s="12">
        <v>3.16</v>
      </c>
      <c r="O128" s="82">
        <f t="shared" si="6"/>
        <v>948</v>
      </c>
      <c r="P128" s="82">
        <v>0</v>
      </c>
      <c r="Q128" s="82"/>
      <c r="R128" s="82">
        <f t="shared" si="7"/>
        <v>948</v>
      </c>
      <c r="S128" s="46">
        <f t="shared" si="8"/>
        <v>24598704</v>
      </c>
      <c r="T128" s="92"/>
      <c r="U128" s="48"/>
      <c r="V128" s="86"/>
    </row>
    <row r="129" spans="1:22" s="14" customFormat="1" x14ac:dyDescent="0.3">
      <c r="A129" s="10" t="s">
        <v>1697</v>
      </c>
      <c r="B129" s="11" t="s">
        <v>1730</v>
      </c>
      <c r="C129" s="84">
        <v>1745479</v>
      </c>
      <c r="D129" s="11" t="s">
        <v>27</v>
      </c>
      <c r="E129" s="10"/>
      <c r="F129" s="11" t="s">
        <v>1622</v>
      </c>
      <c r="G129" s="11" t="s">
        <v>29</v>
      </c>
      <c r="H129" s="11">
        <v>25948</v>
      </c>
      <c r="I129" s="11">
        <v>3</v>
      </c>
      <c r="J129" s="45" t="s">
        <v>41</v>
      </c>
      <c r="K129" s="11" t="s">
        <v>42</v>
      </c>
      <c r="L129" s="11" t="s">
        <v>32</v>
      </c>
      <c r="M129" s="12">
        <v>200</v>
      </c>
      <c r="N129" s="12">
        <v>4.22</v>
      </c>
      <c r="O129" s="82">
        <f t="shared" si="6"/>
        <v>844</v>
      </c>
      <c r="P129" s="82">
        <v>0</v>
      </c>
      <c r="Q129" s="82"/>
      <c r="R129" s="82">
        <f t="shared" si="7"/>
        <v>844</v>
      </c>
      <c r="S129" s="46">
        <f t="shared" si="8"/>
        <v>21900112</v>
      </c>
      <c r="T129" s="92"/>
      <c r="U129" s="48"/>
      <c r="V129" s="86"/>
    </row>
    <row r="130" spans="1:22" s="14" customFormat="1" x14ac:dyDescent="0.3">
      <c r="A130" s="10" t="s">
        <v>1697</v>
      </c>
      <c r="B130" s="11" t="s">
        <v>1730</v>
      </c>
      <c r="C130" s="84">
        <v>1745479</v>
      </c>
      <c r="D130" s="11" t="s">
        <v>27</v>
      </c>
      <c r="E130" s="10"/>
      <c r="F130" s="11" t="s">
        <v>1622</v>
      </c>
      <c r="G130" s="11" t="s">
        <v>29</v>
      </c>
      <c r="H130" s="11">
        <v>25948</v>
      </c>
      <c r="I130" s="11">
        <v>4</v>
      </c>
      <c r="J130" s="45"/>
      <c r="K130" s="11" t="s">
        <v>1757</v>
      </c>
      <c r="L130" s="11" t="s">
        <v>46</v>
      </c>
      <c r="M130" s="12">
        <v>0</v>
      </c>
      <c r="N130" s="12">
        <v>0</v>
      </c>
      <c r="O130" s="82">
        <f t="shared" si="6"/>
        <v>0</v>
      </c>
      <c r="P130" s="82">
        <v>0</v>
      </c>
      <c r="Q130" s="82"/>
      <c r="R130" s="82">
        <f t="shared" si="7"/>
        <v>0</v>
      </c>
      <c r="S130" s="46">
        <f t="shared" si="8"/>
        <v>0</v>
      </c>
      <c r="T130" s="92"/>
      <c r="U130" s="48"/>
      <c r="V130" s="86"/>
    </row>
    <row r="131" spans="1:22" s="14" customFormat="1" x14ac:dyDescent="0.3">
      <c r="A131" s="10" t="s">
        <v>1698</v>
      </c>
      <c r="B131" s="11" t="s">
        <v>1731</v>
      </c>
      <c r="C131" s="84">
        <v>1745488</v>
      </c>
      <c r="D131" s="11" t="s">
        <v>98</v>
      </c>
      <c r="E131" s="10"/>
      <c r="F131" s="11" t="s">
        <v>1563</v>
      </c>
      <c r="G131" s="11" t="s">
        <v>81</v>
      </c>
      <c r="H131" s="11">
        <v>24250</v>
      </c>
      <c r="I131" s="11">
        <v>1</v>
      </c>
      <c r="J131" s="45" t="s">
        <v>184</v>
      </c>
      <c r="K131" s="11" t="s">
        <v>185</v>
      </c>
      <c r="L131" s="11" t="s">
        <v>32</v>
      </c>
      <c r="M131" s="12">
        <v>7</v>
      </c>
      <c r="N131" s="12">
        <v>41.37</v>
      </c>
      <c r="O131" s="82">
        <f t="shared" si="6"/>
        <v>289.58999999999997</v>
      </c>
      <c r="P131" s="82">
        <v>0</v>
      </c>
      <c r="Q131" s="82"/>
      <c r="R131" s="82">
        <f t="shared" si="7"/>
        <v>289.58999999999997</v>
      </c>
      <c r="S131" s="46">
        <f t="shared" si="8"/>
        <v>7022557.4999999991</v>
      </c>
      <c r="T131" s="92"/>
      <c r="U131" s="48"/>
      <c r="V131" s="86"/>
    </row>
    <row r="132" spans="1:22" s="14" customFormat="1" x14ac:dyDescent="0.3">
      <c r="A132" s="10" t="s">
        <v>1698</v>
      </c>
      <c r="B132" s="11" t="s">
        <v>1731</v>
      </c>
      <c r="C132" s="84">
        <v>1745488</v>
      </c>
      <c r="D132" s="11" t="s">
        <v>98</v>
      </c>
      <c r="E132" s="10"/>
      <c r="F132" s="11" t="s">
        <v>1563</v>
      </c>
      <c r="G132" s="11" t="s">
        <v>81</v>
      </c>
      <c r="H132" s="11">
        <v>24250</v>
      </c>
      <c r="I132" s="11">
        <v>2</v>
      </c>
      <c r="J132" s="45" t="s">
        <v>186</v>
      </c>
      <c r="K132" s="11" t="s">
        <v>187</v>
      </c>
      <c r="L132" s="11" t="s">
        <v>32</v>
      </c>
      <c r="M132" s="12">
        <v>3</v>
      </c>
      <c r="N132" s="12">
        <v>41.34</v>
      </c>
      <c r="O132" s="82">
        <f t="shared" si="6"/>
        <v>124.02000000000001</v>
      </c>
      <c r="P132" s="82">
        <v>0</v>
      </c>
      <c r="Q132" s="82"/>
      <c r="R132" s="82">
        <f t="shared" si="7"/>
        <v>124.02000000000001</v>
      </c>
      <c r="S132" s="46">
        <f t="shared" si="8"/>
        <v>3007485.0000000005</v>
      </c>
      <c r="T132" s="92"/>
      <c r="U132" s="48"/>
      <c r="V132" s="86"/>
    </row>
    <row r="133" spans="1:22" s="14" customFormat="1" x14ac:dyDescent="0.3">
      <c r="A133" s="10" t="s">
        <v>1698</v>
      </c>
      <c r="B133" s="11" t="s">
        <v>1731</v>
      </c>
      <c r="C133" s="84">
        <v>1745488</v>
      </c>
      <c r="D133" s="11" t="s">
        <v>98</v>
      </c>
      <c r="E133" s="10"/>
      <c r="F133" s="11" t="s">
        <v>1563</v>
      </c>
      <c r="G133" s="11" t="s">
        <v>81</v>
      </c>
      <c r="H133" s="11">
        <v>24250</v>
      </c>
      <c r="I133" s="11">
        <v>3</v>
      </c>
      <c r="J133" s="45" t="s">
        <v>188</v>
      </c>
      <c r="K133" s="11" t="s">
        <v>189</v>
      </c>
      <c r="L133" s="11" t="s">
        <v>32</v>
      </c>
      <c r="M133" s="12">
        <v>7</v>
      </c>
      <c r="N133" s="12">
        <v>41.37</v>
      </c>
      <c r="O133" s="82">
        <f t="shared" si="6"/>
        <v>289.58999999999997</v>
      </c>
      <c r="P133" s="82">
        <v>0</v>
      </c>
      <c r="Q133" s="82"/>
      <c r="R133" s="82">
        <f t="shared" si="7"/>
        <v>289.58999999999997</v>
      </c>
      <c r="S133" s="46">
        <f t="shared" si="8"/>
        <v>7022557.4999999991</v>
      </c>
      <c r="T133" s="92"/>
      <c r="U133" s="48"/>
      <c r="V133" s="86"/>
    </row>
    <row r="134" spans="1:22" s="14" customFormat="1" x14ac:dyDescent="0.3">
      <c r="A134" s="10" t="s">
        <v>1698</v>
      </c>
      <c r="B134" s="11" t="s">
        <v>1731</v>
      </c>
      <c r="C134" s="84">
        <v>1745488</v>
      </c>
      <c r="D134" s="11" t="s">
        <v>98</v>
      </c>
      <c r="E134" s="10"/>
      <c r="F134" s="11" t="s">
        <v>1563</v>
      </c>
      <c r="G134" s="11" t="s">
        <v>81</v>
      </c>
      <c r="H134" s="11">
        <v>24250</v>
      </c>
      <c r="I134" s="11">
        <v>4</v>
      </c>
      <c r="J134" s="45" t="s">
        <v>190</v>
      </c>
      <c r="K134" s="11" t="s">
        <v>191</v>
      </c>
      <c r="L134" s="11" t="s">
        <v>32</v>
      </c>
      <c r="M134" s="12">
        <v>3</v>
      </c>
      <c r="N134" s="12">
        <v>41.34</v>
      </c>
      <c r="O134" s="82">
        <f t="shared" si="6"/>
        <v>124.02000000000001</v>
      </c>
      <c r="P134" s="82">
        <v>0</v>
      </c>
      <c r="Q134" s="82"/>
      <c r="R134" s="82">
        <f t="shared" si="7"/>
        <v>124.02000000000001</v>
      </c>
      <c r="S134" s="46">
        <f t="shared" si="8"/>
        <v>3007485.0000000005</v>
      </c>
      <c r="T134" s="92"/>
      <c r="U134" s="48"/>
      <c r="V134" s="86"/>
    </row>
    <row r="135" spans="1:22" s="14" customFormat="1" x14ac:dyDescent="0.3">
      <c r="A135" s="10" t="s">
        <v>1698</v>
      </c>
      <c r="B135" s="11" t="s">
        <v>1731</v>
      </c>
      <c r="C135" s="84">
        <v>1745488</v>
      </c>
      <c r="D135" s="11" t="s">
        <v>98</v>
      </c>
      <c r="E135" s="10"/>
      <c r="F135" s="11" t="s">
        <v>1563</v>
      </c>
      <c r="G135" s="11" t="s">
        <v>81</v>
      </c>
      <c r="H135" s="11">
        <v>24250</v>
      </c>
      <c r="I135" s="11">
        <v>5</v>
      </c>
      <c r="J135" s="45"/>
      <c r="K135" s="11" t="s">
        <v>1758</v>
      </c>
      <c r="L135" s="11" t="s">
        <v>46</v>
      </c>
      <c r="M135" s="12">
        <v>0</v>
      </c>
      <c r="N135" s="12">
        <v>0</v>
      </c>
      <c r="O135" s="82">
        <f t="shared" si="6"/>
        <v>0</v>
      </c>
      <c r="P135" s="82">
        <v>0</v>
      </c>
      <c r="Q135" s="82"/>
      <c r="R135" s="82">
        <f t="shared" si="7"/>
        <v>0</v>
      </c>
      <c r="S135" s="46">
        <f t="shared" si="8"/>
        <v>0</v>
      </c>
      <c r="T135" s="92"/>
      <c r="U135" s="48"/>
      <c r="V135" s="86"/>
    </row>
    <row r="136" spans="1:22" s="14" customFormat="1" x14ac:dyDescent="0.3">
      <c r="A136" s="10" t="s">
        <v>1699</v>
      </c>
      <c r="B136" s="11" t="s">
        <v>1732</v>
      </c>
      <c r="C136" s="84">
        <v>1745486</v>
      </c>
      <c r="D136" s="11" t="s">
        <v>448</v>
      </c>
      <c r="E136" s="10"/>
      <c r="F136" s="11" t="s">
        <v>776</v>
      </c>
      <c r="G136" s="11" t="s">
        <v>29</v>
      </c>
      <c r="H136" s="11">
        <v>26095</v>
      </c>
      <c r="I136" s="11">
        <v>1</v>
      </c>
      <c r="J136" s="45">
        <v>398525211</v>
      </c>
      <c r="K136" s="11" t="s">
        <v>1301</v>
      </c>
      <c r="L136" s="11" t="s">
        <v>32</v>
      </c>
      <c r="M136" s="12">
        <v>3500</v>
      </c>
      <c r="N136" s="12">
        <v>2.87</v>
      </c>
      <c r="O136" s="82">
        <f t="shared" si="6"/>
        <v>10045</v>
      </c>
      <c r="P136" s="82">
        <v>0</v>
      </c>
      <c r="Q136" s="82"/>
      <c r="R136" s="82">
        <f t="shared" si="7"/>
        <v>10045</v>
      </c>
      <c r="S136" s="46">
        <f t="shared" si="8"/>
        <v>262124275</v>
      </c>
      <c r="T136" s="92"/>
      <c r="U136" s="48"/>
      <c r="V136" s="86"/>
    </row>
    <row r="137" spans="1:22" s="14" customFormat="1" x14ac:dyDescent="0.3">
      <c r="A137" s="10" t="s">
        <v>1699</v>
      </c>
      <c r="B137" s="11" t="s">
        <v>1732</v>
      </c>
      <c r="C137" s="84">
        <v>1745486</v>
      </c>
      <c r="D137" s="11" t="s">
        <v>448</v>
      </c>
      <c r="E137" s="10"/>
      <c r="F137" s="11" t="s">
        <v>776</v>
      </c>
      <c r="G137" s="11" t="s">
        <v>29</v>
      </c>
      <c r="H137" s="11">
        <v>26095</v>
      </c>
      <c r="I137" s="11">
        <v>2</v>
      </c>
      <c r="J137" s="45">
        <v>398577909</v>
      </c>
      <c r="K137" s="11" t="s">
        <v>1302</v>
      </c>
      <c r="L137" s="11" t="s">
        <v>32</v>
      </c>
      <c r="M137" s="12">
        <v>3500</v>
      </c>
      <c r="N137" s="12">
        <v>2.2999999999999998</v>
      </c>
      <c r="O137" s="82">
        <f t="shared" si="6"/>
        <v>8049.9999999999991</v>
      </c>
      <c r="P137" s="82">
        <v>0</v>
      </c>
      <c r="Q137" s="82"/>
      <c r="R137" s="82">
        <f t="shared" si="7"/>
        <v>8049.9999999999991</v>
      </c>
      <c r="S137" s="46">
        <f t="shared" si="8"/>
        <v>210064749.99999997</v>
      </c>
      <c r="T137" s="92"/>
      <c r="U137" s="48"/>
      <c r="V137" s="86"/>
    </row>
    <row r="138" spans="1:22" s="14" customFormat="1" x14ac:dyDescent="0.3">
      <c r="A138" s="10" t="s">
        <v>1699</v>
      </c>
      <c r="B138" s="11" t="s">
        <v>1732</v>
      </c>
      <c r="C138" s="84">
        <v>1745486</v>
      </c>
      <c r="D138" s="11" t="s">
        <v>448</v>
      </c>
      <c r="E138" s="10"/>
      <c r="F138" s="11" t="s">
        <v>776</v>
      </c>
      <c r="G138" s="11" t="s">
        <v>29</v>
      </c>
      <c r="H138" s="11">
        <v>26095</v>
      </c>
      <c r="I138" s="11">
        <v>3</v>
      </c>
      <c r="J138" s="45">
        <v>398578607</v>
      </c>
      <c r="K138" s="11" t="s">
        <v>451</v>
      </c>
      <c r="L138" s="11" t="s">
        <v>32</v>
      </c>
      <c r="M138" s="12">
        <v>6000</v>
      </c>
      <c r="N138" s="12">
        <v>2.2999999999999998</v>
      </c>
      <c r="O138" s="82">
        <f t="shared" si="6"/>
        <v>13799.999999999998</v>
      </c>
      <c r="P138" s="82">
        <v>0</v>
      </c>
      <c r="Q138" s="82"/>
      <c r="R138" s="82">
        <f t="shared" si="7"/>
        <v>13799.999999999998</v>
      </c>
      <c r="S138" s="46">
        <f t="shared" si="8"/>
        <v>360110999.99999994</v>
      </c>
      <c r="T138" s="92"/>
      <c r="U138" s="48"/>
      <c r="V138" s="86"/>
    </row>
    <row r="139" spans="1:22" s="14" customFormat="1" x14ac:dyDescent="0.3">
      <c r="A139" s="10" t="s">
        <v>1699</v>
      </c>
      <c r="B139" s="11" t="s">
        <v>1732</v>
      </c>
      <c r="C139" s="84">
        <v>1745486</v>
      </c>
      <c r="D139" s="11" t="s">
        <v>448</v>
      </c>
      <c r="E139" s="10"/>
      <c r="F139" s="11" t="s">
        <v>776</v>
      </c>
      <c r="G139" s="11" t="s">
        <v>29</v>
      </c>
      <c r="H139" s="11">
        <v>26095</v>
      </c>
      <c r="I139" s="11">
        <v>4</v>
      </c>
      <c r="J139" s="45">
        <v>398674009</v>
      </c>
      <c r="K139" s="11" t="s">
        <v>777</v>
      </c>
      <c r="L139" s="11" t="s">
        <v>32</v>
      </c>
      <c r="M139" s="12">
        <v>1000</v>
      </c>
      <c r="N139" s="12">
        <v>7.18</v>
      </c>
      <c r="O139" s="82">
        <f t="shared" si="6"/>
        <v>7180</v>
      </c>
      <c r="P139" s="82">
        <v>0</v>
      </c>
      <c r="Q139" s="82"/>
      <c r="R139" s="82">
        <f t="shared" si="7"/>
        <v>7180</v>
      </c>
      <c r="S139" s="46">
        <f t="shared" si="8"/>
        <v>187362100</v>
      </c>
      <c r="T139" s="92"/>
      <c r="U139" s="48"/>
      <c r="V139" s="86"/>
    </row>
    <row r="140" spans="1:22" s="14" customFormat="1" x14ac:dyDescent="0.3">
      <c r="A140" s="10" t="s">
        <v>1699</v>
      </c>
      <c r="B140" s="11" t="s">
        <v>1732</v>
      </c>
      <c r="C140" s="84">
        <v>1745486</v>
      </c>
      <c r="D140" s="11" t="s">
        <v>448</v>
      </c>
      <c r="E140" s="10"/>
      <c r="F140" s="11" t="s">
        <v>776</v>
      </c>
      <c r="G140" s="11" t="s">
        <v>29</v>
      </c>
      <c r="H140" s="11">
        <v>26095</v>
      </c>
      <c r="I140" s="11">
        <v>5</v>
      </c>
      <c r="J140" s="45"/>
      <c r="K140" s="11" t="s">
        <v>1759</v>
      </c>
      <c r="L140" s="11" t="s">
        <v>46</v>
      </c>
      <c r="M140" s="12">
        <v>0</v>
      </c>
      <c r="N140" s="12">
        <v>0</v>
      </c>
      <c r="O140" s="82">
        <f t="shared" si="6"/>
        <v>0</v>
      </c>
      <c r="P140" s="82">
        <v>0</v>
      </c>
      <c r="Q140" s="82"/>
      <c r="R140" s="82">
        <f t="shared" si="7"/>
        <v>0</v>
      </c>
      <c r="S140" s="46">
        <f t="shared" si="8"/>
        <v>0</v>
      </c>
      <c r="T140" s="92"/>
      <c r="U140" s="48"/>
      <c r="V140" s="86"/>
    </row>
    <row r="141" spans="1:22" s="14" customFormat="1" x14ac:dyDescent="0.3">
      <c r="A141" s="10" t="s">
        <v>1700</v>
      </c>
      <c r="B141" s="11" t="s">
        <v>1732</v>
      </c>
      <c r="C141" s="84">
        <v>1745487</v>
      </c>
      <c r="D141" s="11" t="s">
        <v>448</v>
      </c>
      <c r="E141" s="10"/>
      <c r="F141" s="11" t="s">
        <v>776</v>
      </c>
      <c r="G141" s="11" t="s">
        <v>29</v>
      </c>
      <c r="H141" s="11">
        <v>26095</v>
      </c>
      <c r="I141" s="11">
        <v>1</v>
      </c>
      <c r="J141" s="45" t="s">
        <v>1489</v>
      </c>
      <c r="K141" s="11" t="s">
        <v>1490</v>
      </c>
      <c r="L141" s="11" t="s">
        <v>32</v>
      </c>
      <c r="M141" s="12">
        <v>6000</v>
      </c>
      <c r="N141" s="12">
        <v>7.4</v>
      </c>
      <c r="O141" s="82">
        <f t="shared" si="6"/>
        <v>44400</v>
      </c>
      <c r="P141" s="82">
        <v>0</v>
      </c>
      <c r="Q141" s="82"/>
      <c r="R141" s="82">
        <f t="shared" si="7"/>
        <v>44400</v>
      </c>
      <c r="S141" s="46">
        <f t="shared" si="8"/>
        <v>1158618000</v>
      </c>
      <c r="T141" s="92"/>
      <c r="U141" s="48"/>
      <c r="V141" s="86"/>
    </row>
    <row r="142" spans="1:22" s="14" customFormat="1" x14ac:dyDescent="0.3">
      <c r="A142" s="10" t="s">
        <v>1700</v>
      </c>
      <c r="B142" s="11" t="s">
        <v>1732</v>
      </c>
      <c r="C142" s="84">
        <v>1745487</v>
      </c>
      <c r="D142" s="11" t="s">
        <v>448</v>
      </c>
      <c r="E142" s="10"/>
      <c r="F142" s="11" t="s">
        <v>776</v>
      </c>
      <c r="G142" s="11" t="s">
        <v>29</v>
      </c>
      <c r="H142" s="11">
        <v>26095</v>
      </c>
      <c r="I142" s="11">
        <v>2</v>
      </c>
      <c r="J142" s="45"/>
      <c r="K142" s="11" t="s">
        <v>1760</v>
      </c>
      <c r="L142" s="11" t="s">
        <v>46</v>
      </c>
      <c r="M142" s="12">
        <v>0</v>
      </c>
      <c r="N142" s="12">
        <v>0</v>
      </c>
      <c r="O142" s="82">
        <f t="shared" si="6"/>
        <v>0</v>
      </c>
      <c r="P142" s="82">
        <v>0</v>
      </c>
      <c r="Q142" s="82"/>
      <c r="R142" s="82">
        <f t="shared" si="7"/>
        <v>0</v>
      </c>
      <c r="S142" s="46">
        <f t="shared" si="8"/>
        <v>0</v>
      </c>
      <c r="T142" s="92"/>
      <c r="U142" s="48"/>
      <c r="V142" s="86"/>
    </row>
    <row r="143" spans="1:22" s="14" customFormat="1" x14ac:dyDescent="0.3">
      <c r="A143" s="10" t="s">
        <v>1701</v>
      </c>
      <c r="B143" s="11" t="s">
        <v>1733</v>
      </c>
      <c r="C143" s="84">
        <v>1745489</v>
      </c>
      <c r="D143" s="11" t="s">
        <v>208</v>
      </c>
      <c r="E143" s="10"/>
      <c r="F143" s="11" t="s">
        <v>209</v>
      </c>
      <c r="G143" s="11" t="s">
        <v>81</v>
      </c>
      <c r="H143" s="11">
        <v>24385</v>
      </c>
      <c r="I143" s="11">
        <v>1</v>
      </c>
      <c r="J143" s="45" t="s">
        <v>238</v>
      </c>
      <c r="K143" s="11" t="s">
        <v>239</v>
      </c>
      <c r="L143" s="11" t="s">
        <v>32</v>
      </c>
      <c r="M143" s="12">
        <v>1000</v>
      </c>
      <c r="N143" s="12">
        <v>5.5949999999999998</v>
      </c>
      <c r="O143" s="82">
        <f t="shared" si="6"/>
        <v>5595</v>
      </c>
      <c r="P143" s="82">
        <v>0</v>
      </c>
      <c r="Q143" s="82"/>
      <c r="R143" s="82">
        <f t="shared" si="7"/>
        <v>5595</v>
      </c>
      <c r="S143" s="46">
        <f t="shared" si="8"/>
        <v>136434075</v>
      </c>
      <c r="T143" s="92"/>
      <c r="U143" s="48"/>
      <c r="V143" s="86"/>
    </row>
    <row r="144" spans="1:22" s="14" customFormat="1" x14ac:dyDescent="0.3">
      <c r="A144" s="10" t="s">
        <v>1701</v>
      </c>
      <c r="B144" s="11" t="s">
        <v>1733</v>
      </c>
      <c r="C144" s="84">
        <v>1745489</v>
      </c>
      <c r="D144" s="11" t="s">
        <v>208</v>
      </c>
      <c r="E144" s="10"/>
      <c r="F144" s="11" t="s">
        <v>209</v>
      </c>
      <c r="G144" s="11" t="s">
        <v>81</v>
      </c>
      <c r="H144" s="11">
        <v>24385</v>
      </c>
      <c r="I144" s="11">
        <v>2</v>
      </c>
      <c r="J144" s="45"/>
      <c r="K144" s="11" t="s">
        <v>1761</v>
      </c>
      <c r="L144" s="11" t="s">
        <v>46</v>
      </c>
      <c r="M144" s="12">
        <v>0</v>
      </c>
      <c r="N144" s="12">
        <v>0</v>
      </c>
      <c r="O144" s="82">
        <f t="shared" si="6"/>
        <v>0</v>
      </c>
      <c r="P144" s="82">
        <v>0</v>
      </c>
      <c r="Q144" s="82"/>
      <c r="R144" s="82">
        <f t="shared" si="7"/>
        <v>0</v>
      </c>
      <c r="S144" s="46">
        <f t="shared" si="8"/>
        <v>0</v>
      </c>
      <c r="T144" s="92"/>
      <c r="U144" s="48"/>
      <c r="V144" s="86"/>
    </row>
    <row r="145" spans="1:22" s="14" customFormat="1" x14ac:dyDescent="0.3">
      <c r="A145" s="10" t="s">
        <v>1702</v>
      </c>
      <c r="B145" s="11" t="s">
        <v>1733</v>
      </c>
      <c r="C145" s="84">
        <v>1745490</v>
      </c>
      <c r="D145" s="11" t="s">
        <v>208</v>
      </c>
      <c r="E145" s="10"/>
      <c r="F145" s="11" t="s">
        <v>209</v>
      </c>
      <c r="G145" s="11" t="s">
        <v>81</v>
      </c>
      <c r="H145" s="11">
        <v>24385</v>
      </c>
      <c r="I145" s="11">
        <v>1</v>
      </c>
      <c r="J145" s="45" t="s">
        <v>210</v>
      </c>
      <c r="K145" s="11" t="s">
        <v>859</v>
      </c>
      <c r="L145" s="11" t="s">
        <v>32</v>
      </c>
      <c r="M145" s="12">
        <v>500</v>
      </c>
      <c r="N145" s="12">
        <v>5.2850000000000001</v>
      </c>
      <c r="O145" s="82">
        <f t="shared" si="6"/>
        <v>2642.5</v>
      </c>
      <c r="P145" s="82">
        <v>0</v>
      </c>
      <c r="Q145" s="82"/>
      <c r="R145" s="82">
        <f t="shared" si="7"/>
        <v>2642.5</v>
      </c>
      <c r="S145" s="46">
        <f t="shared" si="8"/>
        <v>64437362.5</v>
      </c>
      <c r="T145" s="92"/>
      <c r="U145" s="48"/>
      <c r="V145" s="86"/>
    </row>
    <row r="146" spans="1:22" s="14" customFormat="1" x14ac:dyDescent="0.3">
      <c r="A146" s="10" t="s">
        <v>1702</v>
      </c>
      <c r="B146" s="11" t="s">
        <v>1733</v>
      </c>
      <c r="C146" s="84">
        <v>1745490</v>
      </c>
      <c r="D146" s="11" t="s">
        <v>208</v>
      </c>
      <c r="E146" s="10"/>
      <c r="F146" s="11" t="s">
        <v>209</v>
      </c>
      <c r="G146" s="11" t="s">
        <v>81</v>
      </c>
      <c r="H146" s="11">
        <v>24385</v>
      </c>
      <c r="I146" s="11">
        <v>2</v>
      </c>
      <c r="J146" s="45" t="s">
        <v>212</v>
      </c>
      <c r="K146" s="11" t="s">
        <v>213</v>
      </c>
      <c r="L146" s="11" t="s">
        <v>32</v>
      </c>
      <c r="M146" s="12">
        <v>3300</v>
      </c>
      <c r="N146" s="12">
        <v>5.1269999999999998</v>
      </c>
      <c r="O146" s="82">
        <f t="shared" si="6"/>
        <v>16919.099999999999</v>
      </c>
      <c r="P146" s="82">
        <v>0</v>
      </c>
      <c r="Q146" s="82"/>
      <c r="R146" s="82">
        <f t="shared" si="7"/>
        <v>16919.099999999999</v>
      </c>
      <c r="S146" s="46">
        <f t="shared" si="8"/>
        <v>412572253.49999994</v>
      </c>
      <c r="T146" s="92"/>
      <c r="U146" s="48"/>
      <c r="V146" s="86"/>
    </row>
    <row r="147" spans="1:22" s="14" customFormat="1" x14ac:dyDescent="0.3">
      <c r="A147" s="10" t="s">
        <v>1702</v>
      </c>
      <c r="B147" s="11" t="s">
        <v>1733</v>
      </c>
      <c r="C147" s="84">
        <v>1745490</v>
      </c>
      <c r="D147" s="11" t="s">
        <v>208</v>
      </c>
      <c r="E147" s="10"/>
      <c r="F147" s="11" t="s">
        <v>209</v>
      </c>
      <c r="G147" s="11" t="s">
        <v>81</v>
      </c>
      <c r="H147" s="11">
        <v>24385</v>
      </c>
      <c r="I147" s="11">
        <v>3</v>
      </c>
      <c r="J147" s="45" t="s">
        <v>214</v>
      </c>
      <c r="K147" s="11" t="s">
        <v>1196</v>
      </c>
      <c r="L147" s="11" t="s">
        <v>32</v>
      </c>
      <c r="M147" s="12">
        <v>3000</v>
      </c>
      <c r="N147" s="12">
        <v>5.1550000000000002</v>
      </c>
      <c r="O147" s="82">
        <f t="shared" si="6"/>
        <v>15465</v>
      </c>
      <c r="P147" s="82">
        <v>0</v>
      </c>
      <c r="Q147" s="82"/>
      <c r="R147" s="82">
        <f t="shared" si="7"/>
        <v>15465</v>
      </c>
      <c r="S147" s="46">
        <f t="shared" si="8"/>
        <v>377114025</v>
      </c>
      <c r="T147" s="92"/>
      <c r="U147" s="48"/>
      <c r="V147" s="86"/>
    </row>
    <row r="148" spans="1:22" s="14" customFormat="1" x14ac:dyDescent="0.3">
      <c r="A148" s="10" t="s">
        <v>1702</v>
      </c>
      <c r="B148" s="11" t="s">
        <v>1733</v>
      </c>
      <c r="C148" s="84">
        <v>1745490</v>
      </c>
      <c r="D148" s="11" t="s">
        <v>208</v>
      </c>
      <c r="E148" s="10"/>
      <c r="F148" s="11" t="s">
        <v>209</v>
      </c>
      <c r="G148" s="11" t="s">
        <v>81</v>
      </c>
      <c r="H148" s="11">
        <v>24385</v>
      </c>
      <c r="I148" s="11">
        <v>4</v>
      </c>
      <c r="J148" s="45" t="s">
        <v>216</v>
      </c>
      <c r="K148" s="11" t="s">
        <v>217</v>
      </c>
      <c r="L148" s="11" t="s">
        <v>32</v>
      </c>
      <c r="M148" s="12">
        <v>800</v>
      </c>
      <c r="N148" s="12">
        <v>5.2850000000000001</v>
      </c>
      <c r="O148" s="82">
        <f t="shared" si="6"/>
        <v>4228</v>
      </c>
      <c r="P148" s="82">
        <v>0</v>
      </c>
      <c r="Q148" s="82"/>
      <c r="R148" s="82">
        <f t="shared" si="7"/>
        <v>4228</v>
      </c>
      <c r="S148" s="46">
        <f t="shared" si="8"/>
        <v>103099780</v>
      </c>
      <c r="T148" s="92"/>
      <c r="U148" s="48"/>
      <c r="V148" s="86"/>
    </row>
    <row r="149" spans="1:22" s="14" customFormat="1" x14ac:dyDescent="0.3">
      <c r="A149" s="10" t="s">
        <v>1702</v>
      </c>
      <c r="B149" s="11" t="s">
        <v>1733</v>
      </c>
      <c r="C149" s="84">
        <v>1745490</v>
      </c>
      <c r="D149" s="11" t="s">
        <v>208</v>
      </c>
      <c r="E149" s="10"/>
      <c r="F149" s="11" t="s">
        <v>209</v>
      </c>
      <c r="G149" s="11" t="s">
        <v>81</v>
      </c>
      <c r="H149" s="11">
        <v>24385</v>
      </c>
      <c r="I149" s="11">
        <v>5</v>
      </c>
      <c r="J149" s="45" t="s">
        <v>218</v>
      </c>
      <c r="K149" s="11" t="s">
        <v>1020</v>
      </c>
      <c r="L149" s="11" t="s">
        <v>32</v>
      </c>
      <c r="M149" s="12">
        <v>3200</v>
      </c>
      <c r="N149" s="12">
        <v>5.1269999999999998</v>
      </c>
      <c r="O149" s="82">
        <f t="shared" si="6"/>
        <v>16406.399999999998</v>
      </c>
      <c r="P149" s="82">
        <v>0</v>
      </c>
      <c r="Q149" s="82"/>
      <c r="R149" s="82">
        <f t="shared" si="7"/>
        <v>16406.399999999998</v>
      </c>
      <c r="S149" s="46">
        <f t="shared" si="8"/>
        <v>400070063.99999994</v>
      </c>
      <c r="T149" s="92"/>
      <c r="U149" s="48"/>
      <c r="V149" s="86"/>
    </row>
    <row r="150" spans="1:22" s="14" customFormat="1" x14ac:dyDescent="0.3">
      <c r="A150" s="10" t="s">
        <v>1702</v>
      </c>
      <c r="B150" s="11" t="s">
        <v>1733</v>
      </c>
      <c r="C150" s="84">
        <v>1745490</v>
      </c>
      <c r="D150" s="11" t="s">
        <v>208</v>
      </c>
      <c r="E150" s="10"/>
      <c r="F150" s="11" t="s">
        <v>209</v>
      </c>
      <c r="G150" s="11" t="s">
        <v>81</v>
      </c>
      <c r="H150" s="11">
        <v>24385</v>
      </c>
      <c r="I150" s="11">
        <v>6</v>
      </c>
      <c r="J150" s="45" t="s">
        <v>220</v>
      </c>
      <c r="K150" s="11" t="s">
        <v>1021</v>
      </c>
      <c r="L150" s="11" t="s">
        <v>32</v>
      </c>
      <c r="M150" s="12">
        <v>2400</v>
      </c>
      <c r="N150" s="12">
        <v>5.1550000000000002</v>
      </c>
      <c r="O150" s="82">
        <f t="shared" si="6"/>
        <v>12372</v>
      </c>
      <c r="P150" s="82">
        <v>0</v>
      </c>
      <c r="Q150" s="82"/>
      <c r="R150" s="82">
        <f t="shared" si="7"/>
        <v>12372</v>
      </c>
      <c r="S150" s="46">
        <f t="shared" si="8"/>
        <v>301691220</v>
      </c>
      <c r="T150" s="92"/>
      <c r="U150" s="48"/>
      <c r="V150" s="86"/>
    </row>
    <row r="151" spans="1:22" s="14" customFormat="1" x14ac:dyDescent="0.3">
      <c r="A151" s="10" t="s">
        <v>1702</v>
      </c>
      <c r="B151" s="11" t="s">
        <v>1733</v>
      </c>
      <c r="C151" s="84">
        <v>1745490</v>
      </c>
      <c r="D151" s="11" t="s">
        <v>208</v>
      </c>
      <c r="E151" s="10"/>
      <c r="F151" s="11" t="s">
        <v>209</v>
      </c>
      <c r="G151" s="11" t="s">
        <v>81</v>
      </c>
      <c r="H151" s="11">
        <v>24385</v>
      </c>
      <c r="I151" s="11">
        <v>7</v>
      </c>
      <c r="J151" s="45" t="s">
        <v>74</v>
      </c>
      <c r="K151" s="11" t="s">
        <v>75</v>
      </c>
      <c r="L151" s="11" t="s">
        <v>32</v>
      </c>
      <c r="M151" s="12">
        <v>9900</v>
      </c>
      <c r="N151" s="12">
        <v>1.63</v>
      </c>
      <c r="O151" s="82">
        <f t="shared" si="6"/>
        <v>16136.999999999998</v>
      </c>
      <c r="P151" s="82">
        <v>0</v>
      </c>
      <c r="Q151" s="82"/>
      <c r="R151" s="82">
        <f t="shared" si="7"/>
        <v>16136.999999999998</v>
      </c>
      <c r="S151" s="46">
        <f t="shared" si="8"/>
        <v>393500744.99999994</v>
      </c>
      <c r="T151" s="92"/>
      <c r="U151" s="48"/>
      <c r="V151" s="86"/>
    </row>
    <row r="152" spans="1:22" s="14" customFormat="1" x14ac:dyDescent="0.3">
      <c r="A152" s="10" t="s">
        <v>1702</v>
      </c>
      <c r="B152" s="11" t="s">
        <v>1733</v>
      </c>
      <c r="C152" s="84">
        <v>1745490</v>
      </c>
      <c r="D152" s="11" t="s">
        <v>208</v>
      </c>
      <c r="E152" s="10"/>
      <c r="F152" s="11" t="s">
        <v>209</v>
      </c>
      <c r="G152" s="11" t="s">
        <v>81</v>
      </c>
      <c r="H152" s="11">
        <v>24385</v>
      </c>
      <c r="I152" s="11">
        <v>8</v>
      </c>
      <c r="J152" s="45" t="s">
        <v>222</v>
      </c>
      <c r="K152" s="11" t="s">
        <v>223</v>
      </c>
      <c r="L152" s="11" t="s">
        <v>32</v>
      </c>
      <c r="M152" s="12">
        <v>300</v>
      </c>
      <c r="N152" s="12">
        <v>5.117</v>
      </c>
      <c r="O152" s="82">
        <f t="shared" si="6"/>
        <v>1535.1</v>
      </c>
      <c r="P152" s="82">
        <v>0</v>
      </c>
      <c r="Q152" s="82"/>
      <c r="R152" s="82">
        <f t="shared" si="7"/>
        <v>1535.1</v>
      </c>
      <c r="S152" s="46">
        <f t="shared" si="8"/>
        <v>37433413.5</v>
      </c>
      <c r="T152" s="92"/>
      <c r="U152" s="48"/>
      <c r="V152" s="86"/>
    </row>
    <row r="153" spans="1:22" s="14" customFormat="1" x14ac:dyDescent="0.3">
      <c r="A153" s="10" t="s">
        <v>1702</v>
      </c>
      <c r="B153" s="11" t="s">
        <v>1733</v>
      </c>
      <c r="C153" s="84">
        <v>1745490</v>
      </c>
      <c r="D153" s="11" t="s">
        <v>208</v>
      </c>
      <c r="E153" s="10"/>
      <c r="F153" s="11" t="s">
        <v>209</v>
      </c>
      <c r="G153" s="11" t="s">
        <v>81</v>
      </c>
      <c r="H153" s="11">
        <v>24385</v>
      </c>
      <c r="I153" s="11">
        <v>9</v>
      </c>
      <c r="J153" s="45" t="s">
        <v>228</v>
      </c>
      <c r="K153" s="11" t="s">
        <v>862</v>
      </c>
      <c r="L153" s="11" t="s">
        <v>32</v>
      </c>
      <c r="M153" s="12">
        <v>1000</v>
      </c>
      <c r="N153" s="12">
        <v>5.5949999999999998</v>
      </c>
      <c r="O153" s="82">
        <f t="shared" si="6"/>
        <v>5595</v>
      </c>
      <c r="P153" s="82">
        <v>0</v>
      </c>
      <c r="Q153" s="82"/>
      <c r="R153" s="82">
        <f t="shared" si="7"/>
        <v>5595</v>
      </c>
      <c r="S153" s="46">
        <f t="shared" si="8"/>
        <v>136434075</v>
      </c>
      <c r="T153" s="92"/>
      <c r="U153" s="48"/>
      <c r="V153" s="86"/>
    </row>
    <row r="154" spans="1:22" s="14" customFormat="1" x14ac:dyDescent="0.3">
      <c r="A154" s="10" t="s">
        <v>1702</v>
      </c>
      <c r="B154" s="11" t="s">
        <v>1733</v>
      </c>
      <c r="C154" s="84">
        <v>1745490</v>
      </c>
      <c r="D154" s="11" t="s">
        <v>208</v>
      </c>
      <c r="E154" s="10"/>
      <c r="F154" s="11" t="s">
        <v>209</v>
      </c>
      <c r="G154" s="11" t="s">
        <v>81</v>
      </c>
      <c r="H154" s="11">
        <v>24385</v>
      </c>
      <c r="I154" s="11">
        <v>10</v>
      </c>
      <c r="J154" s="45" t="s">
        <v>230</v>
      </c>
      <c r="K154" s="11" t="s">
        <v>231</v>
      </c>
      <c r="L154" s="11" t="s">
        <v>32</v>
      </c>
      <c r="M154" s="12">
        <v>700</v>
      </c>
      <c r="N154" s="12">
        <v>5.5949999999999998</v>
      </c>
      <c r="O154" s="82">
        <f t="shared" si="6"/>
        <v>3916.5</v>
      </c>
      <c r="P154" s="82">
        <v>0</v>
      </c>
      <c r="Q154" s="82"/>
      <c r="R154" s="82">
        <f t="shared" si="7"/>
        <v>3916.5</v>
      </c>
      <c r="S154" s="46">
        <f t="shared" si="8"/>
        <v>95503852.5</v>
      </c>
      <c r="T154" s="92"/>
      <c r="U154" s="48"/>
      <c r="V154" s="86"/>
    </row>
    <row r="155" spans="1:22" s="14" customFormat="1" x14ac:dyDescent="0.3">
      <c r="A155" s="10" t="s">
        <v>1702</v>
      </c>
      <c r="B155" s="11" t="s">
        <v>1733</v>
      </c>
      <c r="C155" s="84">
        <v>1745490</v>
      </c>
      <c r="D155" s="11" t="s">
        <v>208</v>
      </c>
      <c r="E155" s="10"/>
      <c r="F155" s="11" t="s">
        <v>209</v>
      </c>
      <c r="G155" s="11" t="s">
        <v>81</v>
      </c>
      <c r="H155" s="11">
        <v>24385</v>
      </c>
      <c r="I155" s="11">
        <v>11</v>
      </c>
      <c r="J155" s="45" t="s">
        <v>1198</v>
      </c>
      <c r="K155" s="11" t="s">
        <v>1199</v>
      </c>
      <c r="L155" s="11" t="s">
        <v>32</v>
      </c>
      <c r="M155" s="12">
        <v>200</v>
      </c>
      <c r="N155" s="12">
        <v>5.117</v>
      </c>
      <c r="O155" s="82">
        <f t="shared" si="6"/>
        <v>1023.4</v>
      </c>
      <c r="P155" s="82">
        <v>0</v>
      </c>
      <c r="Q155" s="82"/>
      <c r="R155" s="82">
        <f t="shared" si="7"/>
        <v>1023.4</v>
      </c>
      <c r="S155" s="46">
        <f t="shared" si="8"/>
        <v>24955609</v>
      </c>
      <c r="T155" s="92"/>
      <c r="U155" s="48"/>
      <c r="V155" s="86"/>
    </row>
    <row r="156" spans="1:22" s="14" customFormat="1" x14ac:dyDescent="0.3">
      <c r="A156" s="10" t="s">
        <v>1702</v>
      </c>
      <c r="B156" s="11" t="s">
        <v>1733</v>
      </c>
      <c r="C156" s="84">
        <v>1745490</v>
      </c>
      <c r="D156" s="11" t="s">
        <v>208</v>
      </c>
      <c r="E156" s="10"/>
      <c r="F156" s="11" t="s">
        <v>209</v>
      </c>
      <c r="G156" s="11" t="s">
        <v>81</v>
      </c>
      <c r="H156" s="11">
        <v>24385</v>
      </c>
      <c r="I156" s="11">
        <v>12</v>
      </c>
      <c r="J156" s="45" t="s">
        <v>236</v>
      </c>
      <c r="K156" s="11" t="s">
        <v>237</v>
      </c>
      <c r="L156" s="11" t="s">
        <v>32</v>
      </c>
      <c r="M156" s="12">
        <v>1100</v>
      </c>
      <c r="N156" s="12">
        <v>5.5949999999999998</v>
      </c>
      <c r="O156" s="82">
        <f t="shared" si="6"/>
        <v>6154.5</v>
      </c>
      <c r="P156" s="82">
        <v>0</v>
      </c>
      <c r="Q156" s="82"/>
      <c r="R156" s="82">
        <f t="shared" si="7"/>
        <v>6154.5</v>
      </c>
      <c r="S156" s="46">
        <f t="shared" si="8"/>
        <v>150077482.5</v>
      </c>
      <c r="T156" s="92"/>
      <c r="U156" s="48"/>
      <c r="V156" s="86"/>
    </row>
    <row r="157" spans="1:22" s="14" customFormat="1" x14ac:dyDescent="0.3">
      <c r="A157" s="10" t="s">
        <v>1702</v>
      </c>
      <c r="B157" s="11" t="s">
        <v>1733</v>
      </c>
      <c r="C157" s="84">
        <v>1745490</v>
      </c>
      <c r="D157" s="11" t="s">
        <v>208</v>
      </c>
      <c r="E157" s="10"/>
      <c r="F157" s="11" t="s">
        <v>209</v>
      </c>
      <c r="G157" s="11" t="s">
        <v>81</v>
      </c>
      <c r="H157" s="11">
        <v>24385</v>
      </c>
      <c r="I157" s="11">
        <v>13</v>
      </c>
      <c r="J157" s="45" t="s">
        <v>240</v>
      </c>
      <c r="K157" s="11" t="s">
        <v>241</v>
      </c>
      <c r="L157" s="11" t="s">
        <v>32</v>
      </c>
      <c r="M157" s="12">
        <v>1900</v>
      </c>
      <c r="N157" s="12">
        <v>1.7010000000000001</v>
      </c>
      <c r="O157" s="82">
        <f t="shared" si="6"/>
        <v>3231.9</v>
      </c>
      <c r="P157" s="82">
        <v>0</v>
      </c>
      <c r="Q157" s="82"/>
      <c r="R157" s="82">
        <f t="shared" si="7"/>
        <v>3231.9</v>
      </c>
      <c r="S157" s="46">
        <f t="shared" si="8"/>
        <v>78809881.5</v>
      </c>
      <c r="T157" s="92"/>
      <c r="U157" s="48"/>
      <c r="V157" s="86"/>
    </row>
    <row r="158" spans="1:22" s="14" customFormat="1" x14ac:dyDescent="0.3">
      <c r="A158" s="10" t="s">
        <v>1702</v>
      </c>
      <c r="B158" s="11" t="s">
        <v>1733</v>
      </c>
      <c r="C158" s="84">
        <v>1745490</v>
      </c>
      <c r="D158" s="11" t="s">
        <v>208</v>
      </c>
      <c r="E158" s="10"/>
      <c r="F158" s="11" t="s">
        <v>209</v>
      </c>
      <c r="G158" s="11" t="s">
        <v>81</v>
      </c>
      <c r="H158" s="11">
        <v>24385</v>
      </c>
      <c r="I158" s="11">
        <v>14</v>
      </c>
      <c r="J158" s="45" t="s">
        <v>242</v>
      </c>
      <c r="K158" s="11" t="s">
        <v>243</v>
      </c>
      <c r="L158" s="11" t="s">
        <v>32</v>
      </c>
      <c r="M158" s="12">
        <v>4600</v>
      </c>
      <c r="N158" s="12">
        <v>1.944</v>
      </c>
      <c r="O158" s="82">
        <f t="shared" si="6"/>
        <v>8942.4</v>
      </c>
      <c r="P158" s="82">
        <v>0</v>
      </c>
      <c r="Q158" s="82"/>
      <c r="R158" s="82">
        <f t="shared" si="7"/>
        <v>8942.4</v>
      </c>
      <c r="S158" s="46">
        <f t="shared" si="8"/>
        <v>218060424</v>
      </c>
      <c r="T158" s="92"/>
      <c r="U158" s="48"/>
      <c r="V158" s="86"/>
    </row>
    <row r="159" spans="1:22" s="14" customFormat="1" x14ac:dyDescent="0.3">
      <c r="A159" s="10" t="s">
        <v>1702</v>
      </c>
      <c r="B159" s="11" t="s">
        <v>1733</v>
      </c>
      <c r="C159" s="84">
        <v>1745490</v>
      </c>
      <c r="D159" s="11" t="s">
        <v>208</v>
      </c>
      <c r="E159" s="10"/>
      <c r="F159" s="11" t="s">
        <v>209</v>
      </c>
      <c r="G159" s="11" t="s">
        <v>81</v>
      </c>
      <c r="H159" s="11">
        <v>24385</v>
      </c>
      <c r="I159" s="11">
        <v>15</v>
      </c>
      <c r="J159" s="45"/>
      <c r="K159" s="11" t="s">
        <v>1762</v>
      </c>
      <c r="L159" s="11" t="s">
        <v>46</v>
      </c>
      <c r="M159" s="12">
        <v>0</v>
      </c>
      <c r="N159" s="12">
        <v>0</v>
      </c>
      <c r="O159" s="82">
        <f t="shared" si="6"/>
        <v>0</v>
      </c>
      <c r="P159" s="82">
        <v>0</v>
      </c>
      <c r="Q159" s="82"/>
      <c r="R159" s="82">
        <f t="shared" si="7"/>
        <v>0</v>
      </c>
      <c r="S159" s="46">
        <f t="shared" si="8"/>
        <v>0</v>
      </c>
      <c r="T159" s="92"/>
      <c r="U159" s="48"/>
      <c r="V159" s="86"/>
    </row>
    <row r="160" spans="1:22" s="14" customFormat="1" x14ac:dyDescent="0.3">
      <c r="A160" s="10" t="s">
        <v>1703</v>
      </c>
      <c r="B160" s="11" t="s">
        <v>1733</v>
      </c>
      <c r="C160" s="84">
        <v>1745494</v>
      </c>
      <c r="D160" s="11" t="s">
        <v>125</v>
      </c>
      <c r="E160" s="10"/>
      <c r="F160" s="11" t="s">
        <v>1623</v>
      </c>
      <c r="G160" s="11" t="s">
        <v>81</v>
      </c>
      <c r="H160" s="11">
        <v>24385</v>
      </c>
      <c r="I160" s="11">
        <v>1</v>
      </c>
      <c r="J160" s="45" t="s">
        <v>171</v>
      </c>
      <c r="K160" s="11" t="s">
        <v>172</v>
      </c>
      <c r="L160" s="11" t="s">
        <v>32</v>
      </c>
      <c r="M160" s="12">
        <v>3000</v>
      </c>
      <c r="N160" s="12">
        <v>6.37</v>
      </c>
      <c r="O160" s="82">
        <f t="shared" si="6"/>
        <v>19110</v>
      </c>
      <c r="P160" s="82">
        <v>0</v>
      </c>
      <c r="Q160" s="82"/>
      <c r="R160" s="82">
        <f t="shared" si="7"/>
        <v>19110</v>
      </c>
      <c r="S160" s="46">
        <f t="shared" si="8"/>
        <v>465997350</v>
      </c>
      <c r="T160" s="92"/>
      <c r="U160" s="48"/>
      <c r="V160" s="86"/>
    </row>
    <row r="161" spans="1:22" s="14" customFormat="1" x14ac:dyDescent="0.3">
      <c r="A161" s="10" t="s">
        <v>1703</v>
      </c>
      <c r="B161" s="11" t="s">
        <v>1733</v>
      </c>
      <c r="C161" s="84">
        <v>1745494</v>
      </c>
      <c r="D161" s="11" t="s">
        <v>125</v>
      </c>
      <c r="E161" s="10"/>
      <c r="F161" s="11" t="s">
        <v>1623</v>
      </c>
      <c r="G161" s="11" t="s">
        <v>81</v>
      </c>
      <c r="H161" s="11">
        <v>24385</v>
      </c>
      <c r="I161" s="11">
        <v>2</v>
      </c>
      <c r="J161" s="45" t="s">
        <v>90</v>
      </c>
      <c r="K161" s="11" t="s">
        <v>91</v>
      </c>
      <c r="L161" s="11" t="s">
        <v>32</v>
      </c>
      <c r="M161" s="12">
        <v>1200</v>
      </c>
      <c r="N161" s="12">
        <v>5.89</v>
      </c>
      <c r="O161" s="82">
        <f t="shared" si="6"/>
        <v>7068</v>
      </c>
      <c r="P161" s="82">
        <v>0</v>
      </c>
      <c r="Q161" s="82"/>
      <c r="R161" s="82">
        <f t="shared" si="7"/>
        <v>7068</v>
      </c>
      <c r="S161" s="46">
        <f t="shared" si="8"/>
        <v>172353180</v>
      </c>
      <c r="T161" s="92"/>
      <c r="U161" s="48"/>
      <c r="V161" s="86"/>
    </row>
    <row r="162" spans="1:22" s="14" customFormat="1" x14ac:dyDescent="0.3">
      <c r="A162" s="10" t="s">
        <v>1703</v>
      </c>
      <c r="B162" s="11" t="s">
        <v>1733</v>
      </c>
      <c r="C162" s="84">
        <v>1745494</v>
      </c>
      <c r="D162" s="11" t="s">
        <v>125</v>
      </c>
      <c r="E162" s="10"/>
      <c r="F162" s="11" t="s">
        <v>1623</v>
      </c>
      <c r="G162" s="11" t="s">
        <v>81</v>
      </c>
      <c r="H162" s="11">
        <v>24385</v>
      </c>
      <c r="I162" s="11">
        <v>3</v>
      </c>
      <c r="J162" s="45" t="s">
        <v>173</v>
      </c>
      <c r="K162" s="11" t="s">
        <v>174</v>
      </c>
      <c r="L162" s="11" t="s">
        <v>32</v>
      </c>
      <c r="M162" s="12">
        <v>100</v>
      </c>
      <c r="N162" s="12">
        <v>4.0999999999999996</v>
      </c>
      <c r="O162" s="82">
        <f t="shared" si="6"/>
        <v>409.99999999999994</v>
      </c>
      <c r="P162" s="82">
        <v>0</v>
      </c>
      <c r="Q162" s="82"/>
      <c r="R162" s="82">
        <f t="shared" si="7"/>
        <v>409.99999999999994</v>
      </c>
      <c r="S162" s="46">
        <f t="shared" si="8"/>
        <v>9997849.9999999981</v>
      </c>
      <c r="T162" s="92"/>
      <c r="U162" s="48"/>
      <c r="V162" s="86"/>
    </row>
    <row r="163" spans="1:22" s="14" customFormat="1" x14ac:dyDescent="0.3">
      <c r="A163" s="10" t="s">
        <v>1703</v>
      </c>
      <c r="B163" s="11" t="s">
        <v>1733</v>
      </c>
      <c r="C163" s="84">
        <v>1745494</v>
      </c>
      <c r="D163" s="11" t="s">
        <v>125</v>
      </c>
      <c r="E163" s="10"/>
      <c r="F163" s="11" t="s">
        <v>1623</v>
      </c>
      <c r="G163" s="11" t="s">
        <v>81</v>
      </c>
      <c r="H163" s="11">
        <v>24385</v>
      </c>
      <c r="I163" s="11">
        <v>4</v>
      </c>
      <c r="J163" s="45" t="s">
        <v>175</v>
      </c>
      <c r="K163" s="11" t="s">
        <v>176</v>
      </c>
      <c r="L163" s="11" t="s">
        <v>32</v>
      </c>
      <c r="M163" s="12">
        <v>1300</v>
      </c>
      <c r="N163" s="12">
        <v>5.89</v>
      </c>
      <c r="O163" s="82">
        <f t="shared" si="6"/>
        <v>7657</v>
      </c>
      <c r="P163" s="82">
        <v>0</v>
      </c>
      <c r="Q163" s="82"/>
      <c r="R163" s="82">
        <f t="shared" si="7"/>
        <v>7657</v>
      </c>
      <c r="S163" s="46">
        <f t="shared" si="8"/>
        <v>186715945</v>
      </c>
      <c r="T163" s="92"/>
      <c r="U163" s="48"/>
      <c r="V163" s="86"/>
    </row>
    <row r="164" spans="1:22" s="14" customFormat="1" x14ac:dyDescent="0.3">
      <c r="A164" s="10" t="s">
        <v>1703</v>
      </c>
      <c r="B164" s="11" t="s">
        <v>1733</v>
      </c>
      <c r="C164" s="84">
        <v>1745494</v>
      </c>
      <c r="D164" s="11" t="s">
        <v>125</v>
      </c>
      <c r="E164" s="10"/>
      <c r="F164" s="11" t="s">
        <v>1623</v>
      </c>
      <c r="G164" s="11" t="s">
        <v>81</v>
      </c>
      <c r="H164" s="11">
        <v>24385</v>
      </c>
      <c r="I164" s="11">
        <v>5</v>
      </c>
      <c r="J164" s="45" t="s">
        <v>177</v>
      </c>
      <c r="K164" s="11" t="s">
        <v>178</v>
      </c>
      <c r="L164" s="11" t="s">
        <v>32</v>
      </c>
      <c r="M164" s="12">
        <v>1500</v>
      </c>
      <c r="N164" s="12">
        <v>5.62</v>
      </c>
      <c r="O164" s="82">
        <f t="shared" si="6"/>
        <v>8430</v>
      </c>
      <c r="P164" s="82">
        <v>0</v>
      </c>
      <c r="Q164" s="82"/>
      <c r="R164" s="82">
        <f t="shared" si="7"/>
        <v>8430</v>
      </c>
      <c r="S164" s="46">
        <f t="shared" si="8"/>
        <v>205565550</v>
      </c>
      <c r="T164" s="92"/>
      <c r="U164" s="48"/>
      <c r="V164" s="86"/>
    </row>
    <row r="165" spans="1:22" s="14" customFormat="1" x14ac:dyDescent="0.3">
      <c r="A165" s="10" t="s">
        <v>1703</v>
      </c>
      <c r="B165" s="11" t="s">
        <v>1733</v>
      </c>
      <c r="C165" s="84">
        <v>1745494</v>
      </c>
      <c r="D165" s="11" t="s">
        <v>125</v>
      </c>
      <c r="E165" s="10"/>
      <c r="F165" s="11" t="s">
        <v>1623</v>
      </c>
      <c r="G165" s="11" t="s">
        <v>81</v>
      </c>
      <c r="H165" s="11">
        <v>24385</v>
      </c>
      <c r="I165" s="11">
        <v>6</v>
      </c>
      <c r="J165" s="45" t="s">
        <v>179</v>
      </c>
      <c r="K165" s="11" t="s">
        <v>180</v>
      </c>
      <c r="L165" s="11" t="s">
        <v>32</v>
      </c>
      <c r="M165" s="12">
        <v>1100</v>
      </c>
      <c r="N165" s="12">
        <v>5.62</v>
      </c>
      <c r="O165" s="82">
        <f t="shared" si="6"/>
        <v>6182</v>
      </c>
      <c r="P165" s="82">
        <v>0</v>
      </c>
      <c r="Q165" s="82"/>
      <c r="R165" s="82">
        <f t="shared" si="7"/>
        <v>6182</v>
      </c>
      <c r="S165" s="46">
        <f t="shared" si="8"/>
        <v>150748070</v>
      </c>
      <c r="T165" s="92"/>
      <c r="U165" s="48"/>
      <c r="V165" s="86"/>
    </row>
    <row r="166" spans="1:22" s="14" customFormat="1" x14ac:dyDescent="0.3">
      <c r="A166" s="10" t="s">
        <v>1703</v>
      </c>
      <c r="B166" s="11" t="s">
        <v>1733</v>
      </c>
      <c r="C166" s="84">
        <v>1745494</v>
      </c>
      <c r="D166" s="11" t="s">
        <v>125</v>
      </c>
      <c r="E166" s="10"/>
      <c r="F166" s="11" t="s">
        <v>1623</v>
      </c>
      <c r="G166" s="11" t="s">
        <v>81</v>
      </c>
      <c r="H166" s="11">
        <v>24385</v>
      </c>
      <c r="I166" s="11">
        <v>7</v>
      </c>
      <c r="J166" s="45"/>
      <c r="K166" s="11" t="s">
        <v>1763</v>
      </c>
      <c r="L166" s="11" t="s">
        <v>46</v>
      </c>
      <c r="M166" s="12">
        <v>0</v>
      </c>
      <c r="N166" s="12">
        <v>0</v>
      </c>
      <c r="O166" s="82">
        <f t="shared" si="6"/>
        <v>0</v>
      </c>
      <c r="P166" s="82">
        <v>0</v>
      </c>
      <c r="Q166" s="82"/>
      <c r="R166" s="82">
        <f t="shared" si="7"/>
        <v>0</v>
      </c>
      <c r="S166" s="46">
        <f t="shared" si="8"/>
        <v>0</v>
      </c>
      <c r="T166" s="92"/>
      <c r="U166" s="48"/>
      <c r="V166" s="86"/>
    </row>
    <row r="167" spans="1:22" s="14" customFormat="1" x14ac:dyDescent="0.3">
      <c r="A167" s="10" t="s">
        <v>1704</v>
      </c>
      <c r="B167" s="11" t="s">
        <v>1733</v>
      </c>
      <c r="C167" s="84">
        <v>1745495</v>
      </c>
      <c r="D167" s="11" t="s">
        <v>125</v>
      </c>
      <c r="E167" s="10"/>
      <c r="F167" s="11" t="s">
        <v>1623</v>
      </c>
      <c r="G167" s="11" t="s">
        <v>81</v>
      </c>
      <c r="H167" s="11">
        <v>24385</v>
      </c>
      <c r="I167" s="11">
        <v>1</v>
      </c>
      <c r="J167" s="45" t="s">
        <v>147</v>
      </c>
      <c r="K167" s="11" t="s">
        <v>148</v>
      </c>
      <c r="L167" s="11" t="s">
        <v>32</v>
      </c>
      <c r="M167" s="12">
        <v>300</v>
      </c>
      <c r="N167" s="12">
        <v>5.67</v>
      </c>
      <c r="O167" s="82">
        <f t="shared" si="6"/>
        <v>1701</v>
      </c>
      <c r="P167" s="82">
        <v>0</v>
      </c>
      <c r="Q167" s="82"/>
      <c r="R167" s="82">
        <f t="shared" si="7"/>
        <v>1701</v>
      </c>
      <c r="S167" s="46">
        <f t="shared" si="8"/>
        <v>41478885</v>
      </c>
      <c r="T167" s="92"/>
      <c r="U167" s="48"/>
      <c r="V167" s="86"/>
    </row>
    <row r="168" spans="1:22" s="14" customFormat="1" x14ac:dyDescent="0.3">
      <c r="A168" s="10" t="s">
        <v>1704</v>
      </c>
      <c r="B168" s="11" t="s">
        <v>1733</v>
      </c>
      <c r="C168" s="84">
        <v>1745495</v>
      </c>
      <c r="D168" s="11" t="s">
        <v>125</v>
      </c>
      <c r="E168" s="10"/>
      <c r="F168" s="11" t="s">
        <v>1623</v>
      </c>
      <c r="G168" s="11" t="s">
        <v>81</v>
      </c>
      <c r="H168" s="11">
        <v>24385</v>
      </c>
      <c r="I168" s="11">
        <v>2</v>
      </c>
      <c r="J168" s="45" t="s">
        <v>149</v>
      </c>
      <c r="K168" s="11" t="s">
        <v>150</v>
      </c>
      <c r="L168" s="11" t="s">
        <v>32</v>
      </c>
      <c r="M168" s="12">
        <v>1400</v>
      </c>
      <c r="N168" s="12">
        <v>5.67</v>
      </c>
      <c r="O168" s="82">
        <f t="shared" si="6"/>
        <v>7938</v>
      </c>
      <c r="P168" s="82">
        <v>0</v>
      </c>
      <c r="Q168" s="82"/>
      <c r="R168" s="82">
        <f t="shared" si="7"/>
        <v>7938</v>
      </c>
      <c r="S168" s="46">
        <f t="shared" si="8"/>
        <v>193568130</v>
      </c>
      <c r="T168" s="92"/>
      <c r="U168" s="48"/>
      <c r="V168" s="86"/>
    </row>
    <row r="169" spans="1:22" s="14" customFormat="1" x14ac:dyDescent="0.3">
      <c r="A169" s="10" t="s">
        <v>1704</v>
      </c>
      <c r="B169" s="11" t="s">
        <v>1733</v>
      </c>
      <c r="C169" s="84">
        <v>1745495</v>
      </c>
      <c r="D169" s="11" t="s">
        <v>125</v>
      </c>
      <c r="E169" s="10"/>
      <c r="F169" s="11" t="s">
        <v>1623</v>
      </c>
      <c r="G169" s="11" t="s">
        <v>81</v>
      </c>
      <c r="H169" s="11">
        <v>24385</v>
      </c>
      <c r="I169" s="11">
        <v>3</v>
      </c>
      <c r="J169" s="45" t="s">
        <v>82</v>
      </c>
      <c r="K169" s="11" t="s">
        <v>1764</v>
      </c>
      <c r="L169" s="11" t="s">
        <v>32</v>
      </c>
      <c r="M169" s="12">
        <v>500</v>
      </c>
      <c r="N169" s="12">
        <v>5.67</v>
      </c>
      <c r="O169" s="82">
        <f t="shared" si="6"/>
        <v>2835</v>
      </c>
      <c r="P169" s="82">
        <v>0</v>
      </c>
      <c r="Q169" s="82"/>
      <c r="R169" s="82">
        <f t="shared" si="7"/>
        <v>2835</v>
      </c>
      <c r="S169" s="46">
        <f t="shared" si="8"/>
        <v>69131475</v>
      </c>
      <c r="T169" s="92"/>
      <c r="U169" s="48"/>
      <c r="V169" s="86"/>
    </row>
    <row r="170" spans="1:22" s="14" customFormat="1" x14ac:dyDescent="0.3">
      <c r="A170" s="10" t="s">
        <v>1704</v>
      </c>
      <c r="B170" s="11" t="s">
        <v>1733</v>
      </c>
      <c r="C170" s="84">
        <v>1745495</v>
      </c>
      <c r="D170" s="11" t="s">
        <v>125</v>
      </c>
      <c r="E170" s="10"/>
      <c r="F170" s="11" t="s">
        <v>1623</v>
      </c>
      <c r="G170" s="11" t="s">
        <v>81</v>
      </c>
      <c r="H170" s="11">
        <v>24385</v>
      </c>
      <c r="I170" s="11">
        <v>4</v>
      </c>
      <c r="J170" s="45" t="s">
        <v>84</v>
      </c>
      <c r="K170" s="11" t="s">
        <v>85</v>
      </c>
      <c r="L170" s="11" t="s">
        <v>32</v>
      </c>
      <c r="M170" s="12">
        <v>100</v>
      </c>
      <c r="N170" s="12">
        <v>5.67</v>
      </c>
      <c r="O170" s="82">
        <f t="shared" si="6"/>
        <v>567</v>
      </c>
      <c r="P170" s="82">
        <v>0</v>
      </c>
      <c r="Q170" s="82"/>
      <c r="R170" s="82">
        <f t="shared" si="7"/>
        <v>567</v>
      </c>
      <c r="S170" s="46">
        <f t="shared" si="8"/>
        <v>13826295</v>
      </c>
      <c r="T170" s="92"/>
      <c r="U170" s="48"/>
      <c r="V170" s="86"/>
    </row>
    <row r="171" spans="1:22" s="14" customFormat="1" x14ac:dyDescent="0.3">
      <c r="A171" s="10" t="s">
        <v>1704</v>
      </c>
      <c r="B171" s="11" t="s">
        <v>1733</v>
      </c>
      <c r="C171" s="84">
        <v>1745495</v>
      </c>
      <c r="D171" s="11" t="s">
        <v>125</v>
      </c>
      <c r="E171" s="10"/>
      <c r="F171" s="11" t="s">
        <v>1623</v>
      </c>
      <c r="G171" s="11" t="s">
        <v>81</v>
      </c>
      <c r="H171" s="11">
        <v>24385</v>
      </c>
      <c r="I171" s="11">
        <v>5</v>
      </c>
      <c r="J171" s="45" t="s">
        <v>151</v>
      </c>
      <c r="K171" s="11" t="s">
        <v>152</v>
      </c>
      <c r="L171" s="11" t="s">
        <v>32</v>
      </c>
      <c r="M171" s="12">
        <v>900</v>
      </c>
      <c r="N171" s="12">
        <v>5.58</v>
      </c>
      <c r="O171" s="82">
        <f t="shared" si="6"/>
        <v>5022</v>
      </c>
      <c r="P171" s="82">
        <v>0</v>
      </c>
      <c r="Q171" s="82"/>
      <c r="R171" s="82">
        <f t="shared" si="7"/>
        <v>5022</v>
      </c>
      <c r="S171" s="46">
        <f t="shared" si="8"/>
        <v>122461470</v>
      </c>
      <c r="T171" s="92"/>
      <c r="U171" s="48"/>
      <c r="V171" s="86"/>
    </row>
    <row r="172" spans="1:22" s="14" customFormat="1" x14ac:dyDescent="0.3">
      <c r="A172" s="10" t="s">
        <v>1704</v>
      </c>
      <c r="B172" s="11" t="s">
        <v>1733</v>
      </c>
      <c r="C172" s="84">
        <v>1745495</v>
      </c>
      <c r="D172" s="11" t="s">
        <v>125</v>
      </c>
      <c r="E172" s="10"/>
      <c r="F172" s="11" t="s">
        <v>1623</v>
      </c>
      <c r="G172" s="11" t="s">
        <v>81</v>
      </c>
      <c r="H172" s="11">
        <v>24385</v>
      </c>
      <c r="I172" s="11">
        <v>6</v>
      </c>
      <c r="J172" s="45" t="s">
        <v>153</v>
      </c>
      <c r="K172" s="11" t="s">
        <v>154</v>
      </c>
      <c r="L172" s="11" t="s">
        <v>32</v>
      </c>
      <c r="M172" s="12">
        <v>200</v>
      </c>
      <c r="N172" s="12">
        <v>5.58</v>
      </c>
      <c r="O172" s="82">
        <f t="shared" si="6"/>
        <v>1116</v>
      </c>
      <c r="P172" s="82">
        <v>0</v>
      </c>
      <c r="Q172" s="82"/>
      <c r="R172" s="82">
        <f t="shared" si="7"/>
        <v>1116</v>
      </c>
      <c r="S172" s="46">
        <f t="shared" si="8"/>
        <v>27213660</v>
      </c>
      <c r="T172" s="92"/>
      <c r="U172" s="48"/>
      <c r="V172" s="86"/>
    </row>
    <row r="173" spans="1:22" s="14" customFormat="1" x14ac:dyDescent="0.3">
      <c r="A173" s="10" t="s">
        <v>1704</v>
      </c>
      <c r="B173" s="11" t="s">
        <v>1733</v>
      </c>
      <c r="C173" s="84">
        <v>1745495</v>
      </c>
      <c r="D173" s="11" t="s">
        <v>125</v>
      </c>
      <c r="E173" s="10"/>
      <c r="F173" s="11" t="s">
        <v>1623</v>
      </c>
      <c r="G173" s="11" t="s">
        <v>81</v>
      </c>
      <c r="H173" s="11">
        <v>24385</v>
      </c>
      <c r="I173" s="11">
        <v>7</v>
      </c>
      <c r="J173" s="45" t="s">
        <v>155</v>
      </c>
      <c r="K173" s="11" t="s">
        <v>156</v>
      </c>
      <c r="L173" s="11" t="s">
        <v>32</v>
      </c>
      <c r="M173" s="12">
        <v>200</v>
      </c>
      <c r="N173" s="12">
        <v>6.14</v>
      </c>
      <c r="O173" s="82">
        <f t="shared" si="6"/>
        <v>1228</v>
      </c>
      <c r="P173" s="82">
        <v>0</v>
      </c>
      <c r="Q173" s="82"/>
      <c r="R173" s="82">
        <f t="shared" si="7"/>
        <v>1228</v>
      </c>
      <c r="S173" s="46">
        <f t="shared" si="8"/>
        <v>29944780</v>
      </c>
      <c r="T173" s="92"/>
      <c r="U173" s="48"/>
      <c r="V173" s="86"/>
    </row>
    <row r="174" spans="1:22" s="14" customFormat="1" x14ac:dyDescent="0.3">
      <c r="A174" s="10" t="s">
        <v>1704</v>
      </c>
      <c r="B174" s="11" t="s">
        <v>1733</v>
      </c>
      <c r="C174" s="84">
        <v>1745495</v>
      </c>
      <c r="D174" s="11" t="s">
        <v>125</v>
      </c>
      <c r="E174" s="10"/>
      <c r="F174" s="11" t="s">
        <v>1623</v>
      </c>
      <c r="G174" s="11" t="s">
        <v>81</v>
      </c>
      <c r="H174" s="11">
        <v>24385</v>
      </c>
      <c r="I174" s="11">
        <v>8</v>
      </c>
      <c r="J174" s="45" t="s">
        <v>157</v>
      </c>
      <c r="K174" s="11" t="s">
        <v>158</v>
      </c>
      <c r="L174" s="11" t="s">
        <v>32</v>
      </c>
      <c r="M174" s="12">
        <v>200</v>
      </c>
      <c r="N174" s="12">
        <v>6.14</v>
      </c>
      <c r="O174" s="82">
        <f t="shared" si="6"/>
        <v>1228</v>
      </c>
      <c r="P174" s="82">
        <v>0</v>
      </c>
      <c r="Q174" s="82"/>
      <c r="R174" s="82">
        <f t="shared" si="7"/>
        <v>1228</v>
      </c>
      <c r="S174" s="46">
        <f t="shared" si="8"/>
        <v>29944780</v>
      </c>
      <c r="T174" s="92"/>
      <c r="U174" s="48"/>
      <c r="V174" s="86"/>
    </row>
    <row r="175" spans="1:22" s="14" customFormat="1" x14ac:dyDescent="0.3">
      <c r="A175" s="10" t="s">
        <v>1704</v>
      </c>
      <c r="B175" s="11" t="s">
        <v>1733</v>
      </c>
      <c r="C175" s="84">
        <v>1745495</v>
      </c>
      <c r="D175" s="11" t="s">
        <v>125</v>
      </c>
      <c r="E175" s="10"/>
      <c r="F175" s="11" t="s">
        <v>1623</v>
      </c>
      <c r="G175" s="11" t="s">
        <v>81</v>
      </c>
      <c r="H175" s="11">
        <v>24385</v>
      </c>
      <c r="I175" s="11">
        <v>9</v>
      </c>
      <c r="J175" s="45" t="s">
        <v>1390</v>
      </c>
      <c r="K175" s="11" t="s">
        <v>1437</v>
      </c>
      <c r="L175" s="11" t="s">
        <v>32</v>
      </c>
      <c r="M175" s="12">
        <v>1700</v>
      </c>
      <c r="N175" s="12">
        <v>2.79</v>
      </c>
      <c r="O175" s="82">
        <f t="shared" si="6"/>
        <v>4743</v>
      </c>
      <c r="P175" s="82">
        <v>0</v>
      </c>
      <c r="Q175" s="82"/>
      <c r="R175" s="82">
        <f t="shared" si="7"/>
        <v>4743</v>
      </c>
      <c r="S175" s="46">
        <f t="shared" si="8"/>
        <v>115658055</v>
      </c>
      <c r="T175" s="92"/>
      <c r="U175" s="48"/>
      <c r="V175" s="86"/>
    </row>
    <row r="176" spans="1:22" s="14" customFormat="1" x14ac:dyDescent="0.3">
      <c r="A176" s="10" t="s">
        <v>1704</v>
      </c>
      <c r="B176" s="11" t="s">
        <v>1733</v>
      </c>
      <c r="C176" s="84">
        <v>1745495</v>
      </c>
      <c r="D176" s="11" t="s">
        <v>125</v>
      </c>
      <c r="E176" s="10"/>
      <c r="F176" s="11" t="s">
        <v>1623</v>
      </c>
      <c r="G176" s="11" t="s">
        <v>81</v>
      </c>
      <c r="H176" s="11">
        <v>24385</v>
      </c>
      <c r="I176" s="11">
        <v>10</v>
      </c>
      <c r="J176" s="45" t="s">
        <v>161</v>
      </c>
      <c r="K176" s="11" t="s">
        <v>162</v>
      </c>
      <c r="L176" s="11" t="s">
        <v>32</v>
      </c>
      <c r="M176" s="12">
        <v>1000</v>
      </c>
      <c r="N176" s="12">
        <v>5.58</v>
      </c>
      <c r="O176" s="82">
        <f t="shared" ref="O176:O239" si="9">M176*N176</f>
        <v>5580</v>
      </c>
      <c r="P176" s="82">
        <v>0</v>
      </c>
      <c r="Q176" s="82"/>
      <c r="R176" s="82">
        <f t="shared" ref="R176:R239" si="10">O176</f>
        <v>5580</v>
      </c>
      <c r="S176" s="46">
        <f t="shared" ref="S176:S239" si="11">R176*H176</f>
        <v>136068300</v>
      </c>
      <c r="T176" s="92"/>
      <c r="U176" s="48"/>
      <c r="V176" s="86"/>
    </row>
    <row r="177" spans="1:22" s="14" customFormat="1" x14ac:dyDescent="0.3">
      <c r="A177" s="10" t="s">
        <v>1704</v>
      </c>
      <c r="B177" s="11" t="s">
        <v>1733</v>
      </c>
      <c r="C177" s="84">
        <v>1745495</v>
      </c>
      <c r="D177" s="11" t="s">
        <v>125</v>
      </c>
      <c r="E177" s="10"/>
      <c r="F177" s="11" t="s">
        <v>1623</v>
      </c>
      <c r="G177" s="11" t="s">
        <v>81</v>
      </c>
      <c r="H177" s="11">
        <v>24385</v>
      </c>
      <c r="I177" s="11">
        <v>11</v>
      </c>
      <c r="J177" s="45" t="s">
        <v>163</v>
      </c>
      <c r="K177" s="11" t="s">
        <v>164</v>
      </c>
      <c r="L177" s="11" t="s">
        <v>32</v>
      </c>
      <c r="M177" s="12">
        <v>400</v>
      </c>
      <c r="N177" s="12">
        <v>5.58</v>
      </c>
      <c r="O177" s="82">
        <f t="shared" si="9"/>
        <v>2232</v>
      </c>
      <c r="P177" s="82">
        <v>0</v>
      </c>
      <c r="Q177" s="82"/>
      <c r="R177" s="82">
        <f t="shared" si="10"/>
        <v>2232</v>
      </c>
      <c r="S177" s="46">
        <f t="shared" si="11"/>
        <v>54427320</v>
      </c>
      <c r="T177" s="92"/>
      <c r="U177" s="48"/>
      <c r="V177" s="86"/>
    </row>
    <row r="178" spans="1:22" s="14" customFormat="1" x14ac:dyDescent="0.3">
      <c r="A178" s="10" t="s">
        <v>1704</v>
      </c>
      <c r="B178" s="11" t="s">
        <v>1733</v>
      </c>
      <c r="C178" s="84">
        <v>1745495</v>
      </c>
      <c r="D178" s="11" t="s">
        <v>125</v>
      </c>
      <c r="E178" s="10"/>
      <c r="F178" s="11" t="s">
        <v>1623</v>
      </c>
      <c r="G178" s="11" t="s">
        <v>81</v>
      </c>
      <c r="H178" s="11">
        <v>24385</v>
      </c>
      <c r="I178" s="11">
        <v>12</v>
      </c>
      <c r="J178" s="45" t="s">
        <v>165</v>
      </c>
      <c r="K178" s="11" t="s">
        <v>166</v>
      </c>
      <c r="L178" s="11" t="s">
        <v>32</v>
      </c>
      <c r="M178" s="12">
        <v>200</v>
      </c>
      <c r="N178" s="12">
        <v>6.14</v>
      </c>
      <c r="O178" s="82">
        <f t="shared" si="9"/>
        <v>1228</v>
      </c>
      <c r="P178" s="82">
        <v>0</v>
      </c>
      <c r="Q178" s="82"/>
      <c r="R178" s="82">
        <f t="shared" si="10"/>
        <v>1228</v>
      </c>
      <c r="S178" s="46">
        <f t="shared" si="11"/>
        <v>29944780</v>
      </c>
      <c r="T178" s="92"/>
      <c r="U178" s="48"/>
      <c r="V178" s="86"/>
    </row>
    <row r="179" spans="1:22" s="14" customFormat="1" x14ac:dyDescent="0.3">
      <c r="A179" s="10" t="s">
        <v>1704</v>
      </c>
      <c r="B179" s="11" t="s">
        <v>1733</v>
      </c>
      <c r="C179" s="84">
        <v>1745495</v>
      </c>
      <c r="D179" s="11" t="s">
        <v>125</v>
      </c>
      <c r="E179" s="10"/>
      <c r="F179" s="11" t="s">
        <v>1623</v>
      </c>
      <c r="G179" s="11" t="s">
        <v>81</v>
      </c>
      <c r="H179" s="11">
        <v>24385</v>
      </c>
      <c r="I179" s="11">
        <v>13</v>
      </c>
      <c r="J179" s="45" t="s">
        <v>167</v>
      </c>
      <c r="K179" s="11" t="s">
        <v>168</v>
      </c>
      <c r="L179" s="11" t="s">
        <v>32</v>
      </c>
      <c r="M179" s="12">
        <v>200</v>
      </c>
      <c r="N179" s="12">
        <v>6.14</v>
      </c>
      <c r="O179" s="82">
        <f t="shared" si="9"/>
        <v>1228</v>
      </c>
      <c r="P179" s="82">
        <v>0</v>
      </c>
      <c r="Q179" s="82"/>
      <c r="R179" s="82">
        <f t="shared" si="10"/>
        <v>1228</v>
      </c>
      <c r="S179" s="46">
        <f t="shared" si="11"/>
        <v>29944780</v>
      </c>
      <c r="T179" s="92"/>
      <c r="U179" s="48"/>
      <c r="V179" s="86"/>
    </row>
    <row r="180" spans="1:22" s="14" customFormat="1" x14ac:dyDescent="0.3">
      <c r="A180" s="10" t="s">
        <v>1704</v>
      </c>
      <c r="B180" s="11" t="s">
        <v>1733</v>
      </c>
      <c r="C180" s="84">
        <v>1745495</v>
      </c>
      <c r="D180" s="11" t="s">
        <v>125</v>
      </c>
      <c r="E180" s="10"/>
      <c r="F180" s="11" t="s">
        <v>1623</v>
      </c>
      <c r="G180" s="11" t="s">
        <v>81</v>
      </c>
      <c r="H180" s="11">
        <v>24385</v>
      </c>
      <c r="I180" s="11">
        <v>14</v>
      </c>
      <c r="J180" s="45"/>
      <c r="K180" s="11" t="s">
        <v>1765</v>
      </c>
      <c r="L180" s="11" t="s">
        <v>46</v>
      </c>
      <c r="M180" s="12">
        <v>0</v>
      </c>
      <c r="N180" s="12">
        <v>0</v>
      </c>
      <c r="O180" s="82">
        <f t="shared" si="9"/>
        <v>0</v>
      </c>
      <c r="P180" s="82">
        <v>0</v>
      </c>
      <c r="Q180" s="82"/>
      <c r="R180" s="82">
        <f t="shared" si="10"/>
        <v>0</v>
      </c>
      <c r="S180" s="46">
        <f t="shared" si="11"/>
        <v>0</v>
      </c>
      <c r="T180" s="92"/>
      <c r="U180" s="48"/>
      <c r="V180" s="86"/>
    </row>
    <row r="181" spans="1:22" s="14" customFormat="1" x14ac:dyDescent="0.3">
      <c r="A181" s="10" t="s">
        <v>1705</v>
      </c>
      <c r="B181" s="11" t="s">
        <v>1733</v>
      </c>
      <c r="C181" s="84">
        <v>1745499</v>
      </c>
      <c r="D181" s="11" t="s">
        <v>125</v>
      </c>
      <c r="E181" s="10"/>
      <c r="F181" s="11" t="s">
        <v>1623</v>
      </c>
      <c r="G181" s="11" t="s">
        <v>81</v>
      </c>
      <c r="H181" s="11">
        <v>24385</v>
      </c>
      <c r="I181" s="11">
        <v>1</v>
      </c>
      <c r="J181" s="45" t="s">
        <v>84</v>
      </c>
      <c r="K181" s="11" t="s">
        <v>85</v>
      </c>
      <c r="L181" s="11" t="s">
        <v>32</v>
      </c>
      <c r="M181" s="12">
        <v>300</v>
      </c>
      <c r="N181" s="12">
        <v>5.67</v>
      </c>
      <c r="O181" s="82">
        <f t="shared" si="9"/>
        <v>1701</v>
      </c>
      <c r="P181" s="82">
        <v>0</v>
      </c>
      <c r="Q181" s="82"/>
      <c r="R181" s="82">
        <f t="shared" si="10"/>
        <v>1701</v>
      </c>
      <c r="S181" s="46">
        <f t="shared" si="11"/>
        <v>41478885</v>
      </c>
      <c r="T181" s="92"/>
      <c r="U181" s="48"/>
      <c r="V181" s="86"/>
    </row>
    <row r="182" spans="1:22" s="14" customFormat="1" x14ac:dyDescent="0.3">
      <c r="A182" s="10" t="s">
        <v>1705</v>
      </c>
      <c r="B182" s="11" t="s">
        <v>1733</v>
      </c>
      <c r="C182" s="84">
        <v>1745499</v>
      </c>
      <c r="D182" s="11" t="s">
        <v>125</v>
      </c>
      <c r="E182" s="10"/>
      <c r="F182" s="11" t="s">
        <v>1623</v>
      </c>
      <c r="G182" s="11" t="s">
        <v>81</v>
      </c>
      <c r="H182" s="11">
        <v>24385</v>
      </c>
      <c r="I182" s="11">
        <v>2</v>
      </c>
      <c r="J182" s="45"/>
      <c r="K182" s="11" t="s">
        <v>1766</v>
      </c>
      <c r="L182" s="11" t="s">
        <v>46</v>
      </c>
      <c r="M182" s="12">
        <v>0</v>
      </c>
      <c r="N182" s="12">
        <v>0</v>
      </c>
      <c r="O182" s="82">
        <f t="shared" si="9"/>
        <v>0</v>
      </c>
      <c r="P182" s="82">
        <v>0</v>
      </c>
      <c r="Q182" s="82"/>
      <c r="R182" s="82">
        <f t="shared" si="10"/>
        <v>0</v>
      </c>
      <c r="S182" s="46">
        <f t="shared" si="11"/>
        <v>0</v>
      </c>
      <c r="T182" s="92"/>
      <c r="U182" s="48"/>
      <c r="V182" s="86"/>
    </row>
    <row r="183" spans="1:22" s="14" customFormat="1" x14ac:dyDescent="0.3">
      <c r="A183" s="10" t="s">
        <v>1706</v>
      </c>
      <c r="B183" s="11" t="s">
        <v>1733</v>
      </c>
      <c r="C183" s="84">
        <v>1745500</v>
      </c>
      <c r="D183" s="11" t="s">
        <v>125</v>
      </c>
      <c r="E183" s="10"/>
      <c r="F183" s="11" t="s">
        <v>1623</v>
      </c>
      <c r="G183" s="11" t="s">
        <v>81</v>
      </c>
      <c r="H183" s="11">
        <v>24385</v>
      </c>
      <c r="I183" s="11">
        <v>1</v>
      </c>
      <c r="J183" s="45" t="s">
        <v>88</v>
      </c>
      <c r="K183" s="11" t="s">
        <v>89</v>
      </c>
      <c r="L183" s="11" t="s">
        <v>32</v>
      </c>
      <c r="M183" s="12">
        <v>1900</v>
      </c>
      <c r="N183" s="12">
        <v>5.67</v>
      </c>
      <c r="O183" s="82">
        <f t="shared" si="9"/>
        <v>10773</v>
      </c>
      <c r="P183" s="82">
        <v>0</v>
      </c>
      <c r="Q183" s="82"/>
      <c r="R183" s="82">
        <f t="shared" si="10"/>
        <v>10773</v>
      </c>
      <c r="S183" s="46">
        <f t="shared" si="11"/>
        <v>262699605</v>
      </c>
      <c r="T183" s="92"/>
      <c r="U183" s="48"/>
      <c r="V183" s="86"/>
    </row>
    <row r="184" spans="1:22" s="14" customFormat="1" x14ac:dyDescent="0.3">
      <c r="A184" s="10" t="s">
        <v>1706</v>
      </c>
      <c r="B184" s="11" t="s">
        <v>1733</v>
      </c>
      <c r="C184" s="84">
        <v>1745500</v>
      </c>
      <c r="D184" s="11" t="s">
        <v>125</v>
      </c>
      <c r="E184" s="10"/>
      <c r="F184" s="11" t="s">
        <v>1623</v>
      </c>
      <c r="G184" s="11" t="s">
        <v>81</v>
      </c>
      <c r="H184" s="11">
        <v>24385</v>
      </c>
      <c r="I184" s="11">
        <v>2</v>
      </c>
      <c r="J184" s="45"/>
      <c r="K184" s="11" t="s">
        <v>1767</v>
      </c>
      <c r="L184" s="11" t="s">
        <v>46</v>
      </c>
      <c r="M184" s="12">
        <v>0</v>
      </c>
      <c r="N184" s="12">
        <v>0</v>
      </c>
      <c r="O184" s="82">
        <f t="shared" si="9"/>
        <v>0</v>
      </c>
      <c r="P184" s="82">
        <v>0</v>
      </c>
      <c r="Q184" s="82"/>
      <c r="R184" s="82">
        <f t="shared" si="10"/>
        <v>0</v>
      </c>
      <c r="S184" s="46">
        <f t="shared" si="11"/>
        <v>0</v>
      </c>
      <c r="T184" s="92"/>
      <c r="U184" s="48"/>
      <c r="V184" s="86"/>
    </row>
    <row r="185" spans="1:22" s="14" customFormat="1" x14ac:dyDescent="0.3">
      <c r="A185" s="10" t="s">
        <v>1707</v>
      </c>
      <c r="B185" s="11" t="s">
        <v>1733</v>
      </c>
      <c r="C185" s="84">
        <v>1745502</v>
      </c>
      <c r="D185" s="11" t="s">
        <v>125</v>
      </c>
      <c r="E185" s="10"/>
      <c r="F185" s="11" t="s">
        <v>1623</v>
      </c>
      <c r="G185" s="11" t="s">
        <v>81</v>
      </c>
      <c r="H185" s="11">
        <v>24385</v>
      </c>
      <c r="I185" s="11">
        <v>1</v>
      </c>
      <c r="J185" s="45" t="s">
        <v>129</v>
      </c>
      <c r="K185" s="11" t="s">
        <v>130</v>
      </c>
      <c r="L185" s="11" t="s">
        <v>32</v>
      </c>
      <c r="M185" s="12">
        <v>200</v>
      </c>
      <c r="N185" s="12">
        <v>4.54</v>
      </c>
      <c r="O185" s="82">
        <f t="shared" si="9"/>
        <v>908</v>
      </c>
      <c r="P185" s="82">
        <v>0</v>
      </c>
      <c r="Q185" s="82"/>
      <c r="R185" s="82">
        <f t="shared" si="10"/>
        <v>908</v>
      </c>
      <c r="S185" s="46">
        <f t="shared" si="11"/>
        <v>22141580</v>
      </c>
      <c r="T185" s="92"/>
      <c r="U185" s="48"/>
      <c r="V185" s="86"/>
    </row>
    <row r="186" spans="1:22" s="14" customFormat="1" x14ac:dyDescent="0.3">
      <c r="A186" s="10" t="s">
        <v>1707</v>
      </c>
      <c r="B186" s="11" t="s">
        <v>1733</v>
      </c>
      <c r="C186" s="84">
        <v>1745502</v>
      </c>
      <c r="D186" s="11" t="s">
        <v>125</v>
      </c>
      <c r="E186" s="10"/>
      <c r="F186" s="11" t="s">
        <v>1623</v>
      </c>
      <c r="G186" s="11" t="s">
        <v>81</v>
      </c>
      <c r="H186" s="11">
        <v>24385</v>
      </c>
      <c r="I186" s="11">
        <v>2</v>
      </c>
      <c r="J186" s="45" t="s">
        <v>86</v>
      </c>
      <c r="K186" s="11" t="s">
        <v>87</v>
      </c>
      <c r="L186" s="11" t="s">
        <v>32</v>
      </c>
      <c r="M186" s="12">
        <v>700</v>
      </c>
      <c r="N186" s="12">
        <v>4.96</v>
      </c>
      <c r="O186" s="82">
        <f t="shared" si="9"/>
        <v>3472</v>
      </c>
      <c r="P186" s="82">
        <v>0</v>
      </c>
      <c r="Q186" s="82"/>
      <c r="R186" s="82">
        <f t="shared" si="10"/>
        <v>3472</v>
      </c>
      <c r="S186" s="46">
        <f t="shared" si="11"/>
        <v>84664720</v>
      </c>
      <c r="T186" s="92"/>
      <c r="U186" s="48"/>
      <c r="V186" s="86"/>
    </row>
    <row r="187" spans="1:22" s="14" customFormat="1" x14ac:dyDescent="0.3">
      <c r="A187" s="10" t="s">
        <v>1707</v>
      </c>
      <c r="B187" s="11" t="s">
        <v>1733</v>
      </c>
      <c r="C187" s="84">
        <v>1745502</v>
      </c>
      <c r="D187" s="11" t="s">
        <v>125</v>
      </c>
      <c r="E187" s="10"/>
      <c r="F187" s="11" t="s">
        <v>1623</v>
      </c>
      <c r="G187" s="11" t="s">
        <v>81</v>
      </c>
      <c r="H187" s="11">
        <v>24385</v>
      </c>
      <c r="I187" s="11">
        <v>3</v>
      </c>
      <c r="J187" s="45" t="s">
        <v>127</v>
      </c>
      <c r="K187" s="11" t="s">
        <v>128</v>
      </c>
      <c r="L187" s="11" t="s">
        <v>32</v>
      </c>
      <c r="M187" s="12">
        <v>1200</v>
      </c>
      <c r="N187" s="12">
        <v>4.96</v>
      </c>
      <c r="O187" s="82">
        <f t="shared" si="9"/>
        <v>5952</v>
      </c>
      <c r="P187" s="82">
        <v>0</v>
      </c>
      <c r="Q187" s="82"/>
      <c r="R187" s="82">
        <f t="shared" si="10"/>
        <v>5952</v>
      </c>
      <c r="S187" s="46">
        <f t="shared" si="11"/>
        <v>145139520</v>
      </c>
      <c r="T187" s="92"/>
      <c r="U187" s="48"/>
      <c r="V187" s="86"/>
    </row>
    <row r="188" spans="1:22" s="14" customFormat="1" x14ac:dyDescent="0.3">
      <c r="A188" s="10" t="s">
        <v>1707</v>
      </c>
      <c r="B188" s="11" t="s">
        <v>1733</v>
      </c>
      <c r="C188" s="84">
        <v>1745502</v>
      </c>
      <c r="D188" s="11" t="s">
        <v>125</v>
      </c>
      <c r="E188" s="10"/>
      <c r="F188" s="11" t="s">
        <v>1623</v>
      </c>
      <c r="G188" s="11" t="s">
        <v>81</v>
      </c>
      <c r="H188" s="11">
        <v>24385</v>
      </c>
      <c r="I188" s="11">
        <v>4</v>
      </c>
      <c r="J188" s="45" t="s">
        <v>131</v>
      </c>
      <c r="K188" s="11" t="s">
        <v>132</v>
      </c>
      <c r="L188" s="11" t="s">
        <v>32</v>
      </c>
      <c r="M188" s="12">
        <v>100</v>
      </c>
      <c r="N188" s="12">
        <v>4.54</v>
      </c>
      <c r="O188" s="82">
        <f t="shared" si="9"/>
        <v>454</v>
      </c>
      <c r="P188" s="82">
        <v>0</v>
      </c>
      <c r="Q188" s="82"/>
      <c r="R188" s="82">
        <f t="shared" si="10"/>
        <v>454</v>
      </c>
      <c r="S188" s="46">
        <f t="shared" si="11"/>
        <v>11070790</v>
      </c>
      <c r="T188" s="92"/>
      <c r="U188" s="48"/>
      <c r="V188" s="86"/>
    </row>
    <row r="189" spans="1:22" s="14" customFormat="1" x14ac:dyDescent="0.3">
      <c r="A189" s="10" t="s">
        <v>1707</v>
      </c>
      <c r="B189" s="11" t="s">
        <v>1733</v>
      </c>
      <c r="C189" s="84">
        <v>1745502</v>
      </c>
      <c r="D189" s="11" t="s">
        <v>125</v>
      </c>
      <c r="E189" s="10"/>
      <c r="F189" s="11" t="s">
        <v>1623</v>
      </c>
      <c r="G189" s="11" t="s">
        <v>81</v>
      </c>
      <c r="H189" s="11">
        <v>24385</v>
      </c>
      <c r="I189" s="11">
        <v>5</v>
      </c>
      <c r="J189" s="45" t="s">
        <v>133</v>
      </c>
      <c r="K189" s="11" t="s">
        <v>134</v>
      </c>
      <c r="L189" s="11" t="s">
        <v>32</v>
      </c>
      <c r="M189" s="12">
        <v>200</v>
      </c>
      <c r="N189" s="12">
        <v>5.51</v>
      </c>
      <c r="O189" s="82">
        <f t="shared" si="9"/>
        <v>1102</v>
      </c>
      <c r="P189" s="82">
        <v>0</v>
      </c>
      <c r="Q189" s="82"/>
      <c r="R189" s="82">
        <f t="shared" si="10"/>
        <v>1102</v>
      </c>
      <c r="S189" s="46">
        <f t="shared" si="11"/>
        <v>26872270</v>
      </c>
      <c r="T189" s="92"/>
      <c r="U189" s="48"/>
      <c r="V189" s="86"/>
    </row>
    <row r="190" spans="1:22" s="14" customFormat="1" x14ac:dyDescent="0.3">
      <c r="A190" s="10" t="s">
        <v>1707</v>
      </c>
      <c r="B190" s="11" t="s">
        <v>1733</v>
      </c>
      <c r="C190" s="84">
        <v>1745502</v>
      </c>
      <c r="D190" s="11" t="s">
        <v>125</v>
      </c>
      <c r="E190" s="10"/>
      <c r="F190" s="11" t="s">
        <v>1623</v>
      </c>
      <c r="G190" s="11" t="s">
        <v>81</v>
      </c>
      <c r="H190" s="11">
        <v>24385</v>
      </c>
      <c r="I190" s="11">
        <v>6</v>
      </c>
      <c r="J190" s="45" t="s">
        <v>135</v>
      </c>
      <c r="K190" s="11" t="s">
        <v>136</v>
      </c>
      <c r="L190" s="11" t="s">
        <v>32</v>
      </c>
      <c r="M190" s="12">
        <v>100</v>
      </c>
      <c r="N190" s="12">
        <v>5.51</v>
      </c>
      <c r="O190" s="82">
        <f t="shared" si="9"/>
        <v>551</v>
      </c>
      <c r="P190" s="82">
        <v>0</v>
      </c>
      <c r="Q190" s="82"/>
      <c r="R190" s="82">
        <f t="shared" si="10"/>
        <v>551</v>
      </c>
      <c r="S190" s="46">
        <f t="shared" si="11"/>
        <v>13436135</v>
      </c>
      <c r="T190" s="92"/>
      <c r="U190" s="48"/>
      <c r="V190" s="86"/>
    </row>
    <row r="191" spans="1:22" s="14" customFormat="1" x14ac:dyDescent="0.3">
      <c r="A191" s="10" t="s">
        <v>1707</v>
      </c>
      <c r="B191" s="11" t="s">
        <v>1733</v>
      </c>
      <c r="C191" s="84">
        <v>1745502</v>
      </c>
      <c r="D191" s="11" t="s">
        <v>125</v>
      </c>
      <c r="E191" s="10"/>
      <c r="F191" s="11" t="s">
        <v>1623</v>
      </c>
      <c r="G191" s="11" t="s">
        <v>81</v>
      </c>
      <c r="H191" s="11">
        <v>24385</v>
      </c>
      <c r="I191" s="11">
        <v>7</v>
      </c>
      <c r="J191" s="45" t="s">
        <v>137</v>
      </c>
      <c r="K191" s="11" t="s">
        <v>138</v>
      </c>
      <c r="L191" s="11" t="s">
        <v>32</v>
      </c>
      <c r="M191" s="12">
        <v>300</v>
      </c>
      <c r="N191" s="12">
        <v>4.54</v>
      </c>
      <c r="O191" s="82">
        <f t="shared" si="9"/>
        <v>1362</v>
      </c>
      <c r="P191" s="82">
        <v>0</v>
      </c>
      <c r="Q191" s="82"/>
      <c r="R191" s="82">
        <f t="shared" si="10"/>
        <v>1362</v>
      </c>
      <c r="S191" s="46">
        <f t="shared" si="11"/>
        <v>33212370</v>
      </c>
      <c r="T191" s="92"/>
      <c r="U191" s="48"/>
      <c r="V191" s="86"/>
    </row>
    <row r="192" spans="1:22" s="14" customFormat="1" x14ac:dyDescent="0.3">
      <c r="A192" s="10" t="s">
        <v>1707</v>
      </c>
      <c r="B192" s="11" t="s">
        <v>1733</v>
      </c>
      <c r="C192" s="84">
        <v>1745502</v>
      </c>
      <c r="D192" s="11" t="s">
        <v>125</v>
      </c>
      <c r="E192" s="10"/>
      <c r="F192" s="11" t="s">
        <v>1623</v>
      </c>
      <c r="G192" s="11" t="s">
        <v>81</v>
      </c>
      <c r="H192" s="11">
        <v>24385</v>
      </c>
      <c r="I192" s="11">
        <v>8</v>
      </c>
      <c r="J192" s="45" t="s">
        <v>139</v>
      </c>
      <c r="K192" s="11" t="s">
        <v>140</v>
      </c>
      <c r="L192" s="11" t="s">
        <v>32</v>
      </c>
      <c r="M192" s="12">
        <v>200</v>
      </c>
      <c r="N192" s="12">
        <v>4.54</v>
      </c>
      <c r="O192" s="82">
        <f t="shared" si="9"/>
        <v>908</v>
      </c>
      <c r="P192" s="82">
        <v>0</v>
      </c>
      <c r="Q192" s="82"/>
      <c r="R192" s="82">
        <f t="shared" si="10"/>
        <v>908</v>
      </c>
      <c r="S192" s="46">
        <f t="shared" si="11"/>
        <v>22141580</v>
      </c>
      <c r="T192" s="92"/>
      <c r="U192" s="48"/>
      <c r="V192" s="86"/>
    </row>
    <row r="193" spans="1:22" s="14" customFormat="1" x14ac:dyDescent="0.3">
      <c r="A193" s="10" t="s">
        <v>1707</v>
      </c>
      <c r="B193" s="11" t="s">
        <v>1733</v>
      </c>
      <c r="C193" s="84">
        <v>1745502</v>
      </c>
      <c r="D193" s="11" t="s">
        <v>125</v>
      </c>
      <c r="E193" s="10"/>
      <c r="F193" s="11" t="s">
        <v>1623</v>
      </c>
      <c r="G193" s="11" t="s">
        <v>81</v>
      </c>
      <c r="H193" s="11">
        <v>24385</v>
      </c>
      <c r="I193" s="11">
        <v>9</v>
      </c>
      <c r="J193" s="45" t="s">
        <v>141</v>
      </c>
      <c r="K193" s="11" t="s">
        <v>142</v>
      </c>
      <c r="L193" s="11" t="s">
        <v>32</v>
      </c>
      <c r="M193" s="12">
        <v>100</v>
      </c>
      <c r="N193" s="12">
        <v>5.51</v>
      </c>
      <c r="O193" s="82">
        <f t="shared" si="9"/>
        <v>551</v>
      </c>
      <c r="P193" s="82">
        <v>0</v>
      </c>
      <c r="Q193" s="82"/>
      <c r="R193" s="82">
        <f t="shared" si="10"/>
        <v>551</v>
      </c>
      <c r="S193" s="46">
        <f t="shared" si="11"/>
        <v>13436135</v>
      </c>
      <c r="T193" s="92"/>
      <c r="U193" s="48"/>
      <c r="V193" s="86"/>
    </row>
    <row r="194" spans="1:22" s="14" customFormat="1" x14ac:dyDescent="0.3">
      <c r="A194" s="10" t="s">
        <v>1707</v>
      </c>
      <c r="B194" s="11" t="s">
        <v>1733</v>
      </c>
      <c r="C194" s="84">
        <v>1745502</v>
      </c>
      <c r="D194" s="11" t="s">
        <v>125</v>
      </c>
      <c r="E194" s="10"/>
      <c r="F194" s="11" t="s">
        <v>1623</v>
      </c>
      <c r="G194" s="11" t="s">
        <v>81</v>
      </c>
      <c r="H194" s="11">
        <v>24385</v>
      </c>
      <c r="I194" s="11">
        <v>10</v>
      </c>
      <c r="J194" s="45" t="s">
        <v>143</v>
      </c>
      <c r="K194" s="11" t="s">
        <v>144</v>
      </c>
      <c r="L194" s="11" t="s">
        <v>32</v>
      </c>
      <c r="M194" s="12">
        <v>100</v>
      </c>
      <c r="N194" s="12">
        <v>5.51</v>
      </c>
      <c r="O194" s="82">
        <f t="shared" si="9"/>
        <v>551</v>
      </c>
      <c r="P194" s="82">
        <v>0</v>
      </c>
      <c r="Q194" s="82"/>
      <c r="R194" s="82">
        <f t="shared" si="10"/>
        <v>551</v>
      </c>
      <c r="S194" s="46">
        <f t="shared" si="11"/>
        <v>13436135</v>
      </c>
      <c r="T194" s="92"/>
      <c r="U194" s="48"/>
      <c r="V194" s="86"/>
    </row>
    <row r="195" spans="1:22" s="14" customFormat="1" x14ac:dyDescent="0.3">
      <c r="A195" s="10" t="s">
        <v>1707</v>
      </c>
      <c r="B195" s="11" t="s">
        <v>1733</v>
      </c>
      <c r="C195" s="84">
        <v>1745502</v>
      </c>
      <c r="D195" s="11" t="s">
        <v>125</v>
      </c>
      <c r="E195" s="10"/>
      <c r="F195" s="11" t="s">
        <v>1623</v>
      </c>
      <c r="G195" s="11" t="s">
        <v>81</v>
      </c>
      <c r="H195" s="11">
        <v>24385</v>
      </c>
      <c r="I195" s="11">
        <v>11</v>
      </c>
      <c r="J195" s="45"/>
      <c r="K195" s="11" t="s">
        <v>1768</v>
      </c>
      <c r="L195" s="11" t="s">
        <v>46</v>
      </c>
      <c r="M195" s="12">
        <v>0</v>
      </c>
      <c r="N195" s="12">
        <v>0</v>
      </c>
      <c r="O195" s="82">
        <f t="shared" si="9"/>
        <v>0</v>
      </c>
      <c r="P195" s="82">
        <v>0</v>
      </c>
      <c r="Q195" s="82"/>
      <c r="R195" s="82">
        <f t="shared" si="10"/>
        <v>0</v>
      </c>
      <c r="S195" s="46">
        <f t="shared" si="11"/>
        <v>0</v>
      </c>
      <c r="T195" s="92"/>
      <c r="U195" s="48"/>
      <c r="V195" s="86"/>
    </row>
    <row r="196" spans="1:22" s="14" customFormat="1" x14ac:dyDescent="0.3">
      <c r="A196" s="10" t="s">
        <v>1708</v>
      </c>
      <c r="B196" s="11" t="s">
        <v>1733</v>
      </c>
      <c r="C196" s="84">
        <v>1745491</v>
      </c>
      <c r="D196" s="11" t="s">
        <v>27</v>
      </c>
      <c r="E196" s="10"/>
      <c r="F196" s="11" t="s">
        <v>1622</v>
      </c>
      <c r="G196" s="11" t="s">
        <v>29</v>
      </c>
      <c r="H196" s="11">
        <v>26136</v>
      </c>
      <c r="I196" s="11">
        <v>1</v>
      </c>
      <c r="J196" s="45" t="s">
        <v>1398</v>
      </c>
      <c r="K196" s="11" t="s">
        <v>1399</v>
      </c>
      <c r="L196" s="11" t="s">
        <v>32</v>
      </c>
      <c r="M196" s="12">
        <v>100</v>
      </c>
      <c r="N196" s="12">
        <v>3.18</v>
      </c>
      <c r="O196" s="82">
        <f t="shared" si="9"/>
        <v>318</v>
      </c>
      <c r="P196" s="82">
        <v>0</v>
      </c>
      <c r="Q196" s="82"/>
      <c r="R196" s="82">
        <f t="shared" si="10"/>
        <v>318</v>
      </c>
      <c r="S196" s="46">
        <f t="shared" si="11"/>
        <v>8311248</v>
      </c>
      <c r="T196" s="92"/>
      <c r="U196" s="48"/>
      <c r="V196" s="86"/>
    </row>
    <row r="197" spans="1:22" s="14" customFormat="1" x14ac:dyDescent="0.3">
      <c r="A197" s="10" t="s">
        <v>1708</v>
      </c>
      <c r="B197" s="11" t="s">
        <v>1733</v>
      </c>
      <c r="C197" s="84">
        <v>1745491</v>
      </c>
      <c r="D197" s="11" t="s">
        <v>27</v>
      </c>
      <c r="E197" s="10"/>
      <c r="F197" s="11" t="s">
        <v>1622</v>
      </c>
      <c r="G197" s="11" t="s">
        <v>29</v>
      </c>
      <c r="H197" s="11">
        <v>26136</v>
      </c>
      <c r="I197" s="11">
        <v>2</v>
      </c>
      <c r="J197" s="45" t="s">
        <v>1400</v>
      </c>
      <c r="K197" s="11" t="s">
        <v>1401</v>
      </c>
      <c r="L197" s="11" t="s">
        <v>32</v>
      </c>
      <c r="M197" s="12">
        <v>100</v>
      </c>
      <c r="N197" s="12">
        <v>3.16</v>
      </c>
      <c r="O197" s="82">
        <f t="shared" si="9"/>
        <v>316</v>
      </c>
      <c r="P197" s="82">
        <v>0</v>
      </c>
      <c r="Q197" s="82"/>
      <c r="R197" s="82">
        <f t="shared" si="10"/>
        <v>316</v>
      </c>
      <c r="S197" s="46">
        <f t="shared" si="11"/>
        <v>8258976</v>
      </c>
      <c r="T197" s="92"/>
      <c r="U197" s="48"/>
      <c r="V197" s="86"/>
    </row>
    <row r="198" spans="1:22" s="14" customFormat="1" x14ac:dyDescent="0.3">
      <c r="A198" s="10" t="s">
        <v>1708</v>
      </c>
      <c r="B198" s="11" t="s">
        <v>1733</v>
      </c>
      <c r="C198" s="84">
        <v>1745491</v>
      </c>
      <c r="D198" s="11" t="s">
        <v>27</v>
      </c>
      <c r="E198" s="10"/>
      <c r="F198" s="11" t="s">
        <v>1622</v>
      </c>
      <c r="G198" s="11" t="s">
        <v>29</v>
      </c>
      <c r="H198" s="11">
        <v>26136</v>
      </c>
      <c r="I198" s="11">
        <v>3</v>
      </c>
      <c r="J198" s="45" t="s">
        <v>39</v>
      </c>
      <c r="K198" s="11" t="s">
        <v>40</v>
      </c>
      <c r="L198" s="11" t="s">
        <v>32</v>
      </c>
      <c r="M198" s="12">
        <v>150</v>
      </c>
      <c r="N198" s="12">
        <v>3.7</v>
      </c>
      <c r="O198" s="82">
        <f t="shared" si="9"/>
        <v>555</v>
      </c>
      <c r="P198" s="82">
        <v>0</v>
      </c>
      <c r="Q198" s="82"/>
      <c r="R198" s="82">
        <f t="shared" si="10"/>
        <v>555</v>
      </c>
      <c r="S198" s="46">
        <f t="shared" si="11"/>
        <v>14505480</v>
      </c>
      <c r="T198" s="92"/>
      <c r="U198" s="48"/>
      <c r="V198" s="86"/>
    </row>
    <row r="199" spans="1:22" s="14" customFormat="1" x14ac:dyDescent="0.3">
      <c r="A199" s="10" t="s">
        <v>1708</v>
      </c>
      <c r="B199" s="11" t="s">
        <v>1733</v>
      </c>
      <c r="C199" s="84">
        <v>1745491</v>
      </c>
      <c r="D199" s="11" t="s">
        <v>27</v>
      </c>
      <c r="E199" s="10"/>
      <c r="F199" s="11" t="s">
        <v>1622</v>
      </c>
      <c r="G199" s="11" t="s">
        <v>29</v>
      </c>
      <c r="H199" s="11">
        <v>26136</v>
      </c>
      <c r="I199" s="11">
        <v>4</v>
      </c>
      <c r="J199" s="45" t="s">
        <v>41</v>
      </c>
      <c r="K199" s="11" t="s">
        <v>42</v>
      </c>
      <c r="L199" s="11" t="s">
        <v>32</v>
      </c>
      <c r="M199" s="12">
        <v>100</v>
      </c>
      <c r="N199" s="12">
        <v>4.22</v>
      </c>
      <c r="O199" s="82">
        <f t="shared" si="9"/>
        <v>422</v>
      </c>
      <c r="P199" s="82">
        <v>0</v>
      </c>
      <c r="Q199" s="82"/>
      <c r="R199" s="82">
        <f t="shared" si="10"/>
        <v>422</v>
      </c>
      <c r="S199" s="46">
        <f t="shared" si="11"/>
        <v>11029392</v>
      </c>
      <c r="T199" s="92"/>
      <c r="U199" s="48"/>
      <c r="V199" s="86"/>
    </row>
    <row r="200" spans="1:22" s="14" customFormat="1" x14ac:dyDescent="0.3">
      <c r="A200" s="10" t="s">
        <v>1708</v>
      </c>
      <c r="B200" s="11" t="s">
        <v>1733</v>
      </c>
      <c r="C200" s="84">
        <v>1745491</v>
      </c>
      <c r="D200" s="11" t="s">
        <v>27</v>
      </c>
      <c r="E200" s="10"/>
      <c r="F200" s="11" t="s">
        <v>1622</v>
      </c>
      <c r="G200" s="11" t="s">
        <v>29</v>
      </c>
      <c r="H200" s="11">
        <v>26136</v>
      </c>
      <c r="I200" s="11">
        <v>5</v>
      </c>
      <c r="J200" s="45"/>
      <c r="K200" s="11" t="s">
        <v>1769</v>
      </c>
      <c r="L200" s="11" t="s">
        <v>46</v>
      </c>
      <c r="M200" s="12">
        <v>0</v>
      </c>
      <c r="N200" s="12">
        <v>0</v>
      </c>
      <c r="O200" s="82">
        <f t="shared" si="9"/>
        <v>0</v>
      </c>
      <c r="P200" s="82">
        <v>0</v>
      </c>
      <c r="Q200" s="82"/>
      <c r="R200" s="82">
        <f t="shared" si="10"/>
        <v>0</v>
      </c>
      <c r="S200" s="46">
        <f t="shared" si="11"/>
        <v>0</v>
      </c>
      <c r="T200" s="92"/>
      <c r="U200" s="48"/>
      <c r="V200" s="86"/>
    </row>
    <row r="201" spans="1:22" s="14" customFormat="1" x14ac:dyDescent="0.3">
      <c r="A201" s="10" t="s">
        <v>1709</v>
      </c>
      <c r="B201" s="11" t="s">
        <v>1733</v>
      </c>
      <c r="C201" s="84">
        <v>1745492</v>
      </c>
      <c r="D201" s="11" t="s">
        <v>27</v>
      </c>
      <c r="E201" s="10"/>
      <c r="F201" s="11" t="s">
        <v>1622</v>
      </c>
      <c r="G201" s="11" t="s">
        <v>29</v>
      </c>
      <c r="H201" s="11">
        <v>26136</v>
      </c>
      <c r="I201" s="11">
        <v>1</v>
      </c>
      <c r="J201" s="45" t="s">
        <v>56</v>
      </c>
      <c r="K201" s="11" t="s">
        <v>57</v>
      </c>
      <c r="L201" s="11" t="s">
        <v>32</v>
      </c>
      <c r="M201" s="12">
        <v>400</v>
      </c>
      <c r="N201" s="12">
        <v>6.0540000000000003</v>
      </c>
      <c r="O201" s="82">
        <f t="shared" si="9"/>
        <v>2421.6</v>
      </c>
      <c r="P201" s="82">
        <v>0</v>
      </c>
      <c r="Q201" s="82"/>
      <c r="R201" s="82">
        <f t="shared" si="10"/>
        <v>2421.6</v>
      </c>
      <c r="S201" s="46">
        <f t="shared" si="11"/>
        <v>63290937.599999994</v>
      </c>
      <c r="T201" s="92"/>
      <c r="U201" s="48"/>
      <c r="V201" s="86"/>
    </row>
    <row r="202" spans="1:22" s="14" customFormat="1" x14ac:dyDescent="0.3">
      <c r="A202" s="10" t="s">
        <v>1709</v>
      </c>
      <c r="B202" s="11" t="s">
        <v>1733</v>
      </c>
      <c r="C202" s="84">
        <v>1745492</v>
      </c>
      <c r="D202" s="11" t="s">
        <v>27</v>
      </c>
      <c r="E202" s="10"/>
      <c r="F202" s="11" t="s">
        <v>1622</v>
      </c>
      <c r="G202" s="11" t="s">
        <v>29</v>
      </c>
      <c r="H202" s="11">
        <v>26136</v>
      </c>
      <c r="I202" s="11">
        <v>2</v>
      </c>
      <c r="J202" s="45"/>
      <c r="K202" s="11" t="s">
        <v>1770</v>
      </c>
      <c r="L202" s="11" t="s">
        <v>46</v>
      </c>
      <c r="M202" s="12">
        <v>0</v>
      </c>
      <c r="N202" s="12">
        <v>0</v>
      </c>
      <c r="O202" s="82">
        <f t="shared" si="9"/>
        <v>0</v>
      </c>
      <c r="P202" s="82">
        <v>0</v>
      </c>
      <c r="Q202" s="82"/>
      <c r="R202" s="82">
        <f t="shared" si="10"/>
        <v>0</v>
      </c>
      <c r="S202" s="46">
        <f t="shared" si="11"/>
        <v>0</v>
      </c>
      <c r="T202" s="92"/>
      <c r="U202" s="48"/>
      <c r="V202" s="86"/>
    </row>
    <row r="203" spans="1:22" s="14" customFormat="1" x14ac:dyDescent="0.3">
      <c r="A203" s="10" t="s">
        <v>1710</v>
      </c>
      <c r="B203" s="11" t="s">
        <v>1733</v>
      </c>
      <c r="C203" s="84">
        <v>1745493</v>
      </c>
      <c r="D203" s="11" t="s">
        <v>27</v>
      </c>
      <c r="E203" s="10"/>
      <c r="F203" s="11" t="s">
        <v>1622</v>
      </c>
      <c r="G203" s="11" t="s">
        <v>29</v>
      </c>
      <c r="H203" s="11">
        <v>26136</v>
      </c>
      <c r="I203" s="11">
        <v>1</v>
      </c>
      <c r="J203" s="45" t="s">
        <v>50</v>
      </c>
      <c r="K203" s="11" t="s">
        <v>51</v>
      </c>
      <c r="L203" s="11" t="s">
        <v>32</v>
      </c>
      <c r="M203" s="12">
        <v>600</v>
      </c>
      <c r="N203" s="12">
        <v>5.28</v>
      </c>
      <c r="O203" s="82">
        <f t="shared" si="9"/>
        <v>3168</v>
      </c>
      <c r="P203" s="82">
        <v>0</v>
      </c>
      <c r="Q203" s="82"/>
      <c r="R203" s="82">
        <f t="shared" si="10"/>
        <v>3168</v>
      </c>
      <c r="S203" s="46">
        <f t="shared" si="11"/>
        <v>82798848</v>
      </c>
      <c r="T203" s="92"/>
      <c r="U203" s="48"/>
      <c r="V203" s="86"/>
    </row>
    <row r="204" spans="1:22" s="14" customFormat="1" x14ac:dyDescent="0.3">
      <c r="A204" s="10" t="s">
        <v>1710</v>
      </c>
      <c r="B204" s="11" t="s">
        <v>1733</v>
      </c>
      <c r="C204" s="84">
        <v>1745493</v>
      </c>
      <c r="D204" s="11" t="s">
        <v>27</v>
      </c>
      <c r="E204" s="10"/>
      <c r="F204" s="11" t="s">
        <v>1622</v>
      </c>
      <c r="G204" s="11" t="s">
        <v>29</v>
      </c>
      <c r="H204" s="11">
        <v>26136</v>
      </c>
      <c r="I204" s="11">
        <v>2</v>
      </c>
      <c r="J204" s="45" t="s">
        <v>52</v>
      </c>
      <c r="K204" s="11" t="s">
        <v>53</v>
      </c>
      <c r="L204" s="11" t="s">
        <v>32</v>
      </c>
      <c r="M204" s="12">
        <v>1100</v>
      </c>
      <c r="N204" s="12">
        <v>6.01</v>
      </c>
      <c r="O204" s="82">
        <f t="shared" si="9"/>
        <v>6611</v>
      </c>
      <c r="P204" s="82">
        <v>0</v>
      </c>
      <c r="Q204" s="82"/>
      <c r="R204" s="82">
        <f t="shared" si="10"/>
        <v>6611</v>
      </c>
      <c r="S204" s="46">
        <f t="shared" si="11"/>
        <v>172785096</v>
      </c>
      <c r="T204" s="92"/>
      <c r="U204" s="48"/>
      <c r="V204" s="86"/>
    </row>
    <row r="205" spans="1:22" s="14" customFormat="1" x14ac:dyDescent="0.3">
      <c r="A205" s="10" t="s">
        <v>1710</v>
      </c>
      <c r="B205" s="11" t="s">
        <v>1733</v>
      </c>
      <c r="C205" s="84">
        <v>1745493</v>
      </c>
      <c r="D205" s="11" t="s">
        <v>27</v>
      </c>
      <c r="E205" s="10"/>
      <c r="F205" s="11" t="s">
        <v>1622</v>
      </c>
      <c r="G205" s="11" t="s">
        <v>29</v>
      </c>
      <c r="H205" s="11">
        <v>26136</v>
      </c>
      <c r="I205" s="11">
        <v>3</v>
      </c>
      <c r="J205" s="45"/>
      <c r="K205" s="11" t="s">
        <v>1771</v>
      </c>
      <c r="L205" s="11" t="s">
        <v>46</v>
      </c>
      <c r="M205" s="12">
        <v>0</v>
      </c>
      <c r="N205" s="12">
        <v>0</v>
      </c>
      <c r="O205" s="82">
        <f t="shared" si="9"/>
        <v>0</v>
      </c>
      <c r="P205" s="82">
        <v>0</v>
      </c>
      <c r="Q205" s="82"/>
      <c r="R205" s="82">
        <f t="shared" si="10"/>
        <v>0</v>
      </c>
      <c r="S205" s="46">
        <f t="shared" si="11"/>
        <v>0</v>
      </c>
      <c r="T205" s="92"/>
      <c r="U205" s="48"/>
      <c r="V205" s="86"/>
    </row>
    <row r="206" spans="1:22" s="14" customFormat="1" x14ac:dyDescent="0.3">
      <c r="A206" s="10" t="s">
        <v>1711</v>
      </c>
      <c r="B206" s="11" t="s">
        <v>1733</v>
      </c>
      <c r="C206" s="84">
        <v>1745496</v>
      </c>
      <c r="D206" s="11" t="s">
        <v>27</v>
      </c>
      <c r="E206" s="10"/>
      <c r="F206" s="11" t="s">
        <v>1622</v>
      </c>
      <c r="G206" s="11" t="s">
        <v>29</v>
      </c>
      <c r="H206" s="11">
        <v>26136</v>
      </c>
      <c r="I206" s="11">
        <v>1</v>
      </c>
      <c r="J206" s="45" t="s">
        <v>265</v>
      </c>
      <c r="K206" s="11" t="s">
        <v>266</v>
      </c>
      <c r="L206" s="11" t="s">
        <v>32</v>
      </c>
      <c r="M206" s="12">
        <v>1200</v>
      </c>
      <c r="N206" s="12">
        <v>3.28</v>
      </c>
      <c r="O206" s="82">
        <f t="shared" si="9"/>
        <v>3935.9999999999995</v>
      </c>
      <c r="P206" s="82">
        <v>0</v>
      </c>
      <c r="Q206" s="82"/>
      <c r="R206" s="82">
        <f t="shared" si="10"/>
        <v>3935.9999999999995</v>
      </c>
      <c r="S206" s="46">
        <f t="shared" si="11"/>
        <v>102871295.99999999</v>
      </c>
      <c r="T206" s="92"/>
      <c r="U206" s="48"/>
      <c r="V206" s="86"/>
    </row>
    <row r="207" spans="1:22" s="14" customFormat="1" x14ac:dyDescent="0.3">
      <c r="A207" s="10" t="s">
        <v>1711</v>
      </c>
      <c r="B207" s="11" t="s">
        <v>1733</v>
      </c>
      <c r="C207" s="84">
        <v>1745496</v>
      </c>
      <c r="D207" s="11" t="s">
        <v>27</v>
      </c>
      <c r="E207" s="10"/>
      <c r="F207" s="11" t="s">
        <v>1622</v>
      </c>
      <c r="G207" s="11" t="s">
        <v>29</v>
      </c>
      <c r="H207" s="11">
        <v>26136</v>
      </c>
      <c r="I207" s="11">
        <v>2</v>
      </c>
      <c r="J207" s="45" t="s">
        <v>267</v>
      </c>
      <c r="K207" s="11" t="s">
        <v>268</v>
      </c>
      <c r="L207" s="11" t="s">
        <v>32</v>
      </c>
      <c r="M207" s="12">
        <v>500</v>
      </c>
      <c r="N207" s="12">
        <v>3.28</v>
      </c>
      <c r="O207" s="82">
        <f t="shared" si="9"/>
        <v>1640</v>
      </c>
      <c r="P207" s="82">
        <v>0</v>
      </c>
      <c r="Q207" s="82"/>
      <c r="R207" s="82">
        <f t="shared" si="10"/>
        <v>1640</v>
      </c>
      <c r="S207" s="46">
        <f t="shared" si="11"/>
        <v>42863040</v>
      </c>
      <c r="T207" s="92"/>
      <c r="U207" s="48"/>
      <c r="V207" s="86"/>
    </row>
    <row r="208" spans="1:22" s="14" customFormat="1" x14ac:dyDescent="0.3">
      <c r="A208" s="10" t="s">
        <v>1711</v>
      </c>
      <c r="B208" s="11" t="s">
        <v>1733</v>
      </c>
      <c r="C208" s="84">
        <v>1745496</v>
      </c>
      <c r="D208" s="11" t="s">
        <v>27</v>
      </c>
      <c r="E208" s="10"/>
      <c r="F208" s="11" t="s">
        <v>1622</v>
      </c>
      <c r="G208" s="11" t="s">
        <v>29</v>
      </c>
      <c r="H208" s="11">
        <v>26136</v>
      </c>
      <c r="I208" s="11">
        <v>3</v>
      </c>
      <c r="J208" s="45" t="s">
        <v>269</v>
      </c>
      <c r="K208" s="11" t="s">
        <v>270</v>
      </c>
      <c r="L208" s="11" t="s">
        <v>32</v>
      </c>
      <c r="M208" s="12">
        <v>3500</v>
      </c>
      <c r="N208" s="12">
        <v>3.05</v>
      </c>
      <c r="O208" s="82">
        <f t="shared" si="9"/>
        <v>10675</v>
      </c>
      <c r="P208" s="82">
        <v>0</v>
      </c>
      <c r="Q208" s="82"/>
      <c r="R208" s="82">
        <f t="shared" si="10"/>
        <v>10675</v>
      </c>
      <c r="S208" s="46">
        <f t="shared" si="11"/>
        <v>279001800</v>
      </c>
      <c r="T208" s="92"/>
      <c r="U208" s="48"/>
      <c r="V208" s="86"/>
    </row>
    <row r="209" spans="1:22" s="14" customFormat="1" x14ac:dyDescent="0.3">
      <c r="A209" s="10" t="s">
        <v>1711</v>
      </c>
      <c r="B209" s="11" t="s">
        <v>1733</v>
      </c>
      <c r="C209" s="84">
        <v>1745496</v>
      </c>
      <c r="D209" s="11" t="s">
        <v>27</v>
      </c>
      <c r="E209" s="10"/>
      <c r="F209" s="11" t="s">
        <v>1622</v>
      </c>
      <c r="G209" s="11" t="s">
        <v>29</v>
      </c>
      <c r="H209" s="11">
        <v>26136</v>
      </c>
      <c r="I209" s="11">
        <v>4</v>
      </c>
      <c r="J209" s="45" t="s">
        <v>271</v>
      </c>
      <c r="K209" s="11" t="s">
        <v>272</v>
      </c>
      <c r="L209" s="11" t="s">
        <v>32</v>
      </c>
      <c r="M209" s="12">
        <v>3500</v>
      </c>
      <c r="N209" s="12">
        <v>3.07</v>
      </c>
      <c r="O209" s="82">
        <f t="shared" si="9"/>
        <v>10745</v>
      </c>
      <c r="P209" s="82">
        <v>0</v>
      </c>
      <c r="Q209" s="82"/>
      <c r="R209" s="82">
        <f t="shared" si="10"/>
        <v>10745</v>
      </c>
      <c r="S209" s="46">
        <f t="shared" si="11"/>
        <v>280831320</v>
      </c>
      <c r="T209" s="92"/>
      <c r="U209" s="48"/>
      <c r="V209" s="86"/>
    </row>
    <row r="210" spans="1:22" s="14" customFormat="1" x14ac:dyDescent="0.3">
      <c r="A210" s="10" t="s">
        <v>1711</v>
      </c>
      <c r="B210" s="11" t="s">
        <v>1733</v>
      </c>
      <c r="C210" s="84">
        <v>1745496</v>
      </c>
      <c r="D210" s="11" t="s">
        <v>27</v>
      </c>
      <c r="E210" s="10"/>
      <c r="F210" s="11" t="s">
        <v>1622</v>
      </c>
      <c r="G210" s="11" t="s">
        <v>29</v>
      </c>
      <c r="H210" s="11">
        <v>26136</v>
      </c>
      <c r="I210" s="11">
        <v>5</v>
      </c>
      <c r="J210" s="45"/>
      <c r="K210" s="11" t="s">
        <v>1772</v>
      </c>
      <c r="L210" s="11" t="s">
        <v>46</v>
      </c>
      <c r="M210" s="12">
        <v>0</v>
      </c>
      <c r="N210" s="12">
        <v>0</v>
      </c>
      <c r="O210" s="82">
        <f t="shared" si="9"/>
        <v>0</v>
      </c>
      <c r="P210" s="82">
        <v>0</v>
      </c>
      <c r="Q210" s="82"/>
      <c r="R210" s="82">
        <f t="shared" si="10"/>
        <v>0</v>
      </c>
      <c r="S210" s="46">
        <f t="shared" si="11"/>
        <v>0</v>
      </c>
      <c r="T210" s="92"/>
      <c r="U210" s="48"/>
      <c r="V210" s="86"/>
    </row>
    <row r="211" spans="1:22" s="14" customFormat="1" x14ac:dyDescent="0.3">
      <c r="A211" s="10" t="s">
        <v>1712</v>
      </c>
      <c r="B211" s="11" t="s">
        <v>1733</v>
      </c>
      <c r="C211" s="84">
        <v>1745497</v>
      </c>
      <c r="D211" s="11" t="s">
        <v>27</v>
      </c>
      <c r="E211" s="10"/>
      <c r="F211" s="11" t="s">
        <v>1622</v>
      </c>
      <c r="G211" s="11" t="s">
        <v>29</v>
      </c>
      <c r="H211" s="11">
        <v>26136</v>
      </c>
      <c r="I211" s="11">
        <v>1</v>
      </c>
      <c r="J211" s="45" t="s">
        <v>356</v>
      </c>
      <c r="K211" s="11" t="s">
        <v>357</v>
      </c>
      <c r="L211" s="11" t="s">
        <v>32</v>
      </c>
      <c r="M211" s="12">
        <v>500</v>
      </c>
      <c r="N211" s="12">
        <v>4.3</v>
      </c>
      <c r="O211" s="82">
        <f t="shared" si="9"/>
        <v>2150</v>
      </c>
      <c r="P211" s="82">
        <v>0</v>
      </c>
      <c r="Q211" s="82"/>
      <c r="R211" s="82">
        <f t="shared" si="10"/>
        <v>2150</v>
      </c>
      <c r="S211" s="46">
        <f t="shared" si="11"/>
        <v>56192400</v>
      </c>
      <c r="T211" s="92"/>
      <c r="U211" s="48"/>
      <c r="V211" s="86"/>
    </row>
    <row r="212" spans="1:22" s="14" customFormat="1" x14ac:dyDescent="0.3">
      <c r="A212" s="10" t="s">
        <v>1712</v>
      </c>
      <c r="B212" s="11" t="s">
        <v>1733</v>
      </c>
      <c r="C212" s="84">
        <v>1745497</v>
      </c>
      <c r="D212" s="11" t="s">
        <v>27</v>
      </c>
      <c r="E212" s="10"/>
      <c r="F212" s="11" t="s">
        <v>1622</v>
      </c>
      <c r="G212" s="11" t="s">
        <v>29</v>
      </c>
      <c r="H212" s="11">
        <v>26136</v>
      </c>
      <c r="I212" s="11">
        <v>2</v>
      </c>
      <c r="J212" s="45" t="s">
        <v>58</v>
      </c>
      <c r="K212" s="11" t="s">
        <v>59</v>
      </c>
      <c r="L212" s="11" t="s">
        <v>32</v>
      </c>
      <c r="M212" s="12">
        <v>400</v>
      </c>
      <c r="N212" s="12">
        <v>2.0880000000000001</v>
      </c>
      <c r="O212" s="82">
        <f t="shared" si="9"/>
        <v>835.2</v>
      </c>
      <c r="P212" s="82">
        <v>0</v>
      </c>
      <c r="Q212" s="82"/>
      <c r="R212" s="82">
        <f t="shared" si="10"/>
        <v>835.2</v>
      </c>
      <c r="S212" s="46">
        <f t="shared" si="11"/>
        <v>21828787.200000003</v>
      </c>
      <c r="T212" s="92"/>
      <c r="U212" s="48"/>
      <c r="V212" s="86"/>
    </row>
    <row r="213" spans="1:22" s="14" customFormat="1" x14ac:dyDescent="0.3">
      <c r="A213" s="10" t="s">
        <v>1712</v>
      </c>
      <c r="B213" s="11" t="s">
        <v>1733</v>
      </c>
      <c r="C213" s="84">
        <v>1745497</v>
      </c>
      <c r="D213" s="11" t="s">
        <v>27</v>
      </c>
      <c r="E213" s="10"/>
      <c r="F213" s="11" t="s">
        <v>1622</v>
      </c>
      <c r="G213" s="11" t="s">
        <v>29</v>
      </c>
      <c r="H213" s="11">
        <v>26136</v>
      </c>
      <c r="I213" s="11">
        <v>3</v>
      </c>
      <c r="J213" s="45"/>
      <c r="K213" s="11" t="s">
        <v>1773</v>
      </c>
      <c r="L213" s="11" t="s">
        <v>46</v>
      </c>
      <c r="M213" s="12">
        <v>0</v>
      </c>
      <c r="N213" s="12">
        <v>0</v>
      </c>
      <c r="O213" s="82">
        <f t="shared" si="9"/>
        <v>0</v>
      </c>
      <c r="P213" s="82">
        <v>0</v>
      </c>
      <c r="Q213" s="82"/>
      <c r="R213" s="82">
        <f t="shared" si="10"/>
        <v>0</v>
      </c>
      <c r="S213" s="46">
        <f t="shared" si="11"/>
        <v>0</v>
      </c>
      <c r="T213" s="92"/>
      <c r="U213" s="48"/>
      <c r="V213" s="86"/>
    </row>
    <row r="214" spans="1:22" s="14" customFormat="1" x14ac:dyDescent="0.3">
      <c r="A214" s="10" t="s">
        <v>1713</v>
      </c>
      <c r="B214" s="11" t="s">
        <v>1733</v>
      </c>
      <c r="C214" s="84">
        <v>1745498</v>
      </c>
      <c r="D214" s="11" t="s">
        <v>27</v>
      </c>
      <c r="E214" s="10"/>
      <c r="F214" s="11" t="s">
        <v>1622</v>
      </c>
      <c r="G214" s="11" t="s">
        <v>29</v>
      </c>
      <c r="H214" s="11">
        <v>26136</v>
      </c>
      <c r="I214" s="11">
        <v>1</v>
      </c>
      <c r="J214" s="45" t="s">
        <v>265</v>
      </c>
      <c r="K214" s="11" t="s">
        <v>266</v>
      </c>
      <c r="L214" s="11" t="s">
        <v>32</v>
      </c>
      <c r="M214" s="12">
        <v>1400</v>
      </c>
      <c r="N214" s="12">
        <v>3.28</v>
      </c>
      <c r="O214" s="82">
        <f t="shared" si="9"/>
        <v>4592</v>
      </c>
      <c r="P214" s="82">
        <v>0</v>
      </c>
      <c r="Q214" s="82"/>
      <c r="R214" s="82">
        <f t="shared" si="10"/>
        <v>4592</v>
      </c>
      <c r="S214" s="46">
        <f t="shared" si="11"/>
        <v>120016512</v>
      </c>
      <c r="T214" s="92"/>
      <c r="U214" s="48"/>
      <c r="V214" s="86"/>
    </row>
    <row r="215" spans="1:22" s="14" customFormat="1" x14ac:dyDescent="0.3">
      <c r="A215" s="10" t="s">
        <v>1713</v>
      </c>
      <c r="B215" s="11" t="s">
        <v>1733</v>
      </c>
      <c r="C215" s="84">
        <v>1745498</v>
      </c>
      <c r="D215" s="11" t="s">
        <v>27</v>
      </c>
      <c r="E215" s="10"/>
      <c r="F215" s="11" t="s">
        <v>1622</v>
      </c>
      <c r="G215" s="11" t="s">
        <v>29</v>
      </c>
      <c r="H215" s="11">
        <v>26136</v>
      </c>
      <c r="I215" s="11">
        <v>2</v>
      </c>
      <c r="J215" s="45" t="s">
        <v>267</v>
      </c>
      <c r="K215" s="11" t="s">
        <v>268</v>
      </c>
      <c r="L215" s="11" t="s">
        <v>32</v>
      </c>
      <c r="M215" s="12">
        <v>700</v>
      </c>
      <c r="N215" s="12">
        <v>3.28</v>
      </c>
      <c r="O215" s="82">
        <f t="shared" si="9"/>
        <v>2296</v>
      </c>
      <c r="P215" s="82">
        <v>0</v>
      </c>
      <c r="Q215" s="82"/>
      <c r="R215" s="82">
        <f t="shared" si="10"/>
        <v>2296</v>
      </c>
      <c r="S215" s="46">
        <f t="shared" si="11"/>
        <v>60008256</v>
      </c>
      <c r="T215" s="92"/>
      <c r="U215" s="48"/>
      <c r="V215" s="86"/>
    </row>
    <row r="216" spans="1:22" s="14" customFormat="1" x14ac:dyDescent="0.3">
      <c r="A216" s="10" t="s">
        <v>1713</v>
      </c>
      <c r="B216" s="11" t="s">
        <v>1733</v>
      </c>
      <c r="C216" s="84">
        <v>1745498</v>
      </c>
      <c r="D216" s="11" t="s">
        <v>27</v>
      </c>
      <c r="E216" s="10"/>
      <c r="F216" s="11" t="s">
        <v>1622</v>
      </c>
      <c r="G216" s="11" t="s">
        <v>29</v>
      </c>
      <c r="H216" s="11">
        <v>26136</v>
      </c>
      <c r="I216" s="11">
        <v>3</v>
      </c>
      <c r="J216" s="45"/>
      <c r="K216" s="11" t="s">
        <v>1774</v>
      </c>
      <c r="L216" s="11" t="s">
        <v>46</v>
      </c>
      <c r="M216" s="12">
        <v>0</v>
      </c>
      <c r="N216" s="12">
        <v>0</v>
      </c>
      <c r="O216" s="82">
        <f t="shared" si="9"/>
        <v>0</v>
      </c>
      <c r="P216" s="82">
        <v>0</v>
      </c>
      <c r="Q216" s="82"/>
      <c r="R216" s="82">
        <f t="shared" si="10"/>
        <v>0</v>
      </c>
      <c r="S216" s="46">
        <f t="shared" si="11"/>
        <v>0</v>
      </c>
      <c r="T216" s="92"/>
      <c r="U216" s="48"/>
      <c r="V216" s="86"/>
    </row>
    <row r="217" spans="1:22" s="14" customFormat="1" x14ac:dyDescent="0.3">
      <c r="A217" s="10" t="s">
        <v>1714</v>
      </c>
      <c r="B217" s="11" t="s">
        <v>1734</v>
      </c>
      <c r="C217" s="84">
        <v>1745501</v>
      </c>
      <c r="D217" s="11" t="s">
        <v>448</v>
      </c>
      <c r="E217" s="10"/>
      <c r="F217" s="11" t="s">
        <v>776</v>
      </c>
      <c r="G217" s="11" t="s">
        <v>29</v>
      </c>
      <c r="H217" s="11">
        <v>26211</v>
      </c>
      <c r="I217" s="11">
        <v>1</v>
      </c>
      <c r="J217" s="45">
        <v>398577909</v>
      </c>
      <c r="K217" s="11" t="s">
        <v>1302</v>
      </c>
      <c r="L217" s="11" t="s">
        <v>32</v>
      </c>
      <c r="M217" s="12">
        <v>200</v>
      </c>
      <c r="N217" s="12">
        <v>2.2999999999999998</v>
      </c>
      <c r="O217" s="82">
        <f t="shared" si="9"/>
        <v>459.99999999999994</v>
      </c>
      <c r="P217" s="82">
        <v>0</v>
      </c>
      <c r="Q217" s="82"/>
      <c r="R217" s="82">
        <f t="shared" si="10"/>
        <v>459.99999999999994</v>
      </c>
      <c r="S217" s="46">
        <f t="shared" si="11"/>
        <v>12057059.999999998</v>
      </c>
      <c r="T217" s="92"/>
      <c r="U217" s="48"/>
      <c r="V217" s="86"/>
    </row>
    <row r="218" spans="1:22" s="14" customFormat="1" x14ac:dyDescent="0.3">
      <c r="A218" s="10" t="s">
        <v>1714</v>
      </c>
      <c r="B218" s="11" t="s">
        <v>1734</v>
      </c>
      <c r="C218" s="84">
        <v>1745501</v>
      </c>
      <c r="D218" s="11" t="s">
        <v>448</v>
      </c>
      <c r="E218" s="10"/>
      <c r="F218" s="11" t="s">
        <v>776</v>
      </c>
      <c r="G218" s="11" t="s">
        <v>29</v>
      </c>
      <c r="H218" s="11">
        <v>26211</v>
      </c>
      <c r="I218" s="11">
        <v>2</v>
      </c>
      <c r="J218" s="45"/>
      <c r="K218" s="11" t="s">
        <v>1775</v>
      </c>
      <c r="L218" s="11" t="s">
        <v>46</v>
      </c>
      <c r="M218" s="12">
        <v>0</v>
      </c>
      <c r="N218" s="12">
        <v>0</v>
      </c>
      <c r="O218" s="82">
        <f t="shared" si="9"/>
        <v>0</v>
      </c>
      <c r="P218" s="82">
        <v>0</v>
      </c>
      <c r="Q218" s="82"/>
      <c r="R218" s="82">
        <f t="shared" si="10"/>
        <v>0</v>
      </c>
      <c r="S218" s="46">
        <f t="shared" si="11"/>
        <v>0</v>
      </c>
      <c r="T218" s="92"/>
      <c r="U218" s="48"/>
      <c r="V218" s="86"/>
    </row>
    <row r="219" spans="1:22" s="14" customFormat="1" x14ac:dyDescent="0.3">
      <c r="A219" s="10" t="s">
        <v>1715</v>
      </c>
      <c r="B219" s="11" t="s">
        <v>1735</v>
      </c>
      <c r="C219" s="84">
        <v>77</v>
      </c>
      <c r="D219" s="11" t="s">
        <v>1620</v>
      </c>
      <c r="E219" s="10"/>
      <c r="F219" s="11" t="s">
        <v>1625</v>
      </c>
      <c r="G219" s="11" t="s">
        <v>363</v>
      </c>
      <c r="H219" s="11">
        <v>1</v>
      </c>
      <c r="I219" s="11">
        <v>1</v>
      </c>
      <c r="J219" s="45">
        <v>39159090</v>
      </c>
      <c r="K219" s="11" t="s">
        <v>1660</v>
      </c>
      <c r="L219" s="11" t="s">
        <v>365</v>
      </c>
      <c r="M219" s="12">
        <v>475</v>
      </c>
      <c r="N219" s="12">
        <v>4000</v>
      </c>
      <c r="O219" s="82">
        <f t="shared" si="9"/>
        <v>1900000</v>
      </c>
      <c r="P219" s="82">
        <v>0</v>
      </c>
      <c r="Q219" s="82"/>
      <c r="R219" s="82">
        <f t="shared" si="10"/>
        <v>1900000</v>
      </c>
      <c r="S219" s="46">
        <f t="shared" si="11"/>
        <v>1900000</v>
      </c>
      <c r="T219" s="92"/>
      <c r="U219" s="48"/>
      <c r="V219" s="86"/>
    </row>
    <row r="220" spans="1:22" s="14" customFormat="1" x14ac:dyDescent="0.3">
      <c r="A220" s="10" t="s">
        <v>1715</v>
      </c>
      <c r="B220" s="11" t="s">
        <v>1735</v>
      </c>
      <c r="C220" s="84">
        <v>77</v>
      </c>
      <c r="D220" s="11" t="s">
        <v>1620</v>
      </c>
      <c r="E220" s="10"/>
      <c r="F220" s="11" t="s">
        <v>1625</v>
      </c>
      <c r="G220" s="11" t="s">
        <v>363</v>
      </c>
      <c r="H220" s="11">
        <v>1</v>
      </c>
      <c r="I220" s="11">
        <v>2</v>
      </c>
      <c r="J220" s="45">
        <v>74040000</v>
      </c>
      <c r="K220" s="11" t="s">
        <v>643</v>
      </c>
      <c r="L220" s="11" t="s">
        <v>365</v>
      </c>
      <c r="M220" s="12">
        <v>173</v>
      </c>
      <c r="N220" s="12">
        <v>6000</v>
      </c>
      <c r="O220" s="82">
        <f t="shared" si="9"/>
        <v>1038000</v>
      </c>
      <c r="P220" s="82">
        <v>0</v>
      </c>
      <c r="Q220" s="82"/>
      <c r="R220" s="82">
        <f t="shared" si="10"/>
        <v>1038000</v>
      </c>
      <c r="S220" s="46">
        <f t="shared" si="11"/>
        <v>1038000</v>
      </c>
      <c r="T220" s="92"/>
      <c r="U220" s="48"/>
      <c r="V220" s="86"/>
    </row>
    <row r="221" spans="1:22" s="14" customFormat="1" x14ac:dyDescent="0.3">
      <c r="A221" s="10" t="s">
        <v>1715</v>
      </c>
      <c r="B221" s="11" t="s">
        <v>1735</v>
      </c>
      <c r="C221" s="84">
        <v>77</v>
      </c>
      <c r="D221" s="11" t="s">
        <v>1620</v>
      </c>
      <c r="E221" s="10"/>
      <c r="F221" s="11" t="s">
        <v>1625</v>
      </c>
      <c r="G221" s="11" t="s">
        <v>363</v>
      </c>
      <c r="H221" s="11">
        <v>1</v>
      </c>
      <c r="I221" s="11">
        <v>3</v>
      </c>
      <c r="J221" s="45">
        <v>8002000090</v>
      </c>
      <c r="K221" s="11" t="s">
        <v>367</v>
      </c>
      <c r="L221" s="11" t="s">
        <v>365</v>
      </c>
      <c r="M221" s="12">
        <v>39</v>
      </c>
      <c r="N221" s="12">
        <v>12000</v>
      </c>
      <c r="O221" s="82">
        <f t="shared" si="9"/>
        <v>468000</v>
      </c>
      <c r="P221" s="82">
        <v>0</v>
      </c>
      <c r="Q221" s="82"/>
      <c r="R221" s="82">
        <f t="shared" si="10"/>
        <v>468000</v>
      </c>
      <c r="S221" s="46">
        <f t="shared" si="11"/>
        <v>468000</v>
      </c>
      <c r="T221" s="92"/>
      <c r="U221" s="48"/>
      <c r="V221" s="86"/>
    </row>
    <row r="222" spans="1:22" s="14" customFormat="1" x14ac:dyDescent="0.3">
      <c r="A222" s="10" t="s">
        <v>1715</v>
      </c>
      <c r="B222" s="11" t="s">
        <v>1735</v>
      </c>
      <c r="C222" s="84">
        <v>77</v>
      </c>
      <c r="D222" s="11" t="s">
        <v>1620</v>
      </c>
      <c r="E222" s="10"/>
      <c r="F222" s="11" t="s">
        <v>1625</v>
      </c>
      <c r="G222" s="11" t="s">
        <v>363</v>
      </c>
      <c r="H222" s="11">
        <v>1</v>
      </c>
      <c r="I222" s="11">
        <v>4</v>
      </c>
      <c r="J222" s="45">
        <v>47071000</v>
      </c>
      <c r="K222" s="11" t="s">
        <v>1776</v>
      </c>
      <c r="L222" s="11" t="s">
        <v>365</v>
      </c>
      <c r="M222" s="12">
        <v>2005</v>
      </c>
      <c r="N222" s="12">
        <v>2200</v>
      </c>
      <c r="O222" s="82">
        <f t="shared" si="9"/>
        <v>4411000</v>
      </c>
      <c r="P222" s="82">
        <v>0</v>
      </c>
      <c r="Q222" s="82"/>
      <c r="R222" s="82">
        <f t="shared" si="10"/>
        <v>4411000</v>
      </c>
      <c r="S222" s="46">
        <f t="shared" si="11"/>
        <v>4411000</v>
      </c>
      <c r="T222" s="92"/>
      <c r="U222" s="48"/>
      <c r="V222" s="86"/>
    </row>
    <row r="223" spans="1:22" s="14" customFormat="1" x14ac:dyDescent="0.3">
      <c r="A223" s="10" t="s">
        <v>1715</v>
      </c>
      <c r="B223" s="11" t="s">
        <v>1735</v>
      </c>
      <c r="C223" s="84">
        <v>77</v>
      </c>
      <c r="D223" s="11" t="s">
        <v>1620</v>
      </c>
      <c r="E223" s="10"/>
      <c r="F223" s="11" t="s">
        <v>1625</v>
      </c>
      <c r="G223" s="11" t="s">
        <v>363</v>
      </c>
      <c r="H223" s="11">
        <v>1</v>
      </c>
      <c r="I223" s="11">
        <v>5</v>
      </c>
      <c r="J223" s="45">
        <v>44013900</v>
      </c>
      <c r="K223" s="11" t="s">
        <v>1777</v>
      </c>
      <c r="L223" s="11" t="s">
        <v>365</v>
      </c>
      <c r="M223" s="12">
        <v>957</v>
      </c>
      <c r="N223" s="12">
        <v>200</v>
      </c>
      <c r="O223" s="82">
        <f t="shared" si="9"/>
        <v>191400</v>
      </c>
      <c r="P223" s="82">
        <v>0</v>
      </c>
      <c r="Q223" s="82"/>
      <c r="R223" s="82">
        <f t="shared" si="10"/>
        <v>191400</v>
      </c>
      <c r="S223" s="46">
        <f t="shared" si="11"/>
        <v>191400</v>
      </c>
      <c r="T223" s="92"/>
      <c r="U223" s="48"/>
      <c r="V223" s="86"/>
    </row>
    <row r="224" spans="1:22" s="14" customFormat="1" x14ac:dyDescent="0.3">
      <c r="A224" s="10" t="s">
        <v>1715</v>
      </c>
      <c r="B224" s="11" t="s">
        <v>1735</v>
      </c>
      <c r="C224" s="84">
        <v>77</v>
      </c>
      <c r="D224" s="11" t="s">
        <v>1620</v>
      </c>
      <c r="E224" s="10"/>
      <c r="F224" s="11" t="s">
        <v>1625</v>
      </c>
      <c r="G224" s="11" t="s">
        <v>363</v>
      </c>
      <c r="H224" s="11">
        <v>1</v>
      </c>
      <c r="I224" s="11">
        <v>6</v>
      </c>
      <c r="J224" s="45">
        <v>72044900</v>
      </c>
      <c r="K224" s="11" t="s">
        <v>1430</v>
      </c>
      <c r="L224" s="11" t="s">
        <v>365</v>
      </c>
      <c r="M224" s="12">
        <v>73</v>
      </c>
      <c r="N224" s="12">
        <v>6000</v>
      </c>
      <c r="O224" s="82">
        <f t="shared" si="9"/>
        <v>438000</v>
      </c>
      <c r="P224" s="82">
        <v>0</v>
      </c>
      <c r="Q224" s="82"/>
      <c r="R224" s="82">
        <f t="shared" si="10"/>
        <v>438000</v>
      </c>
      <c r="S224" s="46">
        <f t="shared" si="11"/>
        <v>438000</v>
      </c>
      <c r="T224" s="92"/>
      <c r="U224" s="48"/>
      <c r="V224" s="86"/>
    </row>
    <row r="225" spans="1:22" s="14" customFormat="1" x14ac:dyDescent="0.3">
      <c r="A225" s="10" t="s">
        <v>1715</v>
      </c>
      <c r="B225" s="11" t="s">
        <v>1735</v>
      </c>
      <c r="C225" s="84">
        <v>77</v>
      </c>
      <c r="D225" s="11" t="s">
        <v>1620</v>
      </c>
      <c r="E225" s="10"/>
      <c r="F225" s="11" t="s">
        <v>1625</v>
      </c>
      <c r="G225" s="11" t="s">
        <v>363</v>
      </c>
      <c r="H225" s="11">
        <v>1</v>
      </c>
      <c r="I225" s="11">
        <v>7</v>
      </c>
      <c r="J225" s="45">
        <v>39151090</v>
      </c>
      <c r="K225" s="11" t="s">
        <v>1778</v>
      </c>
      <c r="L225" s="11" t="s">
        <v>365</v>
      </c>
      <c r="M225" s="12">
        <v>46</v>
      </c>
      <c r="N225" s="12">
        <v>5000</v>
      </c>
      <c r="O225" s="82">
        <f t="shared" si="9"/>
        <v>230000</v>
      </c>
      <c r="P225" s="82">
        <v>0</v>
      </c>
      <c r="Q225" s="82"/>
      <c r="R225" s="82">
        <f t="shared" si="10"/>
        <v>230000</v>
      </c>
      <c r="S225" s="46">
        <f t="shared" si="11"/>
        <v>230000</v>
      </c>
      <c r="T225" s="92"/>
      <c r="U225" s="48"/>
      <c r="V225" s="86"/>
    </row>
    <row r="226" spans="1:22" s="14" customFormat="1" x14ac:dyDescent="0.3">
      <c r="A226" s="10" t="s">
        <v>1715</v>
      </c>
      <c r="B226" s="11" t="s">
        <v>1735</v>
      </c>
      <c r="C226" s="84">
        <v>77</v>
      </c>
      <c r="D226" s="11" t="s">
        <v>1620</v>
      </c>
      <c r="E226" s="10"/>
      <c r="F226" s="11" t="s">
        <v>1625</v>
      </c>
      <c r="G226" s="11" t="s">
        <v>363</v>
      </c>
      <c r="H226" s="11">
        <v>1</v>
      </c>
      <c r="I226" s="11">
        <v>8</v>
      </c>
      <c r="J226" s="45">
        <v>63109090</v>
      </c>
      <c r="K226" s="11" t="s">
        <v>647</v>
      </c>
      <c r="L226" s="11" t="s">
        <v>365</v>
      </c>
      <c r="M226" s="12">
        <v>7249</v>
      </c>
      <c r="N226" s="12">
        <v>500</v>
      </c>
      <c r="O226" s="82">
        <f t="shared" si="9"/>
        <v>3624500</v>
      </c>
      <c r="P226" s="82">
        <v>0</v>
      </c>
      <c r="Q226" s="82"/>
      <c r="R226" s="82">
        <f t="shared" si="10"/>
        <v>3624500</v>
      </c>
      <c r="S226" s="46">
        <f t="shared" si="11"/>
        <v>3624500</v>
      </c>
      <c r="T226" s="92"/>
      <c r="U226" s="48"/>
      <c r="V226" s="86"/>
    </row>
    <row r="227" spans="1:22" s="14" customFormat="1" x14ac:dyDescent="0.3">
      <c r="A227" s="10" t="s">
        <v>1716</v>
      </c>
      <c r="B227" s="11" t="s">
        <v>1735</v>
      </c>
      <c r="C227" s="84">
        <v>1745503</v>
      </c>
      <c r="D227" s="11" t="s">
        <v>347</v>
      </c>
      <c r="E227" s="10"/>
      <c r="F227" s="11" t="s">
        <v>348</v>
      </c>
      <c r="G227" s="11" t="s">
        <v>81</v>
      </c>
      <c r="H227" s="11">
        <v>24450</v>
      </c>
      <c r="I227" s="11">
        <v>1</v>
      </c>
      <c r="J227" s="45" t="s">
        <v>147</v>
      </c>
      <c r="K227" s="11" t="s">
        <v>148</v>
      </c>
      <c r="L227" s="11" t="s">
        <v>32</v>
      </c>
      <c r="M227" s="12">
        <v>800</v>
      </c>
      <c r="N227" s="12">
        <v>5.85</v>
      </c>
      <c r="O227" s="82">
        <f t="shared" si="9"/>
        <v>4680</v>
      </c>
      <c r="P227" s="82">
        <v>0</v>
      </c>
      <c r="Q227" s="82"/>
      <c r="R227" s="82">
        <f t="shared" si="10"/>
        <v>4680</v>
      </c>
      <c r="S227" s="46">
        <f t="shared" si="11"/>
        <v>114426000</v>
      </c>
      <c r="T227" s="92"/>
      <c r="U227" s="48"/>
      <c r="V227" s="86"/>
    </row>
    <row r="228" spans="1:22" s="14" customFormat="1" x14ac:dyDescent="0.3">
      <c r="A228" s="10" t="s">
        <v>1716</v>
      </c>
      <c r="B228" s="11" t="s">
        <v>1735</v>
      </c>
      <c r="C228" s="84">
        <v>1745503</v>
      </c>
      <c r="D228" s="11" t="s">
        <v>347</v>
      </c>
      <c r="E228" s="10"/>
      <c r="F228" s="11" t="s">
        <v>348</v>
      </c>
      <c r="G228" s="11" t="s">
        <v>81</v>
      </c>
      <c r="H228" s="11">
        <v>24450</v>
      </c>
      <c r="I228" s="11">
        <v>2</v>
      </c>
      <c r="J228" s="45" t="s">
        <v>149</v>
      </c>
      <c r="K228" s="11" t="s">
        <v>150</v>
      </c>
      <c r="L228" s="11" t="s">
        <v>32</v>
      </c>
      <c r="M228" s="12">
        <v>300</v>
      </c>
      <c r="N228" s="12">
        <v>5.85</v>
      </c>
      <c r="O228" s="82">
        <f t="shared" si="9"/>
        <v>1755</v>
      </c>
      <c r="P228" s="82">
        <v>0</v>
      </c>
      <c r="Q228" s="82"/>
      <c r="R228" s="82">
        <f t="shared" si="10"/>
        <v>1755</v>
      </c>
      <c r="S228" s="46">
        <f t="shared" si="11"/>
        <v>42909750</v>
      </c>
      <c r="T228" s="92"/>
      <c r="U228" s="48"/>
      <c r="V228" s="86"/>
    </row>
    <row r="229" spans="1:22" s="14" customFormat="1" x14ac:dyDescent="0.3">
      <c r="A229" s="10" t="s">
        <v>1716</v>
      </c>
      <c r="B229" s="11" t="s">
        <v>1735</v>
      </c>
      <c r="C229" s="84">
        <v>1745503</v>
      </c>
      <c r="D229" s="11" t="s">
        <v>347</v>
      </c>
      <c r="E229" s="10"/>
      <c r="F229" s="11" t="s">
        <v>348</v>
      </c>
      <c r="G229" s="11" t="s">
        <v>81</v>
      </c>
      <c r="H229" s="11">
        <v>24450</v>
      </c>
      <c r="I229" s="11">
        <v>3</v>
      </c>
      <c r="J229" s="45" t="s">
        <v>82</v>
      </c>
      <c r="K229" s="11" t="s">
        <v>83</v>
      </c>
      <c r="L229" s="11" t="s">
        <v>32</v>
      </c>
      <c r="M229" s="12">
        <v>900</v>
      </c>
      <c r="N229" s="12">
        <v>5.85</v>
      </c>
      <c r="O229" s="82">
        <f t="shared" si="9"/>
        <v>5265</v>
      </c>
      <c r="P229" s="82">
        <v>0</v>
      </c>
      <c r="Q229" s="82"/>
      <c r="R229" s="82">
        <f t="shared" si="10"/>
        <v>5265</v>
      </c>
      <c r="S229" s="46">
        <f t="shared" si="11"/>
        <v>128729250</v>
      </c>
      <c r="T229" s="92"/>
      <c r="U229" s="48"/>
      <c r="V229" s="86"/>
    </row>
    <row r="230" spans="1:22" s="14" customFormat="1" x14ac:dyDescent="0.3">
      <c r="A230" s="10" t="s">
        <v>1716</v>
      </c>
      <c r="B230" s="11" t="s">
        <v>1735</v>
      </c>
      <c r="C230" s="84">
        <v>1745503</v>
      </c>
      <c r="D230" s="11" t="s">
        <v>347</v>
      </c>
      <c r="E230" s="10"/>
      <c r="F230" s="11" t="s">
        <v>348</v>
      </c>
      <c r="G230" s="11" t="s">
        <v>81</v>
      </c>
      <c r="H230" s="11">
        <v>24450</v>
      </c>
      <c r="I230" s="11">
        <v>4</v>
      </c>
      <c r="J230" s="45" t="s">
        <v>84</v>
      </c>
      <c r="K230" s="11" t="s">
        <v>85</v>
      </c>
      <c r="L230" s="11" t="s">
        <v>32</v>
      </c>
      <c r="M230" s="12">
        <v>300</v>
      </c>
      <c r="N230" s="12">
        <v>5.85</v>
      </c>
      <c r="O230" s="82">
        <f t="shared" si="9"/>
        <v>1755</v>
      </c>
      <c r="P230" s="82">
        <v>0</v>
      </c>
      <c r="Q230" s="82"/>
      <c r="R230" s="82">
        <f t="shared" si="10"/>
        <v>1755</v>
      </c>
      <c r="S230" s="46">
        <f t="shared" si="11"/>
        <v>42909750</v>
      </c>
      <c r="T230" s="92"/>
      <c r="U230" s="48"/>
      <c r="V230" s="86"/>
    </row>
    <row r="231" spans="1:22" s="14" customFormat="1" x14ac:dyDescent="0.3">
      <c r="A231" s="10" t="s">
        <v>1716</v>
      </c>
      <c r="B231" s="11" t="s">
        <v>1735</v>
      </c>
      <c r="C231" s="84">
        <v>1745503</v>
      </c>
      <c r="D231" s="11" t="s">
        <v>347</v>
      </c>
      <c r="E231" s="10"/>
      <c r="F231" s="11" t="s">
        <v>348</v>
      </c>
      <c r="G231" s="11" t="s">
        <v>81</v>
      </c>
      <c r="H231" s="11">
        <v>24450</v>
      </c>
      <c r="I231" s="11">
        <v>5</v>
      </c>
      <c r="J231" s="45" t="s">
        <v>86</v>
      </c>
      <c r="K231" s="11" t="s">
        <v>87</v>
      </c>
      <c r="L231" s="11" t="s">
        <v>32</v>
      </c>
      <c r="M231" s="12">
        <v>1400</v>
      </c>
      <c r="N231" s="12">
        <v>5.1100000000000003</v>
      </c>
      <c r="O231" s="82">
        <f t="shared" si="9"/>
        <v>7154</v>
      </c>
      <c r="P231" s="82">
        <v>0</v>
      </c>
      <c r="Q231" s="82"/>
      <c r="R231" s="82">
        <f t="shared" si="10"/>
        <v>7154</v>
      </c>
      <c r="S231" s="46">
        <f t="shared" si="11"/>
        <v>174915300</v>
      </c>
      <c r="T231" s="92"/>
      <c r="U231" s="48"/>
      <c r="V231" s="86"/>
    </row>
    <row r="232" spans="1:22" s="14" customFormat="1" x14ac:dyDescent="0.3">
      <c r="A232" s="10" t="s">
        <v>1716</v>
      </c>
      <c r="B232" s="11" t="s">
        <v>1735</v>
      </c>
      <c r="C232" s="84">
        <v>1745503</v>
      </c>
      <c r="D232" s="11" t="s">
        <v>347</v>
      </c>
      <c r="E232" s="10"/>
      <c r="F232" s="11" t="s">
        <v>348</v>
      </c>
      <c r="G232" s="11" t="s">
        <v>81</v>
      </c>
      <c r="H232" s="11">
        <v>24450</v>
      </c>
      <c r="I232" s="11">
        <v>6</v>
      </c>
      <c r="J232" s="45" t="s">
        <v>127</v>
      </c>
      <c r="K232" s="11" t="s">
        <v>128</v>
      </c>
      <c r="L232" s="11" t="s">
        <v>32</v>
      </c>
      <c r="M232" s="12">
        <v>700</v>
      </c>
      <c r="N232" s="12">
        <v>5.1100000000000003</v>
      </c>
      <c r="O232" s="82">
        <f t="shared" si="9"/>
        <v>3577</v>
      </c>
      <c r="P232" s="82">
        <v>0</v>
      </c>
      <c r="Q232" s="82"/>
      <c r="R232" s="82">
        <f t="shared" si="10"/>
        <v>3577</v>
      </c>
      <c r="S232" s="46">
        <f t="shared" si="11"/>
        <v>87457650</v>
      </c>
      <c r="T232" s="92"/>
      <c r="U232" s="48"/>
      <c r="V232" s="86"/>
    </row>
    <row r="233" spans="1:22" s="14" customFormat="1" x14ac:dyDescent="0.3">
      <c r="A233" s="10" t="s">
        <v>1716</v>
      </c>
      <c r="B233" s="11" t="s">
        <v>1735</v>
      </c>
      <c r="C233" s="84">
        <v>1745503</v>
      </c>
      <c r="D233" s="11" t="s">
        <v>347</v>
      </c>
      <c r="E233" s="10"/>
      <c r="F233" s="11" t="s">
        <v>348</v>
      </c>
      <c r="G233" s="11" t="s">
        <v>81</v>
      </c>
      <c r="H233" s="11">
        <v>24450</v>
      </c>
      <c r="I233" s="11">
        <v>7</v>
      </c>
      <c r="J233" s="45" t="s">
        <v>153</v>
      </c>
      <c r="K233" s="11" t="s">
        <v>154</v>
      </c>
      <c r="L233" s="11" t="s">
        <v>32</v>
      </c>
      <c r="M233" s="12">
        <v>100</v>
      </c>
      <c r="N233" s="12">
        <v>5.75</v>
      </c>
      <c r="O233" s="82">
        <f t="shared" si="9"/>
        <v>575</v>
      </c>
      <c r="P233" s="82">
        <v>0</v>
      </c>
      <c r="Q233" s="82"/>
      <c r="R233" s="82">
        <f t="shared" si="10"/>
        <v>575</v>
      </c>
      <c r="S233" s="46">
        <f t="shared" si="11"/>
        <v>14058750</v>
      </c>
      <c r="T233" s="92"/>
      <c r="U233" s="48"/>
      <c r="V233" s="86"/>
    </row>
    <row r="234" spans="1:22" s="14" customFormat="1" x14ac:dyDescent="0.3">
      <c r="A234" s="10" t="s">
        <v>1716</v>
      </c>
      <c r="B234" s="11" t="s">
        <v>1735</v>
      </c>
      <c r="C234" s="84">
        <v>1745503</v>
      </c>
      <c r="D234" s="11" t="s">
        <v>347</v>
      </c>
      <c r="E234" s="10"/>
      <c r="F234" s="11" t="s">
        <v>348</v>
      </c>
      <c r="G234" s="11" t="s">
        <v>81</v>
      </c>
      <c r="H234" s="11">
        <v>24450</v>
      </c>
      <c r="I234" s="11">
        <v>8</v>
      </c>
      <c r="J234" s="45" t="s">
        <v>1390</v>
      </c>
      <c r="K234" s="11" t="s">
        <v>1437</v>
      </c>
      <c r="L234" s="11" t="s">
        <v>32</v>
      </c>
      <c r="M234" s="12">
        <v>200</v>
      </c>
      <c r="N234" s="12">
        <v>2.88</v>
      </c>
      <c r="O234" s="82">
        <f t="shared" si="9"/>
        <v>576</v>
      </c>
      <c r="P234" s="82">
        <v>0</v>
      </c>
      <c r="Q234" s="82"/>
      <c r="R234" s="82">
        <f t="shared" si="10"/>
        <v>576</v>
      </c>
      <c r="S234" s="46">
        <f t="shared" si="11"/>
        <v>14083200</v>
      </c>
      <c r="T234" s="92"/>
      <c r="U234" s="48"/>
      <c r="V234" s="86"/>
    </row>
    <row r="235" spans="1:22" s="14" customFormat="1" x14ac:dyDescent="0.3">
      <c r="A235" s="10" t="s">
        <v>1716</v>
      </c>
      <c r="B235" s="11" t="s">
        <v>1735</v>
      </c>
      <c r="C235" s="84">
        <v>1745503</v>
      </c>
      <c r="D235" s="11" t="s">
        <v>347</v>
      </c>
      <c r="E235" s="10"/>
      <c r="F235" s="11" t="s">
        <v>348</v>
      </c>
      <c r="G235" s="11" t="s">
        <v>81</v>
      </c>
      <c r="H235" s="11">
        <v>24450</v>
      </c>
      <c r="I235" s="11">
        <v>9</v>
      </c>
      <c r="J235" s="45" t="s">
        <v>163</v>
      </c>
      <c r="K235" s="11" t="s">
        <v>164</v>
      </c>
      <c r="L235" s="11" t="s">
        <v>32</v>
      </c>
      <c r="M235" s="12">
        <v>100</v>
      </c>
      <c r="N235" s="12">
        <v>5.75</v>
      </c>
      <c r="O235" s="82">
        <f t="shared" si="9"/>
        <v>575</v>
      </c>
      <c r="P235" s="82">
        <v>0</v>
      </c>
      <c r="Q235" s="82"/>
      <c r="R235" s="82">
        <f t="shared" si="10"/>
        <v>575</v>
      </c>
      <c r="S235" s="46">
        <f t="shared" si="11"/>
        <v>14058750</v>
      </c>
      <c r="T235" s="92"/>
      <c r="U235" s="48"/>
      <c r="V235" s="86"/>
    </row>
    <row r="236" spans="1:22" s="14" customFormat="1" x14ac:dyDescent="0.3">
      <c r="A236" s="10" t="s">
        <v>1716</v>
      </c>
      <c r="B236" s="11" t="s">
        <v>1735</v>
      </c>
      <c r="C236" s="84">
        <v>1745503</v>
      </c>
      <c r="D236" s="11" t="s">
        <v>347</v>
      </c>
      <c r="E236" s="10"/>
      <c r="F236" s="11" t="s">
        <v>348</v>
      </c>
      <c r="G236" s="11" t="s">
        <v>81</v>
      </c>
      <c r="H236" s="11">
        <v>24450</v>
      </c>
      <c r="I236" s="11">
        <v>10</v>
      </c>
      <c r="J236" s="45" t="s">
        <v>129</v>
      </c>
      <c r="K236" s="11" t="s">
        <v>130</v>
      </c>
      <c r="L236" s="11" t="s">
        <v>32</v>
      </c>
      <c r="M236" s="12">
        <v>100</v>
      </c>
      <c r="N236" s="12">
        <v>4.68</v>
      </c>
      <c r="O236" s="82">
        <f t="shared" si="9"/>
        <v>468</v>
      </c>
      <c r="P236" s="82">
        <v>0</v>
      </c>
      <c r="Q236" s="82"/>
      <c r="R236" s="82">
        <f t="shared" si="10"/>
        <v>468</v>
      </c>
      <c r="S236" s="46">
        <f t="shared" si="11"/>
        <v>11442600</v>
      </c>
      <c r="T236" s="92"/>
      <c r="U236" s="48"/>
      <c r="V236" s="86"/>
    </row>
    <row r="237" spans="1:22" s="14" customFormat="1" x14ac:dyDescent="0.3">
      <c r="A237" s="10" t="s">
        <v>1716</v>
      </c>
      <c r="B237" s="11" t="s">
        <v>1735</v>
      </c>
      <c r="C237" s="84">
        <v>1745503</v>
      </c>
      <c r="D237" s="11" t="s">
        <v>347</v>
      </c>
      <c r="E237" s="10"/>
      <c r="F237" s="11" t="s">
        <v>348</v>
      </c>
      <c r="G237" s="11" t="s">
        <v>81</v>
      </c>
      <c r="H237" s="11">
        <v>24450</v>
      </c>
      <c r="I237" s="11">
        <v>11</v>
      </c>
      <c r="J237" s="45" t="s">
        <v>139</v>
      </c>
      <c r="K237" s="11" t="s">
        <v>140</v>
      </c>
      <c r="L237" s="11" t="s">
        <v>32</v>
      </c>
      <c r="M237" s="12">
        <v>200</v>
      </c>
      <c r="N237" s="12">
        <v>4.68</v>
      </c>
      <c r="O237" s="82">
        <f t="shared" si="9"/>
        <v>936</v>
      </c>
      <c r="P237" s="82">
        <v>0</v>
      </c>
      <c r="Q237" s="82"/>
      <c r="R237" s="82">
        <f t="shared" si="10"/>
        <v>936</v>
      </c>
      <c r="S237" s="46">
        <f t="shared" si="11"/>
        <v>22885200</v>
      </c>
      <c r="T237" s="92"/>
      <c r="U237" s="48"/>
      <c r="V237" s="86"/>
    </row>
    <row r="238" spans="1:22" s="14" customFormat="1" x14ac:dyDescent="0.3">
      <c r="A238" s="10" t="s">
        <v>1716</v>
      </c>
      <c r="B238" s="11" t="s">
        <v>1735</v>
      </c>
      <c r="C238" s="84">
        <v>1745503</v>
      </c>
      <c r="D238" s="11" t="s">
        <v>347</v>
      </c>
      <c r="E238" s="10"/>
      <c r="F238" s="11" t="s">
        <v>348</v>
      </c>
      <c r="G238" s="11" t="s">
        <v>81</v>
      </c>
      <c r="H238" s="11">
        <v>24450</v>
      </c>
      <c r="I238" s="11">
        <v>12</v>
      </c>
      <c r="J238" s="45"/>
      <c r="K238" s="11" t="s">
        <v>1779</v>
      </c>
      <c r="L238" s="11" t="s">
        <v>46</v>
      </c>
      <c r="M238" s="12">
        <v>0</v>
      </c>
      <c r="N238" s="12">
        <v>0</v>
      </c>
      <c r="O238" s="82">
        <f t="shared" si="9"/>
        <v>0</v>
      </c>
      <c r="P238" s="82">
        <v>0</v>
      </c>
      <c r="Q238" s="82"/>
      <c r="R238" s="82">
        <f t="shared" si="10"/>
        <v>0</v>
      </c>
      <c r="S238" s="46">
        <f t="shared" si="11"/>
        <v>0</v>
      </c>
      <c r="T238" s="92"/>
      <c r="U238" s="48"/>
      <c r="V238" s="86"/>
    </row>
    <row r="239" spans="1:22" s="14" customFormat="1" x14ac:dyDescent="0.3">
      <c r="A239" s="10" t="s">
        <v>1717</v>
      </c>
      <c r="B239" s="11" t="s">
        <v>1735</v>
      </c>
      <c r="C239" s="84">
        <v>1745504</v>
      </c>
      <c r="D239" s="11" t="s">
        <v>448</v>
      </c>
      <c r="E239" s="10"/>
      <c r="F239" s="11" t="s">
        <v>776</v>
      </c>
      <c r="G239" s="11" t="s">
        <v>29</v>
      </c>
      <c r="H239" s="11">
        <v>26327</v>
      </c>
      <c r="I239" s="11">
        <v>1</v>
      </c>
      <c r="J239" s="45">
        <v>398674009</v>
      </c>
      <c r="K239" s="11" t="s">
        <v>777</v>
      </c>
      <c r="L239" s="11" t="s">
        <v>32</v>
      </c>
      <c r="M239" s="12">
        <v>1000</v>
      </c>
      <c r="N239" s="12">
        <v>7.18</v>
      </c>
      <c r="O239" s="82">
        <f t="shared" si="9"/>
        <v>7180</v>
      </c>
      <c r="P239" s="82">
        <v>0</v>
      </c>
      <c r="Q239" s="82"/>
      <c r="R239" s="82">
        <f t="shared" si="10"/>
        <v>7180</v>
      </c>
      <c r="S239" s="46">
        <f t="shared" si="11"/>
        <v>189027860</v>
      </c>
      <c r="T239" s="92"/>
      <c r="U239" s="48"/>
      <c r="V239" s="86"/>
    </row>
    <row r="240" spans="1:22" s="14" customFormat="1" x14ac:dyDescent="0.3">
      <c r="A240" s="10" t="s">
        <v>1717</v>
      </c>
      <c r="B240" s="11" t="s">
        <v>1735</v>
      </c>
      <c r="C240" s="84">
        <v>1745504</v>
      </c>
      <c r="D240" s="11" t="s">
        <v>448</v>
      </c>
      <c r="E240" s="10"/>
      <c r="F240" s="11" t="s">
        <v>776</v>
      </c>
      <c r="G240" s="11" t="s">
        <v>29</v>
      </c>
      <c r="H240" s="11">
        <v>26327</v>
      </c>
      <c r="I240" s="11">
        <v>2</v>
      </c>
      <c r="J240" s="45"/>
      <c r="K240" s="11" t="s">
        <v>1780</v>
      </c>
      <c r="L240" s="11" t="s">
        <v>46</v>
      </c>
      <c r="M240" s="12">
        <v>0</v>
      </c>
      <c r="N240" s="12">
        <v>0</v>
      </c>
      <c r="O240" s="82">
        <f t="shared" ref="O240:O300" si="12">M240*N240</f>
        <v>0</v>
      </c>
      <c r="P240" s="82">
        <v>0</v>
      </c>
      <c r="Q240" s="82"/>
      <c r="R240" s="82">
        <f t="shared" ref="R240:R300" si="13">O240</f>
        <v>0</v>
      </c>
      <c r="S240" s="46">
        <f t="shared" ref="S240:S300" si="14">R240*H240</f>
        <v>0</v>
      </c>
      <c r="T240" s="92"/>
      <c r="U240" s="48"/>
      <c r="V240" s="86"/>
    </row>
    <row r="241" spans="1:22" s="14" customFormat="1" x14ac:dyDescent="0.3">
      <c r="A241" s="10" t="s">
        <v>1718</v>
      </c>
      <c r="B241" s="11" t="s">
        <v>1735</v>
      </c>
      <c r="C241" s="84">
        <v>1745505</v>
      </c>
      <c r="D241" s="11" t="s">
        <v>27</v>
      </c>
      <c r="E241" s="10"/>
      <c r="F241" s="11" t="s">
        <v>1622</v>
      </c>
      <c r="G241" s="11" t="s">
        <v>29</v>
      </c>
      <c r="H241" s="11">
        <v>26327</v>
      </c>
      <c r="I241" s="11">
        <v>1</v>
      </c>
      <c r="J241" s="45" t="s">
        <v>1398</v>
      </c>
      <c r="K241" s="11" t="s">
        <v>1399</v>
      </c>
      <c r="L241" s="11" t="s">
        <v>32</v>
      </c>
      <c r="M241" s="12">
        <v>199</v>
      </c>
      <c r="N241" s="12">
        <v>3.18</v>
      </c>
      <c r="O241" s="82">
        <f t="shared" si="12"/>
        <v>632.82000000000005</v>
      </c>
      <c r="P241" s="82">
        <v>0</v>
      </c>
      <c r="Q241" s="82"/>
      <c r="R241" s="82">
        <f t="shared" si="13"/>
        <v>632.82000000000005</v>
      </c>
      <c r="S241" s="46">
        <f t="shared" si="14"/>
        <v>16660252.140000001</v>
      </c>
      <c r="T241" s="92"/>
      <c r="U241" s="48"/>
      <c r="V241" s="86"/>
    </row>
    <row r="242" spans="1:22" s="14" customFormat="1" x14ac:dyDescent="0.3">
      <c r="A242" s="10" t="s">
        <v>1718</v>
      </c>
      <c r="B242" s="11" t="s">
        <v>1735</v>
      </c>
      <c r="C242" s="84">
        <v>1745505</v>
      </c>
      <c r="D242" s="11" t="s">
        <v>27</v>
      </c>
      <c r="E242" s="10"/>
      <c r="F242" s="11" t="s">
        <v>1622</v>
      </c>
      <c r="G242" s="11" t="s">
        <v>29</v>
      </c>
      <c r="H242" s="11">
        <v>26327</v>
      </c>
      <c r="I242" s="11">
        <v>2</v>
      </c>
      <c r="J242" s="45" t="s">
        <v>1400</v>
      </c>
      <c r="K242" s="11" t="s">
        <v>1401</v>
      </c>
      <c r="L242" s="11" t="s">
        <v>32</v>
      </c>
      <c r="M242" s="12">
        <v>198</v>
      </c>
      <c r="N242" s="12">
        <v>3.16</v>
      </c>
      <c r="O242" s="82">
        <f t="shared" si="12"/>
        <v>625.68000000000006</v>
      </c>
      <c r="P242" s="82">
        <v>0</v>
      </c>
      <c r="Q242" s="82"/>
      <c r="R242" s="82">
        <f t="shared" si="13"/>
        <v>625.68000000000006</v>
      </c>
      <c r="S242" s="46">
        <f t="shared" si="14"/>
        <v>16472277.360000001</v>
      </c>
      <c r="T242" s="92"/>
      <c r="U242" s="48"/>
      <c r="V242" s="86"/>
    </row>
    <row r="243" spans="1:22" s="14" customFormat="1" x14ac:dyDescent="0.3">
      <c r="A243" s="10" t="s">
        <v>1718</v>
      </c>
      <c r="B243" s="11" t="s">
        <v>1735</v>
      </c>
      <c r="C243" s="84">
        <v>1745505</v>
      </c>
      <c r="D243" s="11" t="s">
        <v>27</v>
      </c>
      <c r="E243" s="10"/>
      <c r="F243" s="11" t="s">
        <v>1622</v>
      </c>
      <c r="G243" s="11" t="s">
        <v>29</v>
      </c>
      <c r="H243" s="11">
        <v>26327</v>
      </c>
      <c r="I243" s="11">
        <v>3</v>
      </c>
      <c r="J243" s="45" t="s">
        <v>39</v>
      </c>
      <c r="K243" s="11" t="s">
        <v>40</v>
      </c>
      <c r="L243" s="11" t="s">
        <v>32</v>
      </c>
      <c r="M243" s="12">
        <v>350</v>
      </c>
      <c r="N243" s="12">
        <v>3.7</v>
      </c>
      <c r="O243" s="82">
        <f t="shared" si="12"/>
        <v>1295</v>
      </c>
      <c r="P243" s="82">
        <v>0</v>
      </c>
      <c r="Q243" s="82"/>
      <c r="R243" s="82">
        <f t="shared" si="13"/>
        <v>1295</v>
      </c>
      <c r="S243" s="46">
        <f t="shared" si="14"/>
        <v>34093465</v>
      </c>
      <c r="T243" s="92"/>
      <c r="U243" s="48"/>
      <c r="V243" s="86"/>
    </row>
    <row r="244" spans="1:22" s="14" customFormat="1" x14ac:dyDescent="0.3">
      <c r="A244" s="10" t="s">
        <v>1718</v>
      </c>
      <c r="B244" s="11" t="s">
        <v>1735</v>
      </c>
      <c r="C244" s="84">
        <v>1745505</v>
      </c>
      <c r="D244" s="11" t="s">
        <v>27</v>
      </c>
      <c r="E244" s="10"/>
      <c r="F244" s="11" t="s">
        <v>1622</v>
      </c>
      <c r="G244" s="11" t="s">
        <v>29</v>
      </c>
      <c r="H244" s="11">
        <v>26327</v>
      </c>
      <c r="I244" s="11">
        <v>4</v>
      </c>
      <c r="J244" s="45" t="s">
        <v>41</v>
      </c>
      <c r="K244" s="11" t="s">
        <v>42</v>
      </c>
      <c r="L244" s="11" t="s">
        <v>32</v>
      </c>
      <c r="M244" s="12">
        <v>300</v>
      </c>
      <c r="N244" s="12">
        <v>4.22</v>
      </c>
      <c r="O244" s="82">
        <f t="shared" si="12"/>
        <v>1266</v>
      </c>
      <c r="P244" s="82">
        <v>0</v>
      </c>
      <c r="Q244" s="82"/>
      <c r="R244" s="82">
        <f t="shared" si="13"/>
        <v>1266</v>
      </c>
      <c r="S244" s="46">
        <f t="shared" si="14"/>
        <v>33329982</v>
      </c>
      <c r="T244" s="92"/>
      <c r="U244" s="48"/>
      <c r="V244" s="86"/>
    </row>
    <row r="245" spans="1:22" s="14" customFormat="1" x14ac:dyDescent="0.3">
      <c r="A245" s="10" t="s">
        <v>1718</v>
      </c>
      <c r="B245" s="11" t="s">
        <v>1735</v>
      </c>
      <c r="C245" s="84">
        <v>1745505</v>
      </c>
      <c r="D245" s="11" t="s">
        <v>27</v>
      </c>
      <c r="E245" s="10"/>
      <c r="F245" s="11" t="s">
        <v>1622</v>
      </c>
      <c r="G245" s="11" t="s">
        <v>29</v>
      </c>
      <c r="H245" s="11">
        <v>26327</v>
      </c>
      <c r="I245" s="11">
        <v>5</v>
      </c>
      <c r="J245" s="45"/>
      <c r="K245" s="11" t="s">
        <v>1781</v>
      </c>
      <c r="L245" s="11" t="s">
        <v>46</v>
      </c>
      <c r="M245" s="12">
        <v>0</v>
      </c>
      <c r="N245" s="12">
        <v>0</v>
      </c>
      <c r="O245" s="82">
        <f t="shared" si="12"/>
        <v>0</v>
      </c>
      <c r="P245" s="82">
        <v>0</v>
      </c>
      <c r="Q245" s="82"/>
      <c r="R245" s="82">
        <f t="shared" si="13"/>
        <v>0</v>
      </c>
      <c r="S245" s="46">
        <f t="shared" si="14"/>
        <v>0</v>
      </c>
      <c r="T245" s="92"/>
      <c r="U245" s="48"/>
      <c r="V245" s="86"/>
    </row>
    <row r="246" spans="1:22" s="14" customFormat="1" x14ac:dyDescent="0.3">
      <c r="A246" s="10" t="s">
        <v>1719</v>
      </c>
      <c r="B246" s="11" t="s">
        <v>1735</v>
      </c>
      <c r="C246" s="84">
        <v>1745506</v>
      </c>
      <c r="D246" s="11" t="s">
        <v>27</v>
      </c>
      <c r="E246" s="10"/>
      <c r="F246" s="11" t="s">
        <v>1622</v>
      </c>
      <c r="G246" s="11" t="s">
        <v>29</v>
      </c>
      <c r="H246" s="11">
        <v>26327</v>
      </c>
      <c r="I246" s="11">
        <v>1</v>
      </c>
      <c r="J246" s="45" t="s">
        <v>253</v>
      </c>
      <c r="K246" s="11" t="s">
        <v>254</v>
      </c>
      <c r="L246" s="11" t="s">
        <v>32</v>
      </c>
      <c r="M246" s="12">
        <v>3200</v>
      </c>
      <c r="N246" s="12">
        <v>2.88002</v>
      </c>
      <c r="O246" s="82">
        <f t="shared" si="12"/>
        <v>9216.0640000000003</v>
      </c>
      <c r="P246" s="82">
        <v>0</v>
      </c>
      <c r="Q246" s="82"/>
      <c r="R246" s="82">
        <f t="shared" si="13"/>
        <v>9216.0640000000003</v>
      </c>
      <c r="S246" s="46">
        <f t="shared" si="14"/>
        <v>242631316.928</v>
      </c>
      <c r="T246" s="92"/>
      <c r="U246" s="48"/>
      <c r="V246" s="86"/>
    </row>
    <row r="247" spans="1:22" s="14" customFormat="1" x14ac:dyDescent="0.3">
      <c r="A247" s="10" t="s">
        <v>1719</v>
      </c>
      <c r="B247" s="11" t="s">
        <v>1735</v>
      </c>
      <c r="C247" s="84">
        <v>1745506</v>
      </c>
      <c r="D247" s="11" t="s">
        <v>27</v>
      </c>
      <c r="E247" s="10"/>
      <c r="F247" s="11" t="s">
        <v>1622</v>
      </c>
      <c r="G247" s="11" t="s">
        <v>29</v>
      </c>
      <c r="H247" s="11">
        <v>26327</v>
      </c>
      <c r="I247" s="11">
        <v>2</v>
      </c>
      <c r="J247" s="45" t="s">
        <v>255</v>
      </c>
      <c r="K247" s="11" t="s">
        <v>256</v>
      </c>
      <c r="L247" s="11" t="s">
        <v>32</v>
      </c>
      <c r="M247" s="12">
        <v>1900</v>
      </c>
      <c r="N247" s="12">
        <v>3.57</v>
      </c>
      <c r="O247" s="82">
        <f t="shared" si="12"/>
        <v>6783</v>
      </c>
      <c r="P247" s="82">
        <v>0</v>
      </c>
      <c r="Q247" s="82"/>
      <c r="R247" s="82">
        <f t="shared" si="13"/>
        <v>6783</v>
      </c>
      <c r="S247" s="46">
        <f t="shared" si="14"/>
        <v>178576041</v>
      </c>
      <c r="T247" s="92"/>
      <c r="U247" s="48"/>
      <c r="V247" s="86"/>
    </row>
    <row r="248" spans="1:22" s="14" customFormat="1" x14ac:dyDescent="0.3">
      <c r="A248" s="10" t="s">
        <v>1719</v>
      </c>
      <c r="B248" s="11" t="s">
        <v>1735</v>
      </c>
      <c r="C248" s="84">
        <v>1745506</v>
      </c>
      <c r="D248" s="11" t="s">
        <v>27</v>
      </c>
      <c r="E248" s="10"/>
      <c r="F248" s="11" t="s">
        <v>1622</v>
      </c>
      <c r="G248" s="11" t="s">
        <v>29</v>
      </c>
      <c r="H248" s="11">
        <v>26327</v>
      </c>
      <c r="I248" s="11">
        <v>3</v>
      </c>
      <c r="J248" s="45"/>
      <c r="K248" s="11" t="s">
        <v>1782</v>
      </c>
      <c r="L248" s="11" t="s">
        <v>46</v>
      </c>
      <c r="M248" s="12">
        <v>0</v>
      </c>
      <c r="N248" s="12">
        <v>0</v>
      </c>
      <c r="O248" s="82">
        <f t="shared" si="12"/>
        <v>0</v>
      </c>
      <c r="P248" s="82">
        <v>0</v>
      </c>
      <c r="Q248" s="82"/>
      <c r="R248" s="82">
        <f t="shared" si="13"/>
        <v>0</v>
      </c>
      <c r="S248" s="46">
        <f t="shared" si="14"/>
        <v>0</v>
      </c>
      <c r="T248" s="92"/>
      <c r="U248" s="48"/>
      <c r="V248" s="86"/>
    </row>
    <row r="249" spans="1:22" s="14" customFormat="1" x14ac:dyDescent="0.3">
      <c r="A249" s="10" t="s">
        <v>1720</v>
      </c>
      <c r="B249" s="11" t="s">
        <v>1735</v>
      </c>
      <c r="C249" s="84">
        <v>1745507</v>
      </c>
      <c r="D249" s="11" t="s">
        <v>27</v>
      </c>
      <c r="E249" s="10"/>
      <c r="F249" s="11" t="s">
        <v>1622</v>
      </c>
      <c r="G249" s="11" t="s">
        <v>29</v>
      </c>
      <c r="H249" s="11">
        <v>26327</v>
      </c>
      <c r="I249" s="11">
        <v>1</v>
      </c>
      <c r="J249" s="45" t="s">
        <v>48</v>
      </c>
      <c r="K249" s="11" t="s">
        <v>49</v>
      </c>
      <c r="L249" s="11" t="s">
        <v>32</v>
      </c>
      <c r="M249" s="12">
        <v>453</v>
      </c>
      <c r="N249" s="12">
        <v>6.15</v>
      </c>
      <c r="O249" s="82">
        <f t="shared" si="12"/>
        <v>2785.9500000000003</v>
      </c>
      <c r="P249" s="82">
        <v>0</v>
      </c>
      <c r="Q249" s="82"/>
      <c r="R249" s="82">
        <f t="shared" si="13"/>
        <v>2785.9500000000003</v>
      </c>
      <c r="S249" s="46">
        <f t="shared" si="14"/>
        <v>73345705.650000006</v>
      </c>
      <c r="T249" s="92"/>
      <c r="U249" s="48"/>
      <c r="V249" s="86"/>
    </row>
    <row r="250" spans="1:22" s="14" customFormat="1" x14ac:dyDescent="0.3">
      <c r="A250" s="10" t="s">
        <v>1720</v>
      </c>
      <c r="B250" s="11" t="s">
        <v>1735</v>
      </c>
      <c r="C250" s="84">
        <v>1745507</v>
      </c>
      <c r="D250" s="11" t="s">
        <v>27</v>
      </c>
      <c r="E250" s="10"/>
      <c r="F250" s="11" t="s">
        <v>1622</v>
      </c>
      <c r="G250" s="11" t="s">
        <v>29</v>
      </c>
      <c r="H250" s="11">
        <v>26327</v>
      </c>
      <c r="I250" s="11">
        <v>2</v>
      </c>
      <c r="J250" s="45" t="s">
        <v>50</v>
      </c>
      <c r="K250" s="11" t="s">
        <v>51</v>
      </c>
      <c r="L250" s="11" t="s">
        <v>32</v>
      </c>
      <c r="M250" s="12">
        <v>500</v>
      </c>
      <c r="N250" s="12">
        <v>5.28</v>
      </c>
      <c r="O250" s="82">
        <f t="shared" si="12"/>
        <v>2640</v>
      </c>
      <c r="P250" s="82">
        <v>0</v>
      </c>
      <c r="Q250" s="82"/>
      <c r="R250" s="82">
        <f t="shared" si="13"/>
        <v>2640</v>
      </c>
      <c r="S250" s="46">
        <f t="shared" si="14"/>
        <v>69503280</v>
      </c>
      <c r="T250" s="92"/>
      <c r="U250" s="48"/>
      <c r="V250" s="86"/>
    </row>
    <row r="251" spans="1:22" s="14" customFormat="1" x14ac:dyDescent="0.3">
      <c r="A251" s="10" t="s">
        <v>1720</v>
      </c>
      <c r="B251" s="11" t="s">
        <v>1735</v>
      </c>
      <c r="C251" s="84">
        <v>1745507</v>
      </c>
      <c r="D251" s="11" t="s">
        <v>27</v>
      </c>
      <c r="E251" s="10"/>
      <c r="F251" s="11" t="s">
        <v>1622</v>
      </c>
      <c r="G251" s="11" t="s">
        <v>29</v>
      </c>
      <c r="H251" s="11">
        <v>26327</v>
      </c>
      <c r="I251" s="11">
        <v>3</v>
      </c>
      <c r="J251" s="45" t="s">
        <v>52</v>
      </c>
      <c r="K251" s="11" t="s">
        <v>53</v>
      </c>
      <c r="L251" s="11" t="s">
        <v>32</v>
      </c>
      <c r="M251" s="12">
        <v>500</v>
      </c>
      <c r="N251" s="12">
        <v>6.01</v>
      </c>
      <c r="O251" s="82">
        <f t="shared" si="12"/>
        <v>3005</v>
      </c>
      <c r="P251" s="82">
        <v>0</v>
      </c>
      <c r="Q251" s="82"/>
      <c r="R251" s="82">
        <f t="shared" si="13"/>
        <v>3005</v>
      </c>
      <c r="S251" s="46">
        <f t="shared" si="14"/>
        <v>79112635</v>
      </c>
      <c r="T251" s="92"/>
      <c r="U251" s="48"/>
      <c r="V251" s="86"/>
    </row>
    <row r="252" spans="1:22" s="14" customFormat="1" x14ac:dyDescent="0.3">
      <c r="A252" s="10" t="s">
        <v>1720</v>
      </c>
      <c r="B252" s="11" t="s">
        <v>1735</v>
      </c>
      <c r="C252" s="84">
        <v>1745507</v>
      </c>
      <c r="D252" s="11" t="s">
        <v>27</v>
      </c>
      <c r="E252" s="10"/>
      <c r="F252" s="11" t="s">
        <v>1622</v>
      </c>
      <c r="G252" s="11" t="s">
        <v>29</v>
      </c>
      <c r="H252" s="11">
        <v>26327</v>
      </c>
      <c r="I252" s="11">
        <v>4</v>
      </c>
      <c r="J252" s="45"/>
      <c r="K252" s="11" t="s">
        <v>1783</v>
      </c>
      <c r="L252" s="11" t="s">
        <v>46</v>
      </c>
      <c r="M252" s="12">
        <v>0</v>
      </c>
      <c r="N252" s="12">
        <v>0</v>
      </c>
      <c r="O252" s="82">
        <f t="shared" si="12"/>
        <v>0</v>
      </c>
      <c r="P252" s="82">
        <v>0</v>
      </c>
      <c r="Q252" s="82"/>
      <c r="R252" s="82">
        <f t="shared" si="13"/>
        <v>0</v>
      </c>
      <c r="S252" s="46">
        <f t="shared" si="14"/>
        <v>0</v>
      </c>
      <c r="T252" s="92"/>
      <c r="U252" s="48"/>
      <c r="V252" s="86"/>
    </row>
    <row r="253" spans="1:22" s="14" customFormat="1" x14ac:dyDescent="0.3">
      <c r="A253" s="10" t="s">
        <v>1721</v>
      </c>
      <c r="B253" s="11" t="s">
        <v>1735</v>
      </c>
      <c r="C253" s="84">
        <v>1745508</v>
      </c>
      <c r="D253" s="11" t="s">
        <v>27</v>
      </c>
      <c r="E253" s="10"/>
      <c r="F253" s="11" t="s">
        <v>1622</v>
      </c>
      <c r="G253" s="11" t="s">
        <v>29</v>
      </c>
      <c r="H253" s="11">
        <v>26327</v>
      </c>
      <c r="I253" s="11">
        <v>1</v>
      </c>
      <c r="J253" s="45" t="s">
        <v>356</v>
      </c>
      <c r="K253" s="11" t="s">
        <v>357</v>
      </c>
      <c r="L253" s="11" t="s">
        <v>32</v>
      </c>
      <c r="M253" s="12">
        <v>500</v>
      </c>
      <c r="N253" s="12">
        <v>4.3</v>
      </c>
      <c r="O253" s="82">
        <f t="shared" si="12"/>
        <v>2150</v>
      </c>
      <c r="P253" s="82">
        <v>0</v>
      </c>
      <c r="Q253" s="82"/>
      <c r="R253" s="82">
        <f t="shared" si="13"/>
        <v>2150</v>
      </c>
      <c r="S253" s="46">
        <f t="shared" si="14"/>
        <v>56603050</v>
      </c>
      <c r="T253" s="92"/>
      <c r="U253" s="48"/>
      <c r="V253" s="86"/>
    </row>
    <row r="254" spans="1:22" s="14" customFormat="1" x14ac:dyDescent="0.3">
      <c r="A254" s="10" t="s">
        <v>1721</v>
      </c>
      <c r="B254" s="11" t="s">
        <v>1735</v>
      </c>
      <c r="C254" s="84">
        <v>1745508</v>
      </c>
      <c r="D254" s="11" t="s">
        <v>27</v>
      </c>
      <c r="E254" s="10"/>
      <c r="F254" s="11" t="s">
        <v>1622</v>
      </c>
      <c r="G254" s="11" t="s">
        <v>29</v>
      </c>
      <c r="H254" s="11">
        <v>26327</v>
      </c>
      <c r="I254" s="11">
        <v>2</v>
      </c>
      <c r="J254" s="45" t="s">
        <v>1784</v>
      </c>
      <c r="K254" s="11" t="s">
        <v>1785</v>
      </c>
      <c r="L254" s="11" t="s">
        <v>32</v>
      </c>
      <c r="M254" s="12">
        <v>200</v>
      </c>
      <c r="N254" s="12">
        <v>3.45</v>
      </c>
      <c r="O254" s="82">
        <f t="shared" si="12"/>
        <v>690</v>
      </c>
      <c r="P254" s="82">
        <v>0</v>
      </c>
      <c r="Q254" s="82"/>
      <c r="R254" s="82">
        <f t="shared" si="13"/>
        <v>690</v>
      </c>
      <c r="S254" s="46">
        <f t="shared" si="14"/>
        <v>18165630</v>
      </c>
      <c r="T254" s="92"/>
      <c r="U254" s="48"/>
      <c r="V254" s="86"/>
    </row>
    <row r="255" spans="1:22" s="14" customFormat="1" x14ac:dyDescent="0.3">
      <c r="A255" s="10" t="s">
        <v>1721</v>
      </c>
      <c r="B255" s="11" t="s">
        <v>1735</v>
      </c>
      <c r="C255" s="84">
        <v>1745508</v>
      </c>
      <c r="D255" s="11" t="s">
        <v>27</v>
      </c>
      <c r="E255" s="10"/>
      <c r="F255" s="11" t="s">
        <v>1622</v>
      </c>
      <c r="G255" s="11" t="s">
        <v>29</v>
      </c>
      <c r="H255" s="11">
        <v>26327</v>
      </c>
      <c r="I255" s="11">
        <v>3</v>
      </c>
      <c r="J255" s="45" t="s">
        <v>56</v>
      </c>
      <c r="K255" s="11" t="s">
        <v>57</v>
      </c>
      <c r="L255" s="11" t="s">
        <v>32</v>
      </c>
      <c r="M255" s="12">
        <v>1000</v>
      </c>
      <c r="N255" s="12">
        <v>6.0540000000000003</v>
      </c>
      <c r="O255" s="82">
        <f t="shared" si="12"/>
        <v>6054</v>
      </c>
      <c r="P255" s="82">
        <v>0</v>
      </c>
      <c r="Q255" s="82"/>
      <c r="R255" s="82">
        <f t="shared" si="13"/>
        <v>6054</v>
      </c>
      <c r="S255" s="46">
        <f t="shared" si="14"/>
        <v>159383658</v>
      </c>
      <c r="T255" s="92"/>
      <c r="U255" s="48"/>
      <c r="V255" s="86"/>
    </row>
    <row r="256" spans="1:22" s="14" customFormat="1" x14ac:dyDescent="0.3">
      <c r="A256" s="10" t="s">
        <v>1721</v>
      </c>
      <c r="B256" s="11" t="s">
        <v>1735</v>
      </c>
      <c r="C256" s="84">
        <v>1745508</v>
      </c>
      <c r="D256" s="11" t="s">
        <v>27</v>
      </c>
      <c r="E256" s="10"/>
      <c r="F256" s="11" t="s">
        <v>1622</v>
      </c>
      <c r="G256" s="11" t="s">
        <v>29</v>
      </c>
      <c r="H256" s="11">
        <v>26327</v>
      </c>
      <c r="I256" s="11">
        <v>4</v>
      </c>
      <c r="J256" s="45" t="s">
        <v>58</v>
      </c>
      <c r="K256" s="11" t="s">
        <v>59</v>
      </c>
      <c r="L256" s="11" t="s">
        <v>32</v>
      </c>
      <c r="M256" s="12">
        <v>1200</v>
      </c>
      <c r="N256" s="12">
        <v>2.0880000000000001</v>
      </c>
      <c r="O256" s="82">
        <f t="shared" si="12"/>
        <v>2505.6</v>
      </c>
      <c r="P256" s="82">
        <v>0</v>
      </c>
      <c r="Q256" s="82"/>
      <c r="R256" s="82">
        <f t="shared" si="13"/>
        <v>2505.6</v>
      </c>
      <c r="S256" s="46">
        <f t="shared" si="14"/>
        <v>65964931.199999996</v>
      </c>
      <c r="T256" s="92"/>
      <c r="U256" s="48"/>
      <c r="V256" s="86"/>
    </row>
    <row r="257" spans="1:22" s="14" customFormat="1" x14ac:dyDescent="0.3">
      <c r="A257" s="10" t="s">
        <v>1721</v>
      </c>
      <c r="B257" s="11" t="s">
        <v>1735</v>
      </c>
      <c r="C257" s="84">
        <v>1745508</v>
      </c>
      <c r="D257" s="11" t="s">
        <v>27</v>
      </c>
      <c r="E257" s="10"/>
      <c r="F257" s="11" t="s">
        <v>1622</v>
      </c>
      <c r="G257" s="11" t="s">
        <v>29</v>
      </c>
      <c r="H257" s="11">
        <v>26327</v>
      </c>
      <c r="I257" s="11">
        <v>5</v>
      </c>
      <c r="J257" s="45"/>
      <c r="K257" s="11" t="s">
        <v>1786</v>
      </c>
      <c r="L257" s="11" t="s">
        <v>46</v>
      </c>
      <c r="M257" s="12">
        <v>0</v>
      </c>
      <c r="N257" s="12">
        <v>0</v>
      </c>
      <c r="O257" s="82">
        <f t="shared" si="12"/>
        <v>0</v>
      </c>
      <c r="P257" s="82">
        <v>0</v>
      </c>
      <c r="Q257" s="82"/>
      <c r="R257" s="82">
        <f t="shared" si="13"/>
        <v>0</v>
      </c>
      <c r="S257" s="46">
        <f t="shared" si="14"/>
        <v>0</v>
      </c>
      <c r="T257" s="92"/>
      <c r="U257" s="48"/>
      <c r="V257" s="86"/>
    </row>
    <row r="258" spans="1:22" s="14" customFormat="1" x14ac:dyDescent="0.3">
      <c r="A258" s="10" t="s">
        <v>1722</v>
      </c>
      <c r="B258" s="11" t="s">
        <v>1735</v>
      </c>
      <c r="C258" s="84">
        <v>1745509</v>
      </c>
      <c r="D258" s="11" t="s">
        <v>27</v>
      </c>
      <c r="E258" s="10"/>
      <c r="F258" s="11" t="s">
        <v>1622</v>
      </c>
      <c r="G258" s="11" t="s">
        <v>29</v>
      </c>
      <c r="H258" s="11">
        <v>26327</v>
      </c>
      <c r="I258" s="11">
        <v>1</v>
      </c>
      <c r="J258" s="45" t="s">
        <v>265</v>
      </c>
      <c r="K258" s="11" t="s">
        <v>266</v>
      </c>
      <c r="L258" s="11" t="s">
        <v>32</v>
      </c>
      <c r="M258" s="12">
        <v>1500</v>
      </c>
      <c r="N258" s="12">
        <v>3.28</v>
      </c>
      <c r="O258" s="82">
        <f t="shared" si="12"/>
        <v>4920</v>
      </c>
      <c r="P258" s="82">
        <v>0</v>
      </c>
      <c r="Q258" s="82"/>
      <c r="R258" s="82">
        <f t="shared" si="13"/>
        <v>4920</v>
      </c>
      <c r="S258" s="46">
        <f t="shared" si="14"/>
        <v>129528840</v>
      </c>
      <c r="T258" s="92"/>
      <c r="U258" s="48"/>
      <c r="V258" s="86"/>
    </row>
    <row r="259" spans="1:22" s="14" customFormat="1" x14ac:dyDescent="0.3">
      <c r="A259" s="10" t="s">
        <v>1722</v>
      </c>
      <c r="B259" s="11" t="s">
        <v>1735</v>
      </c>
      <c r="C259" s="84">
        <v>1745509</v>
      </c>
      <c r="D259" s="11" t="s">
        <v>27</v>
      </c>
      <c r="E259" s="10"/>
      <c r="F259" s="11" t="s">
        <v>1622</v>
      </c>
      <c r="G259" s="11" t="s">
        <v>29</v>
      </c>
      <c r="H259" s="11">
        <v>26327</v>
      </c>
      <c r="I259" s="11">
        <v>2</v>
      </c>
      <c r="J259" s="45" t="s">
        <v>267</v>
      </c>
      <c r="K259" s="11" t="s">
        <v>268</v>
      </c>
      <c r="L259" s="11" t="s">
        <v>32</v>
      </c>
      <c r="M259" s="12">
        <v>1500</v>
      </c>
      <c r="N259" s="12">
        <v>3.28</v>
      </c>
      <c r="O259" s="82">
        <f t="shared" si="12"/>
        <v>4920</v>
      </c>
      <c r="P259" s="82">
        <v>0</v>
      </c>
      <c r="Q259" s="82"/>
      <c r="R259" s="82">
        <f t="shared" si="13"/>
        <v>4920</v>
      </c>
      <c r="S259" s="46">
        <f t="shared" si="14"/>
        <v>129528840</v>
      </c>
      <c r="T259" s="92"/>
      <c r="U259" s="48"/>
      <c r="V259" s="86"/>
    </row>
    <row r="260" spans="1:22" s="14" customFormat="1" x14ac:dyDescent="0.3">
      <c r="A260" s="10" t="s">
        <v>1722</v>
      </c>
      <c r="B260" s="11" t="s">
        <v>1735</v>
      </c>
      <c r="C260" s="84">
        <v>1745509</v>
      </c>
      <c r="D260" s="11" t="s">
        <v>27</v>
      </c>
      <c r="E260" s="10"/>
      <c r="F260" s="11" t="s">
        <v>1622</v>
      </c>
      <c r="G260" s="11" t="s">
        <v>29</v>
      </c>
      <c r="H260" s="11">
        <v>26327</v>
      </c>
      <c r="I260" s="11">
        <v>3</v>
      </c>
      <c r="J260" s="45" t="s">
        <v>269</v>
      </c>
      <c r="K260" s="11" t="s">
        <v>270</v>
      </c>
      <c r="L260" s="11" t="s">
        <v>32</v>
      </c>
      <c r="M260" s="12">
        <v>3500</v>
      </c>
      <c r="N260" s="12">
        <v>3.05</v>
      </c>
      <c r="O260" s="82">
        <f t="shared" si="12"/>
        <v>10675</v>
      </c>
      <c r="P260" s="82">
        <v>0</v>
      </c>
      <c r="Q260" s="82"/>
      <c r="R260" s="82">
        <f t="shared" si="13"/>
        <v>10675</v>
      </c>
      <c r="S260" s="46">
        <f t="shared" si="14"/>
        <v>281040725</v>
      </c>
      <c r="T260" s="92"/>
      <c r="U260" s="48"/>
      <c r="V260" s="86"/>
    </row>
    <row r="261" spans="1:22" s="14" customFormat="1" x14ac:dyDescent="0.3">
      <c r="A261" s="10" t="s">
        <v>1722</v>
      </c>
      <c r="B261" s="11" t="s">
        <v>1735</v>
      </c>
      <c r="C261" s="84">
        <v>1745509</v>
      </c>
      <c r="D261" s="11" t="s">
        <v>27</v>
      </c>
      <c r="E261" s="10"/>
      <c r="F261" s="11" t="s">
        <v>1622</v>
      </c>
      <c r="G261" s="11" t="s">
        <v>29</v>
      </c>
      <c r="H261" s="11">
        <v>26327</v>
      </c>
      <c r="I261" s="11">
        <v>4</v>
      </c>
      <c r="J261" s="45" t="s">
        <v>271</v>
      </c>
      <c r="K261" s="11" t="s">
        <v>272</v>
      </c>
      <c r="L261" s="11" t="s">
        <v>32</v>
      </c>
      <c r="M261" s="12">
        <v>3500</v>
      </c>
      <c r="N261" s="12">
        <v>3.07</v>
      </c>
      <c r="O261" s="82">
        <f t="shared" si="12"/>
        <v>10745</v>
      </c>
      <c r="P261" s="82">
        <v>0</v>
      </c>
      <c r="Q261" s="82"/>
      <c r="R261" s="82">
        <f t="shared" si="13"/>
        <v>10745</v>
      </c>
      <c r="S261" s="46">
        <f t="shared" si="14"/>
        <v>282883615</v>
      </c>
      <c r="T261" s="92"/>
      <c r="U261" s="48"/>
      <c r="V261" s="86"/>
    </row>
    <row r="262" spans="1:22" s="14" customFormat="1" x14ac:dyDescent="0.3">
      <c r="A262" s="10" t="s">
        <v>1722</v>
      </c>
      <c r="B262" s="11" t="s">
        <v>1735</v>
      </c>
      <c r="C262" s="84">
        <v>1745509</v>
      </c>
      <c r="D262" s="11" t="s">
        <v>27</v>
      </c>
      <c r="E262" s="10"/>
      <c r="F262" s="11" t="s">
        <v>1622</v>
      </c>
      <c r="G262" s="11" t="s">
        <v>29</v>
      </c>
      <c r="H262" s="11">
        <v>26327</v>
      </c>
      <c r="I262" s="11">
        <v>5</v>
      </c>
      <c r="J262" s="45"/>
      <c r="K262" s="11" t="s">
        <v>1787</v>
      </c>
      <c r="L262" s="11" t="s">
        <v>46</v>
      </c>
      <c r="M262" s="12">
        <v>0</v>
      </c>
      <c r="N262" s="12">
        <v>0</v>
      </c>
      <c r="O262" s="82">
        <f t="shared" si="12"/>
        <v>0</v>
      </c>
      <c r="P262" s="82">
        <v>0</v>
      </c>
      <c r="Q262" s="82"/>
      <c r="R262" s="82">
        <f t="shared" si="13"/>
        <v>0</v>
      </c>
      <c r="S262" s="46">
        <f t="shared" si="14"/>
        <v>0</v>
      </c>
      <c r="T262" s="92"/>
      <c r="U262" s="48"/>
      <c r="V262" s="86"/>
    </row>
    <row r="263" spans="1:22" s="14" customFormat="1" x14ac:dyDescent="0.3">
      <c r="A263" s="10" t="s">
        <v>1723</v>
      </c>
      <c r="B263" s="11" t="s">
        <v>1735</v>
      </c>
      <c r="C263" s="84">
        <v>1745510</v>
      </c>
      <c r="D263" s="11" t="s">
        <v>125</v>
      </c>
      <c r="E263" s="10"/>
      <c r="F263" s="11" t="s">
        <v>1623</v>
      </c>
      <c r="G263" s="11" t="s">
        <v>81</v>
      </c>
      <c r="H263" s="11">
        <v>24450</v>
      </c>
      <c r="I263" s="11">
        <v>1</v>
      </c>
      <c r="J263" s="45" t="s">
        <v>171</v>
      </c>
      <c r="K263" s="11" t="s">
        <v>172</v>
      </c>
      <c r="L263" s="11" t="s">
        <v>32</v>
      </c>
      <c r="M263" s="12">
        <v>2000</v>
      </c>
      <c r="N263" s="12">
        <v>6.37</v>
      </c>
      <c r="O263" s="82">
        <f t="shared" si="12"/>
        <v>12740</v>
      </c>
      <c r="P263" s="82">
        <v>0</v>
      </c>
      <c r="Q263" s="82"/>
      <c r="R263" s="82">
        <f t="shared" si="13"/>
        <v>12740</v>
      </c>
      <c r="S263" s="46">
        <f t="shared" si="14"/>
        <v>311493000</v>
      </c>
      <c r="T263" s="92"/>
      <c r="U263" s="48"/>
      <c r="V263" s="86"/>
    </row>
    <row r="264" spans="1:22" s="14" customFormat="1" x14ac:dyDescent="0.3">
      <c r="A264" s="10" t="s">
        <v>1723</v>
      </c>
      <c r="B264" s="11" t="s">
        <v>1735</v>
      </c>
      <c r="C264" s="84">
        <v>1745510</v>
      </c>
      <c r="D264" s="11" t="s">
        <v>125</v>
      </c>
      <c r="E264" s="10"/>
      <c r="F264" s="11" t="s">
        <v>1623</v>
      </c>
      <c r="G264" s="11" t="s">
        <v>81</v>
      </c>
      <c r="H264" s="11">
        <v>24450</v>
      </c>
      <c r="I264" s="11">
        <v>2</v>
      </c>
      <c r="J264" s="45" t="s">
        <v>88</v>
      </c>
      <c r="K264" s="11" t="s">
        <v>89</v>
      </c>
      <c r="L264" s="11" t="s">
        <v>32</v>
      </c>
      <c r="M264" s="12">
        <v>2000</v>
      </c>
      <c r="N264" s="12">
        <v>5.67</v>
      </c>
      <c r="O264" s="82">
        <f t="shared" si="12"/>
        <v>11340</v>
      </c>
      <c r="P264" s="82">
        <v>0</v>
      </c>
      <c r="Q264" s="82"/>
      <c r="R264" s="82">
        <f t="shared" si="13"/>
        <v>11340</v>
      </c>
      <c r="S264" s="46">
        <f t="shared" si="14"/>
        <v>277263000</v>
      </c>
      <c r="T264" s="92"/>
      <c r="U264" s="48"/>
      <c r="V264" s="86"/>
    </row>
    <row r="265" spans="1:22" s="14" customFormat="1" x14ac:dyDescent="0.3">
      <c r="A265" s="10" t="s">
        <v>1723</v>
      </c>
      <c r="B265" s="11" t="s">
        <v>1735</v>
      </c>
      <c r="C265" s="84">
        <v>1745510</v>
      </c>
      <c r="D265" s="11" t="s">
        <v>125</v>
      </c>
      <c r="E265" s="10"/>
      <c r="F265" s="11" t="s">
        <v>1623</v>
      </c>
      <c r="G265" s="11" t="s">
        <v>81</v>
      </c>
      <c r="H265" s="11">
        <v>24450</v>
      </c>
      <c r="I265" s="11">
        <v>3</v>
      </c>
      <c r="J265" s="45" t="s">
        <v>90</v>
      </c>
      <c r="K265" s="11" t="s">
        <v>91</v>
      </c>
      <c r="L265" s="11" t="s">
        <v>32</v>
      </c>
      <c r="M265" s="12">
        <v>600</v>
      </c>
      <c r="N265" s="12">
        <v>5.89</v>
      </c>
      <c r="O265" s="82">
        <f t="shared" si="12"/>
        <v>3534</v>
      </c>
      <c r="P265" s="82">
        <v>0</v>
      </c>
      <c r="Q265" s="82"/>
      <c r="R265" s="82">
        <f t="shared" si="13"/>
        <v>3534</v>
      </c>
      <c r="S265" s="46">
        <f t="shared" si="14"/>
        <v>86406300</v>
      </c>
      <c r="T265" s="92"/>
      <c r="U265" s="48"/>
      <c r="V265" s="86"/>
    </row>
    <row r="266" spans="1:22" s="14" customFormat="1" x14ac:dyDescent="0.3">
      <c r="A266" s="10" t="s">
        <v>1723</v>
      </c>
      <c r="B266" s="11" t="s">
        <v>1735</v>
      </c>
      <c r="C266" s="84">
        <v>1745510</v>
      </c>
      <c r="D266" s="11" t="s">
        <v>125</v>
      </c>
      <c r="E266" s="10"/>
      <c r="F266" s="11" t="s">
        <v>1623</v>
      </c>
      <c r="G266" s="11" t="s">
        <v>81</v>
      </c>
      <c r="H266" s="11">
        <v>24450</v>
      </c>
      <c r="I266" s="11">
        <v>4</v>
      </c>
      <c r="J266" s="45" t="s">
        <v>173</v>
      </c>
      <c r="K266" s="11" t="s">
        <v>174</v>
      </c>
      <c r="L266" s="11" t="s">
        <v>32</v>
      </c>
      <c r="M266" s="12">
        <v>100</v>
      </c>
      <c r="N266" s="12">
        <v>4.0999999999999996</v>
      </c>
      <c r="O266" s="82">
        <f t="shared" si="12"/>
        <v>409.99999999999994</v>
      </c>
      <c r="P266" s="82">
        <v>0</v>
      </c>
      <c r="Q266" s="82"/>
      <c r="R266" s="82">
        <f t="shared" si="13"/>
        <v>409.99999999999994</v>
      </c>
      <c r="S266" s="46">
        <f t="shared" si="14"/>
        <v>10024499.999999998</v>
      </c>
      <c r="T266" s="92"/>
      <c r="U266" s="48"/>
      <c r="V266" s="86"/>
    </row>
    <row r="267" spans="1:22" s="14" customFormat="1" x14ac:dyDescent="0.3">
      <c r="A267" s="10" t="s">
        <v>1723</v>
      </c>
      <c r="B267" s="11" t="s">
        <v>1735</v>
      </c>
      <c r="C267" s="84">
        <v>1745510</v>
      </c>
      <c r="D267" s="11" t="s">
        <v>125</v>
      </c>
      <c r="E267" s="10"/>
      <c r="F267" s="11" t="s">
        <v>1623</v>
      </c>
      <c r="G267" s="11" t="s">
        <v>81</v>
      </c>
      <c r="H267" s="11">
        <v>24450</v>
      </c>
      <c r="I267" s="11">
        <v>5</v>
      </c>
      <c r="J267" s="45" t="s">
        <v>175</v>
      </c>
      <c r="K267" s="11" t="s">
        <v>176</v>
      </c>
      <c r="L267" s="11" t="s">
        <v>32</v>
      </c>
      <c r="M267" s="12">
        <v>800</v>
      </c>
      <c r="N267" s="12">
        <v>5.89</v>
      </c>
      <c r="O267" s="82">
        <f t="shared" si="12"/>
        <v>4712</v>
      </c>
      <c r="P267" s="82">
        <v>0</v>
      </c>
      <c r="Q267" s="82"/>
      <c r="R267" s="82">
        <f t="shared" si="13"/>
        <v>4712</v>
      </c>
      <c r="S267" s="46">
        <f t="shared" si="14"/>
        <v>115208400</v>
      </c>
      <c r="T267" s="92"/>
      <c r="U267" s="48"/>
      <c r="V267" s="86"/>
    </row>
    <row r="268" spans="1:22" s="14" customFormat="1" x14ac:dyDescent="0.3">
      <c r="A268" s="10" t="s">
        <v>1723</v>
      </c>
      <c r="B268" s="11" t="s">
        <v>1735</v>
      </c>
      <c r="C268" s="84">
        <v>1745510</v>
      </c>
      <c r="D268" s="11" t="s">
        <v>125</v>
      </c>
      <c r="E268" s="10"/>
      <c r="F268" s="11" t="s">
        <v>1623</v>
      </c>
      <c r="G268" s="11" t="s">
        <v>81</v>
      </c>
      <c r="H268" s="11">
        <v>24450</v>
      </c>
      <c r="I268" s="11">
        <v>6</v>
      </c>
      <c r="J268" s="45" t="s">
        <v>177</v>
      </c>
      <c r="K268" s="11" t="s">
        <v>178</v>
      </c>
      <c r="L268" s="11" t="s">
        <v>32</v>
      </c>
      <c r="M268" s="12">
        <v>1000</v>
      </c>
      <c r="N268" s="12">
        <v>5.62</v>
      </c>
      <c r="O268" s="82">
        <f t="shared" si="12"/>
        <v>5620</v>
      </c>
      <c r="P268" s="82">
        <v>0</v>
      </c>
      <c r="Q268" s="82"/>
      <c r="R268" s="82">
        <f t="shared" si="13"/>
        <v>5620</v>
      </c>
      <c r="S268" s="46">
        <f t="shared" si="14"/>
        <v>137409000</v>
      </c>
      <c r="T268" s="92"/>
      <c r="U268" s="48"/>
      <c r="V268" s="86"/>
    </row>
    <row r="269" spans="1:22" s="14" customFormat="1" x14ac:dyDescent="0.3">
      <c r="A269" s="10" t="s">
        <v>1723</v>
      </c>
      <c r="B269" s="11" t="s">
        <v>1735</v>
      </c>
      <c r="C269" s="84">
        <v>1745510</v>
      </c>
      <c r="D269" s="11" t="s">
        <v>125</v>
      </c>
      <c r="E269" s="10"/>
      <c r="F269" s="11" t="s">
        <v>1623</v>
      </c>
      <c r="G269" s="11" t="s">
        <v>81</v>
      </c>
      <c r="H269" s="11">
        <v>24450</v>
      </c>
      <c r="I269" s="11">
        <v>7</v>
      </c>
      <c r="J269" s="45" t="s">
        <v>179</v>
      </c>
      <c r="K269" s="11" t="s">
        <v>180</v>
      </c>
      <c r="L269" s="11" t="s">
        <v>32</v>
      </c>
      <c r="M269" s="12">
        <v>800</v>
      </c>
      <c r="N269" s="12">
        <v>5.62</v>
      </c>
      <c r="O269" s="82">
        <f t="shared" si="12"/>
        <v>4496</v>
      </c>
      <c r="P269" s="82">
        <v>0</v>
      </c>
      <c r="Q269" s="82"/>
      <c r="R269" s="82">
        <f t="shared" si="13"/>
        <v>4496</v>
      </c>
      <c r="S269" s="46">
        <f t="shared" si="14"/>
        <v>109927200</v>
      </c>
      <c r="T269" s="92"/>
      <c r="U269" s="48"/>
      <c r="V269" s="86"/>
    </row>
    <row r="270" spans="1:22" s="14" customFormat="1" x14ac:dyDescent="0.3">
      <c r="A270" s="10" t="s">
        <v>1723</v>
      </c>
      <c r="B270" s="11" t="s">
        <v>1735</v>
      </c>
      <c r="C270" s="84">
        <v>1745510</v>
      </c>
      <c r="D270" s="11" t="s">
        <v>125</v>
      </c>
      <c r="E270" s="10"/>
      <c r="F270" s="11" t="s">
        <v>1623</v>
      </c>
      <c r="G270" s="11" t="s">
        <v>81</v>
      </c>
      <c r="H270" s="11">
        <v>24450</v>
      </c>
      <c r="I270" s="11">
        <v>8</v>
      </c>
      <c r="J270" s="45"/>
      <c r="K270" s="11" t="s">
        <v>1788</v>
      </c>
      <c r="L270" s="11" t="s">
        <v>46</v>
      </c>
      <c r="M270" s="12">
        <v>0</v>
      </c>
      <c r="N270" s="12">
        <v>0</v>
      </c>
      <c r="O270" s="82">
        <f t="shared" si="12"/>
        <v>0</v>
      </c>
      <c r="P270" s="82">
        <v>0</v>
      </c>
      <c r="Q270" s="82"/>
      <c r="R270" s="82">
        <f t="shared" si="13"/>
        <v>0</v>
      </c>
      <c r="S270" s="46">
        <f t="shared" si="14"/>
        <v>0</v>
      </c>
      <c r="T270" s="92"/>
      <c r="U270" s="48"/>
      <c r="V270" s="86"/>
    </row>
    <row r="271" spans="1:22" s="14" customFormat="1" x14ac:dyDescent="0.3">
      <c r="A271" s="10" t="s">
        <v>1724</v>
      </c>
      <c r="B271" s="11" t="s">
        <v>1735</v>
      </c>
      <c r="C271" s="84">
        <v>1745511</v>
      </c>
      <c r="D271" s="11" t="s">
        <v>125</v>
      </c>
      <c r="E271" s="10"/>
      <c r="F271" s="11" t="s">
        <v>1623</v>
      </c>
      <c r="G271" s="11" t="s">
        <v>81</v>
      </c>
      <c r="H271" s="11">
        <v>24450</v>
      </c>
      <c r="I271" s="11">
        <v>1</v>
      </c>
      <c r="J271" s="45" t="s">
        <v>147</v>
      </c>
      <c r="K271" s="11" t="s">
        <v>148</v>
      </c>
      <c r="L271" s="11" t="s">
        <v>32</v>
      </c>
      <c r="M271" s="12">
        <v>300</v>
      </c>
      <c r="N271" s="12">
        <v>5.67</v>
      </c>
      <c r="O271" s="82">
        <f t="shared" si="12"/>
        <v>1701</v>
      </c>
      <c r="P271" s="82">
        <v>0</v>
      </c>
      <c r="Q271" s="82"/>
      <c r="R271" s="82">
        <f t="shared" si="13"/>
        <v>1701</v>
      </c>
      <c r="S271" s="46">
        <f t="shared" si="14"/>
        <v>41589450</v>
      </c>
      <c r="T271" s="92"/>
      <c r="U271" s="48"/>
      <c r="V271" s="86"/>
    </row>
    <row r="272" spans="1:22" s="14" customFormat="1" x14ac:dyDescent="0.3">
      <c r="A272" s="10" t="s">
        <v>1724</v>
      </c>
      <c r="B272" s="11" t="s">
        <v>1735</v>
      </c>
      <c r="C272" s="84">
        <v>1745511</v>
      </c>
      <c r="D272" s="11" t="s">
        <v>125</v>
      </c>
      <c r="E272" s="10"/>
      <c r="F272" s="11" t="s">
        <v>1623</v>
      </c>
      <c r="G272" s="11" t="s">
        <v>81</v>
      </c>
      <c r="H272" s="11">
        <v>24450</v>
      </c>
      <c r="I272" s="11">
        <v>2</v>
      </c>
      <c r="J272" s="45" t="s">
        <v>149</v>
      </c>
      <c r="K272" s="11" t="s">
        <v>150</v>
      </c>
      <c r="L272" s="11" t="s">
        <v>32</v>
      </c>
      <c r="M272" s="12">
        <v>300</v>
      </c>
      <c r="N272" s="12">
        <v>5.67</v>
      </c>
      <c r="O272" s="82">
        <f t="shared" si="12"/>
        <v>1701</v>
      </c>
      <c r="P272" s="82">
        <v>0</v>
      </c>
      <c r="Q272" s="82"/>
      <c r="R272" s="82">
        <f t="shared" si="13"/>
        <v>1701</v>
      </c>
      <c r="S272" s="46">
        <f t="shared" si="14"/>
        <v>41589450</v>
      </c>
      <c r="T272" s="92"/>
      <c r="U272" s="48"/>
      <c r="V272" s="86"/>
    </row>
    <row r="273" spans="1:22" s="14" customFormat="1" x14ac:dyDescent="0.3">
      <c r="A273" s="10" t="s">
        <v>1724</v>
      </c>
      <c r="B273" s="11" t="s">
        <v>1735</v>
      </c>
      <c r="C273" s="84">
        <v>1745511</v>
      </c>
      <c r="D273" s="11" t="s">
        <v>125</v>
      </c>
      <c r="E273" s="10"/>
      <c r="F273" s="11" t="s">
        <v>1623</v>
      </c>
      <c r="G273" s="11" t="s">
        <v>81</v>
      </c>
      <c r="H273" s="11">
        <v>24450</v>
      </c>
      <c r="I273" s="11">
        <v>3</v>
      </c>
      <c r="J273" s="45" t="s">
        <v>82</v>
      </c>
      <c r="K273" s="11" t="s">
        <v>83</v>
      </c>
      <c r="L273" s="11" t="s">
        <v>32</v>
      </c>
      <c r="M273" s="12">
        <v>1000</v>
      </c>
      <c r="N273" s="12">
        <v>5.67</v>
      </c>
      <c r="O273" s="82">
        <f t="shared" si="12"/>
        <v>5670</v>
      </c>
      <c r="P273" s="82">
        <v>0</v>
      </c>
      <c r="Q273" s="82"/>
      <c r="R273" s="82">
        <f t="shared" si="13"/>
        <v>5670</v>
      </c>
      <c r="S273" s="46">
        <f t="shared" si="14"/>
        <v>138631500</v>
      </c>
      <c r="T273" s="92"/>
      <c r="U273" s="48"/>
      <c r="V273" s="86"/>
    </row>
    <row r="274" spans="1:22" s="14" customFormat="1" x14ac:dyDescent="0.3">
      <c r="A274" s="10" t="s">
        <v>1724</v>
      </c>
      <c r="B274" s="11" t="s">
        <v>1735</v>
      </c>
      <c r="C274" s="84">
        <v>1745511</v>
      </c>
      <c r="D274" s="11" t="s">
        <v>125</v>
      </c>
      <c r="E274" s="10"/>
      <c r="F274" s="11" t="s">
        <v>1623</v>
      </c>
      <c r="G274" s="11" t="s">
        <v>81</v>
      </c>
      <c r="H274" s="11">
        <v>24450</v>
      </c>
      <c r="I274" s="11">
        <v>4</v>
      </c>
      <c r="J274" s="45" t="s">
        <v>84</v>
      </c>
      <c r="K274" s="11" t="s">
        <v>85</v>
      </c>
      <c r="L274" s="11" t="s">
        <v>32</v>
      </c>
      <c r="M274" s="12">
        <v>800</v>
      </c>
      <c r="N274" s="12">
        <v>5.67</v>
      </c>
      <c r="O274" s="82">
        <f t="shared" si="12"/>
        <v>4536</v>
      </c>
      <c r="P274" s="82">
        <v>0</v>
      </c>
      <c r="Q274" s="82"/>
      <c r="R274" s="82">
        <f t="shared" si="13"/>
        <v>4536</v>
      </c>
      <c r="S274" s="46">
        <f t="shared" si="14"/>
        <v>110905200</v>
      </c>
      <c r="T274" s="92"/>
      <c r="U274" s="48"/>
      <c r="V274" s="86"/>
    </row>
    <row r="275" spans="1:22" s="14" customFormat="1" x14ac:dyDescent="0.3">
      <c r="A275" s="10" t="s">
        <v>1724</v>
      </c>
      <c r="B275" s="11" t="s">
        <v>1735</v>
      </c>
      <c r="C275" s="84">
        <v>1745511</v>
      </c>
      <c r="D275" s="11" t="s">
        <v>125</v>
      </c>
      <c r="E275" s="10"/>
      <c r="F275" s="11" t="s">
        <v>1623</v>
      </c>
      <c r="G275" s="11" t="s">
        <v>81</v>
      </c>
      <c r="H275" s="11">
        <v>24450</v>
      </c>
      <c r="I275" s="11">
        <v>5</v>
      </c>
      <c r="J275" s="45" t="s">
        <v>151</v>
      </c>
      <c r="K275" s="11" t="s">
        <v>152</v>
      </c>
      <c r="L275" s="11" t="s">
        <v>32</v>
      </c>
      <c r="M275" s="12">
        <v>500</v>
      </c>
      <c r="N275" s="12">
        <v>5.58</v>
      </c>
      <c r="O275" s="82">
        <f t="shared" si="12"/>
        <v>2790</v>
      </c>
      <c r="P275" s="82">
        <v>0</v>
      </c>
      <c r="Q275" s="82"/>
      <c r="R275" s="82">
        <f t="shared" si="13"/>
        <v>2790</v>
      </c>
      <c r="S275" s="46">
        <f t="shared" si="14"/>
        <v>68215500</v>
      </c>
      <c r="T275" s="92"/>
      <c r="U275" s="48"/>
      <c r="V275" s="86"/>
    </row>
    <row r="276" spans="1:22" s="14" customFormat="1" x14ac:dyDescent="0.3">
      <c r="A276" s="10" t="s">
        <v>1724</v>
      </c>
      <c r="B276" s="11" t="s">
        <v>1735</v>
      </c>
      <c r="C276" s="84">
        <v>1745511</v>
      </c>
      <c r="D276" s="11" t="s">
        <v>125</v>
      </c>
      <c r="E276" s="10"/>
      <c r="F276" s="11" t="s">
        <v>1623</v>
      </c>
      <c r="G276" s="11" t="s">
        <v>81</v>
      </c>
      <c r="H276" s="11">
        <v>24450</v>
      </c>
      <c r="I276" s="11">
        <v>6</v>
      </c>
      <c r="J276" s="45" t="s">
        <v>153</v>
      </c>
      <c r="K276" s="11" t="s">
        <v>154</v>
      </c>
      <c r="L276" s="11" t="s">
        <v>32</v>
      </c>
      <c r="M276" s="12">
        <v>200</v>
      </c>
      <c r="N276" s="12">
        <v>5.58</v>
      </c>
      <c r="O276" s="82">
        <f t="shared" si="12"/>
        <v>1116</v>
      </c>
      <c r="P276" s="82">
        <v>0</v>
      </c>
      <c r="Q276" s="82"/>
      <c r="R276" s="82">
        <f t="shared" si="13"/>
        <v>1116</v>
      </c>
      <c r="S276" s="46">
        <f t="shared" si="14"/>
        <v>27286200</v>
      </c>
      <c r="T276" s="92"/>
      <c r="U276" s="48"/>
      <c r="V276" s="86"/>
    </row>
    <row r="277" spans="1:22" s="14" customFormat="1" x14ac:dyDescent="0.3">
      <c r="A277" s="10" t="s">
        <v>1724</v>
      </c>
      <c r="B277" s="11" t="s">
        <v>1735</v>
      </c>
      <c r="C277" s="84">
        <v>1745511</v>
      </c>
      <c r="D277" s="11" t="s">
        <v>125</v>
      </c>
      <c r="E277" s="10"/>
      <c r="F277" s="11" t="s">
        <v>1623</v>
      </c>
      <c r="G277" s="11" t="s">
        <v>81</v>
      </c>
      <c r="H277" s="11">
        <v>24450</v>
      </c>
      <c r="I277" s="11">
        <v>7</v>
      </c>
      <c r="J277" s="45" t="s">
        <v>155</v>
      </c>
      <c r="K277" s="11" t="s">
        <v>156</v>
      </c>
      <c r="L277" s="11" t="s">
        <v>32</v>
      </c>
      <c r="M277" s="12">
        <v>200</v>
      </c>
      <c r="N277" s="12">
        <v>6.14</v>
      </c>
      <c r="O277" s="82">
        <f t="shared" si="12"/>
        <v>1228</v>
      </c>
      <c r="P277" s="82">
        <v>0</v>
      </c>
      <c r="Q277" s="82"/>
      <c r="R277" s="82">
        <f t="shared" si="13"/>
        <v>1228</v>
      </c>
      <c r="S277" s="46">
        <f t="shared" si="14"/>
        <v>30024600</v>
      </c>
      <c r="T277" s="92"/>
      <c r="U277" s="48"/>
      <c r="V277" s="86"/>
    </row>
    <row r="278" spans="1:22" s="14" customFormat="1" x14ac:dyDescent="0.3">
      <c r="A278" s="10" t="s">
        <v>1724</v>
      </c>
      <c r="B278" s="11" t="s">
        <v>1735</v>
      </c>
      <c r="C278" s="84">
        <v>1745511</v>
      </c>
      <c r="D278" s="11" t="s">
        <v>125</v>
      </c>
      <c r="E278" s="10"/>
      <c r="F278" s="11" t="s">
        <v>1623</v>
      </c>
      <c r="G278" s="11" t="s">
        <v>81</v>
      </c>
      <c r="H278" s="11">
        <v>24450</v>
      </c>
      <c r="I278" s="11">
        <v>8</v>
      </c>
      <c r="J278" s="45" t="s">
        <v>157</v>
      </c>
      <c r="K278" s="11" t="s">
        <v>158</v>
      </c>
      <c r="L278" s="11" t="s">
        <v>32</v>
      </c>
      <c r="M278" s="12">
        <v>200</v>
      </c>
      <c r="N278" s="12">
        <v>6.14</v>
      </c>
      <c r="O278" s="82">
        <f t="shared" si="12"/>
        <v>1228</v>
      </c>
      <c r="P278" s="82">
        <v>0</v>
      </c>
      <c r="Q278" s="82"/>
      <c r="R278" s="82">
        <f t="shared" si="13"/>
        <v>1228</v>
      </c>
      <c r="S278" s="46">
        <f t="shared" si="14"/>
        <v>30024600</v>
      </c>
      <c r="T278" s="92"/>
      <c r="U278" s="48"/>
      <c r="V278" s="86"/>
    </row>
    <row r="279" spans="1:22" s="14" customFormat="1" x14ac:dyDescent="0.3">
      <c r="A279" s="10" t="s">
        <v>1724</v>
      </c>
      <c r="B279" s="11" t="s">
        <v>1735</v>
      </c>
      <c r="C279" s="84">
        <v>1745511</v>
      </c>
      <c r="D279" s="11" t="s">
        <v>125</v>
      </c>
      <c r="E279" s="10"/>
      <c r="F279" s="11" t="s">
        <v>1623</v>
      </c>
      <c r="G279" s="11" t="s">
        <v>81</v>
      </c>
      <c r="H279" s="11">
        <v>24450</v>
      </c>
      <c r="I279" s="11">
        <v>9</v>
      </c>
      <c r="J279" s="45" t="s">
        <v>1390</v>
      </c>
      <c r="K279" s="11" t="s">
        <v>1437</v>
      </c>
      <c r="L279" s="11" t="s">
        <v>32</v>
      </c>
      <c r="M279" s="12">
        <v>200</v>
      </c>
      <c r="N279" s="12">
        <v>2.79</v>
      </c>
      <c r="O279" s="82">
        <f t="shared" si="12"/>
        <v>558</v>
      </c>
      <c r="P279" s="82">
        <v>0</v>
      </c>
      <c r="Q279" s="82"/>
      <c r="R279" s="82">
        <f t="shared" si="13"/>
        <v>558</v>
      </c>
      <c r="S279" s="46">
        <f t="shared" si="14"/>
        <v>13643100</v>
      </c>
      <c r="T279" s="92"/>
      <c r="U279" s="48"/>
      <c r="V279" s="86"/>
    </row>
    <row r="280" spans="1:22" s="14" customFormat="1" x14ac:dyDescent="0.3">
      <c r="A280" s="10" t="s">
        <v>1724</v>
      </c>
      <c r="B280" s="11" t="s">
        <v>1735</v>
      </c>
      <c r="C280" s="84">
        <v>1745511</v>
      </c>
      <c r="D280" s="11" t="s">
        <v>125</v>
      </c>
      <c r="E280" s="10"/>
      <c r="F280" s="11" t="s">
        <v>1623</v>
      </c>
      <c r="G280" s="11" t="s">
        <v>81</v>
      </c>
      <c r="H280" s="11">
        <v>24450</v>
      </c>
      <c r="I280" s="11">
        <v>10</v>
      </c>
      <c r="J280" s="45" t="s">
        <v>161</v>
      </c>
      <c r="K280" s="11" t="s">
        <v>162</v>
      </c>
      <c r="L280" s="11" t="s">
        <v>32</v>
      </c>
      <c r="M280" s="12">
        <v>200</v>
      </c>
      <c r="N280" s="12">
        <v>5.58</v>
      </c>
      <c r="O280" s="82">
        <f t="shared" si="12"/>
        <v>1116</v>
      </c>
      <c r="P280" s="82">
        <v>0</v>
      </c>
      <c r="Q280" s="82"/>
      <c r="R280" s="82">
        <f t="shared" si="13"/>
        <v>1116</v>
      </c>
      <c r="S280" s="46">
        <f t="shared" si="14"/>
        <v>27286200</v>
      </c>
      <c r="T280" s="92"/>
      <c r="U280" s="48"/>
      <c r="V280" s="86"/>
    </row>
    <row r="281" spans="1:22" s="14" customFormat="1" x14ac:dyDescent="0.3">
      <c r="A281" s="10" t="s">
        <v>1724</v>
      </c>
      <c r="B281" s="11" t="s">
        <v>1735</v>
      </c>
      <c r="C281" s="84">
        <v>1745511</v>
      </c>
      <c r="D281" s="11" t="s">
        <v>125</v>
      </c>
      <c r="E281" s="10"/>
      <c r="F281" s="11" t="s">
        <v>1623</v>
      </c>
      <c r="G281" s="11" t="s">
        <v>81</v>
      </c>
      <c r="H281" s="11">
        <v>24450</v>
      </c>
      <c r="I281" s="11">
        <v>11</v>
      </c>
      <c r="J281" s="45" t="s">
        <v>163</v>
      </c>
      <c r="K281" s="11" t="s">
        <v>164</v>
      </c>
      <c r="L281" s="11" t="s">
        <v>32</v>
      </c>
      <c r="M281" s="12">
        <v>100</v>
      </c>
      <c r="N281" s="12">
        <v>5.58</v>
      </c>
      <c r="O281" s="82">
        <f t="shared" si="12"/>
        <v>558</v>
      </c>
      <c r="P281" s="82">
        <v>0</v>
      </c>
      <c r="Q281" s="82"/>
      <c r="R281" s="82">
        <f t="shared" si="13"/>
        <v>558</v>
      </c>
      <c r="S281" s="46">
        <f t="shared" si="14"/>
        <v>13643100</v>
      </c>
      <c r="T281" s="92"/>
      <c r="U281" s="48"/>
      <c r="V281" s="86"/>
    </row>
    <row r="282" spans="1:22" s="14" customFormat="1" x14ac:dyDescent="0.3">
      <c r="A282" s="10" t="s">
        <v>1724</v>
      </c>
      <c r="B282" s="11" t="s">
        <v>1735</v>
      </c>
      <c r="C282" s="84">
        <v>1745511</v>
      </c>
      <c r="D282" s="11" t="s">
        <v>125</v>
      </c>
      <c r="E282" s="10"/>
      <c r="F282" s="11" t="s">
        <v>1623</v>
      </c>
      <c r="G282" s="11" t="s">
        <v>81</v>
      </c>
      <c r="H282" s="11">
        <v>24450</v>
      </c>
      <c r="I282" s="11">
        <v>12</v>
      </c>
      <c r="J282" s="45" t="s">
        <v>165</v>
      </c>
      <c r="K282" s="11" t="s">
        <v>166</v>
      </c>
      <c r="L282" s="11" t="s">
        <v>32</v>
      </c>
      <c r="M282" s="12">
        <v>200</v>
      </c>
      <c r="N282" s="12">
        <v>6.14</v>
      </c>
      <c r="O282" s="82">
        <f t="shared" si="12"/>
        <v>1228</v>
      </c>
      <c r="P282" s="82">
        <v>0</v>
      </c>
      <c r="Q282" s="82"/>
      <c r="R282" s="82">
        <f t="shared" si="13"/>
        <v>1228</v>
      </c>
      <c r="S282" s="46">
        <f t="shared" si="14"/>
        <v>30024600</v>
      </c>
      <c r="T282" s="92"/>
      <c r="U282" s="48"/>
      <c r="V282" s="86"/>
    </row>
    <row r="283" spans="1:22" s="14" customFormat="1" x14ac:dyDescent="0.3">
      <c r="A283" s="10" t="s">
        <v>1724</v>
      </c>
      <c r="B283" s="11" t="s">
        <v>1735</v>
      </c>
      <c r="C283" s="84">
        <v>1745511</v>
      </c>
      <c r="D283" s="11" t="s">
        <v>125</v>
      </c>
      <c r="E283" s="10"/>
      <c r="F283" s="11" t="s">
        <v>1623</v>
      </c>
      <c r="G283" s="11" t="s">
        <v>81</v>
      </c>
      <c r="H283" s="11">
        <v>24450</v>
      </c>
      <c r="I283" s="11">
        <v>13</v>
      </c>
      <c r="J283" s="45" t="s">
        <v>167</v>
      </c>
      <c r="K283" s="11" t="s">
        <v>168</v>
      </c>
      <c r="L283" s="11" t="s">
        <v>32</v>
      </c>
      <c r="M283" s="12">
        <v>200</v>
      </c>
      <c r="N283" s="12">
        <v>6.14</v>
      </c>
      <c r="O283" s="82">
        <f t="shared" si="12"/>
        <v>1228</v>
      </c>
      <c r="P283" s="82">
        <v>0</v>
      </c>
      <c r="Q283" s="82"/>
      <c r="R283" s="82">
        <f t="shared" si="13"/>
        <v>1228</v>
      </c>
      <c r="S283" s="46">
        <f t="shared" si="14"/>
        <v>30024600</v>
      </c>
      <c r="T283" s="92"/>
      <c r="U283" s="48"/>
      <c r="V283" s="86"/>
    </row>
    <row r="284" spans="1:22" s="14" customFormat="1" x14ac:dyDescent="0.3">
      <c r="A284" s="10" t="s">
        <v>1724</v>
      </c>
      <c r="B284" s="11" t="s">
        <v>1735</v>
      </c>
      <c r="C284" s="84">
        <v>1745511</v>
      </c>
      <c r="D284" s="11" t="s">
        <v>125</v>
      </c>
      <c r="E284" s="10"/>
      <c r="F284" s="11" t="s">
        <v>1623</v>
      </c>
      <c r="G284" s="11" t="s">
        <v>81</v>
      </c>
      <c r="H284" s="11">
        <v>24450</v>
      </c>
      <c r="I284" s="11">
        <v>14</v>
      </c>
      <c r="J284" s="45"/>
      <c r="K284" s="11" t="s">
        <v>1789</v>
      </c>
      <c r="L284" s="11" t="s">
        <v>46</v>
      </c>
      <c r="M284" s="12">
        <v>0</v>
      </c>
      <c r="N284" s="12">
        <v>0</v>
      </c>
      <c r="O284" s="82">
        <f t="shared" si="12"/>
        <v>0</v>
      </c>
      <c r="P284" s="82">
        <v>0</v>
      </c>
      <c r="Q284" s="82"/>
      <c r="R284" s="82">
        <f t="shared" si="13"/>
        <v>0</v>
      </c>
      <c r="S284" s="46">
        <f t="shared" si="14"/>
        <v>0</v>
      </c>
      <c r="T284" s="92"/>
      <c r="U284" s="48"/>
      <c r="V284" s="86"/>
    </row>
    <row r="285" spans="1:22" s="14" customFormat="1" x14ac:dyDescent="0.3">
      <c r="A285" s="10" t="s">
        <v>1725</v>
      </c>
      <c r="B285" s="11" t="s">
        <v>1735</v>
      </c>
      <c r="C285" s="84">
        <v>1745512</v>
      </c>
      <c r="D285" s="11" t="s">
        <v>125</v>
      </c>
      <c r="E285" s="10"/>
      <c r="F285" s="11" t="s">
        <v>1623</v>
      </c>
      <c r="G285" s="11" t="s">
        <v>81</v>
      </c>
      <c r="H285" s="11">
        <v>24450</v>
      </c>
      <c r="I285" s="11">
        <v>1</v>
      </c>
      <c r="J285" s="45" t="s">
        <v>129</v>
      </c>
      <c r="K285" s="11" t="s">
        <v>130</v>
      </c>
      <c r="L285" s="11" t="s">
        <v>32</v>
      </c>
      <c r="M285" s="12">
        <v>500</v>
      </c>
      <c r="N285" s="12">
        <v>4.54</v>
      </c>
      <c r="O285" s="82">
        <f t="shared" si="12"/>
        <v>2270</v>
      </c>
      <c r="P285" s="82">
        <v>0</v>
      </c>
      <c r="Q285" s="82"/>
      <c r="R285" s="82">
        <f t="shared" si="13"/>
        <v>2270</v>
      </c>
      <c r="S285" s="46">
        <f t="shared" si="14"/>
        <v>55501500</v>
      </c>
      <c r="T285" s="92"/>
      <c r="U285" s="48"/>
      <c r="V285" s="86"/>
    </row>
    <row r="286" spans="1:22" s="14" customFormat="1" x14ac:dyDescent="0.3">
      <c r="A286" s="10" t="s">
        <v>1725</v>
      </c>
      <c r="B286" s="11" t="s">
        <v>1735</v>
      </c>
      <c r="C286" s="84">
        <v>1745512</v>
      </c>
      <c r="D286" s="11" t="s">
        <v>125</v>
      </c>
      <c r="E286" s="10"/>
      <c r="F286" s="11" t="s">
        <v>1623</v>
      </c>
      <c r="G286" s="11" t="s">
        <v>81</v>
      </c>
      <c r="H286" s="11">
        <v>24450</v>
      </c>
      <c r="I286" s="11">
        <v>2</v>
      </c>
      <c r="J286" s="45" t="s">
        <v>137</v>
      </c>
      <c r="K286" s="11" t="s">
        <v>138</v>
      </c>
      <c r="L286" s="11" t="s">
        <v>32</v>
      </c>
      <c r="M286" s="12">
        <v>500</v>
      </c>
      <c r="N286" s="12">
        <v>4.54</v>
      </c>
      <c r="O286" s="82">
        <f t="shared" si="12"/>
        <v>2270</v>
      </c>
      <c r="P286" s="82">
        <v>0</v>
      </c>
      <c r="Q286" s="82"/>
      <c r="R286" s="82">
        <f t="shared" si="13"/>
        <v>2270</v>
      </c>
      <c r="S286" s="46">
        <f t="shared" si="14"/>
        <v>55501500</v>
      </c>
      <c r="T286" s="92"/>
      <c r="U286" s="48"/>
      <c r="V286" s="86"/>
    </row>
    <row r="287" spans="1:22" s="14" customFormat="1" x14ac:dyDescent="0.3">
      <c r="A287" s="10" t="s">
        <v>1725</v>
      </c>
      <c r="B287" s="11" t="s">
        <v>1735</v>
      </c>
      <c r="C287" s="84">
        <v>1745512</v>
      </c>
      <c r="D287" s="11" t="s">
        <v>125</v>
      </c>
      <c r="E287" s="10"/>
      <c r="F287" s="11" t="s">
        <v>1623</v>
      </c>
      <c r="G287" s="11" t="s">
        <v>81</v>
      </c>
      <c r="H287" s="11">
        <v>24450</v>
      </c>
      <c r="I287" s="11">
        <v>3</v>
      </c>
      <c r="J287" s="45"/>
      <c r="K287" s="11" t="s">
        <v>1790</v>
      </c>
      <c r="L287" s="11" t="s">
        <v>46</v>
      </c>
      <c r="M287" s="12">
        <v>0</v>
      </c>
      <c r="N287" s="12">
        <v>0</v>
      </c>
      <c r="O287" s="82">
        <f t="shared" si="12"/>
        <v>0</v>
      </c>
      <c r="P287" s="82">
        <v>0</v>
      </c>
      <c r="Q287" s="82"/>
      <c r="R287" s="82">
        <f t="shared" si="13"/>
        <v>0</v>
      </c>
      <c r="S287" s="46">
        <f t="shared" si="14"/>
        <v>0</v>
      </c>
      <c r="T287" s="92"/>
      <c r="U287" s="48"/>
      <c r="V287" s="86"/>
    </row>
    <row r="288" spans="1:22" s="14" customFormat="1" x14ac:dyDescent="0.3">
      <c r="A288" s="10" t="s">
        <v>1726</v>
      </c>
      <c r="B288" s="11" t="s">
        <v>1735</v>
      </c>
      <c r="C288" s="84">
        <v>1745513</v>
      </c>
      <c r="D288" s="11" t="s">
        <v>125</v>
      </c>
      <c r="E288" s="10"/>
      <c r="F288" s="11" t="s">
        <v>1623</v>
      </c>
      <c r="G288" s="11" t="s">
        <v>81</v>
      </c>
      <c r="H288" s="11">
        <v>24450</v>
      </c>
      <c r="I288" s="11">
        <v>1</v>
      </c>
      <c r="J288" s="45" t="s">
        <v>86</v>
      </c>
      <c r="K288" s="11" t="s">
        <v>87</v>
      </c>
      <c r="L288" s="11" t="s">
        <v>32</v>
      </c>
      <c r="M288" s="12">
        <v>1000</v>
      </c>
      <c r="N288" s="12">
        <v>4.96</v>
      </c>
      <c r="O288" s="82">
        <f t="shared" si="12"/>
        <v>4960</v>
      </c>
      <c r="P288" s="82">
        <v>0</v>
      </c>
      <c r="Q288" s="82"/>
      <c r="R288" s="82">
        <f t="shared" si="13"/>
        <v>4960</v>
      </c>
      <c r="S288" s="46">
        <f t="shared" si="14"/>
        <v>121272000</v>
      </c>
      <c r="T288" s="92"/>
      <c r="U288" s="48"/>
      <c r="V288" s="86"/>
    </row>
    <row r="289" spans="1:22" s="14" customFormat="1" x14ac:dyDescent="0.3">
      <c r="A289" s="10" t="s">
        <v>1726</v>
      </c>
      <c r="B289" s="11" t="s">
        <v>1735</v>
      </c>
      <c r="C289" s="84">
        <v>1745513</v>
      </c>
      <c r="D289" s="11" t="s">
        <v>125</v>
      </c>
      <c r="E289" s="10"/>
      <c r="F289" s="11" t="s">
        <v>1623</v>
      </c>
      <c r="G289" s="11" t="s">
        <v>81</v>
      </c>
      <c r="H289" s="11">
        <v>24450</v>
      </c>
      <c r="I289" s="11">
        <v>2</v>
      </c>
      <c r="J289" s="45" t="s">
        <v>127</v>
      </c>
      <c r="K289" s="11" t="s">
        <v>128</v>
      </c>
      <c r="L289" s="11" t="s">
        <v>32</v>
      </c>
      <c r="M289" s="12">
        <v>600</v>
      </c>
      <c r="N289" s="12">
        <v>4.96</v>
      </c>
      <c r="O289" s="82">
        <f t="shared" si="12"/>
        <v>2976</v>
      </c>
      <c r="P289" s="82">
        <v>0</v>
      </c>
      <c r="Q289" s="82"/>
      <c r="R289" s="82">
        <f t="shared" si="13"/>
        <v>2976</v>
      </c>
      <c r="S289" s="46">
        <f t="shared" si="14"/>
        <v>72763200</v>
      </c>
      <c r="T289" s="92"/>
      <c r="U289" s="48"/>
      <c r="V289" s="86"/>
    </row>
    <row r="290" spans="1:22" s="14" customFormat="1" x14ac:dyDescent="0.3">
      <c r="A290" s="10" t="s">
        <v>1726</v>
      </c>
      <c r="B290" s="11" t="s">
        <v>1735</v>
      </c>
      <c r="C290" s="84">
        <v>1745513</v>
      </c>
      <c r="D290" s="11" t="s">
        <v>125</v>
      </c>
      <c r="E290" s="10"/>
      <c r="F290" s="11" t="s">
        <v>1623</v>
      </c>
      <c r="G290" s="11" t="s">
        <v>81</v>
      </c>
      <c r="H290" s="11">
        <v>24450</v>
      </c>
      <c r="I290" s="11">
        <v>3</v>
      </c>
      <c r="J290" s="45" t="s">
        <v>129</v>
      </c>
      <c r="K290" s="11" t="s">
        <v>130</v>
      </c>
      <c r="L290" s="11" t="s">
        <v>32</v>
      </c>
      <c r="M290" s="12">
        <v>100</v>
      </c>
      <c r="N290" s="12">
        <v>4.54</v>
      </c>
      <c r="O290" s="82">
        <f t="shared" si="12"/>
        <v>454</v>
      </c>
      <c r="P290" s="82">
        <v>0</v>
      </c>
      <c r="Q290" s="82"/>
      <c r="R290" s="82">
        <f t="shared" si="13"/>
        <v>454</v>
      </c>
      <c r="S290" s="46">
        <f t="shared" si="14"/>
        <v>11100300</v>
      </c>
      <c r="T290" s="92"/>
      <c r="U290" s="48"/>
      <c r="V290" s="86"/>
    </row>
    <row r="291" spans="1:22" s="14" customFormat="1" x14ac:dyDescent="0.3">
      <c r="A291" s="10" t="s">
        <v>1726</v>
      </c>
      <c r="B291" s="11" t="s">
        <v>1735</v>
      </c>
      <c r="C291" s="84">
        <v>1745513</v>
      </c>
      <c r="D291" s="11" t="s">
        <v>125</v>
      </c>
      <c r="E291" s="10"/>
      <c r="F291" s="11" t="s">
        <v>1623</v>
      </c>
      <c r="G291" s="11" t="s">
        <v>81</v>
      </c>
      <c r="H291" s="11">
        <v>24450</v>
      </c>
      <c r="I291" s="11">
        <v>4</v>
      </c>
      <c r="J291" s="45" t="s">
        <v>131</v>
      </c>
      <c r="K291" s="11" t="s">
        <v>132</v>
      </c>
      <c r="L291" s="11" t="s">
        <v>32</v>
      </c>
      <c r="M291" s="12">
        <v>200</v>
      </c>
      <c r="N291" s="12">
        <v>4.54</v>
      </c>
      <c r="O291" s="82">
        <f t="shared" si="12"/>
        <v>908</v>
      </c>
      <c r="P291" s="82">
        <v>0</v>
      </c>
      <c r="Q291" s="82"/>
      <c r="R291" s="82">
        <f t="shared" si="13"/>
        <v>908</v>
      </c>
      <c r="S291" s="46">
        <f t="shared" si="14"/>
        <v>22200600</v>
      </c>
      <c r="T291" s="92"/>
      <c r="U291" s="48"/>
      <c r="V291" s="86"/>
    </row>
    <row r="292" spans="1:22" s="14" customFormat="1" x14ac:dyDescent="0.3">
      <c r="A292" s="10" t="s">
        <v>1726</v>
      </c>
      <c r="B292" s="11" t="s">
        <v>1735</v>
      </c>
      <c r="C292" s="84">
        <v>1745513</v>
      </c>
      <c r="D292" s="11" t="s">
        <v>125</v>
      </c>
      <c r="E292" s="10"/>
      <c r="F292" s="11" t="s">
        <v>1623</v>
      </c>
      <c r="G292" s="11" t="s">
        <v>81</v>
      </c>
      <c r="H292" s="11">
        <v>24450</v>
      </c>
      <c r="I292" s="11">
        <v>5</v>
      </c>
      <c r="J292" s="45" t="s">
        <v>133</v>
      </c>
      <c r="K292" s="11" t="s">
        <v>134</v>
      </c>
      <c r="L292" s="11" t="s">
        <v>32</v>
      </c>
      <c r="M292" s="12">
        <v>100</v>
      </c>
      <c r="N292" s="12">
        <v>5.51</v>
      </c>
      <c r="O292" s="82">
        <f t="shared" si="12"/>
        <v>551</v>
      </c>
      <c r="P292" s="82">
        <v>0</v>
      </c>
      <c r="Q292" s="82"/>
      <c r="R292" s="82">
        <f t="shared" si="13"/>
        <v>551</v>
      </c>
      <c r="S292" s="46">
        <f t="shared" si="14"/>
        <v>13471950</v>
      </c>
      <c r="T292" s="92"/>
      <c r="U292" s="48"/>
      <c r="V292" s="86"/>
    </row>
    <row r="293" spans="1:22" s="14" customFormat="1" x14ac:dyDescent="0.3">
      <c r="A293" s="10" t="s">
        <v>1726</v>
      </c>
      <c r="B293" s="11" t="s">
        <v>1735</v>
      </c>
      <c r="C293" s="84">
        <v>1745513</v>
      </c>
      <c r="D293" s="11" t="s">
        <v>125</v>
      </c>
      <c r="E293" s="10"/>
      <c r="F293" s="11" t="s">
        <v>1623</v>
      </c>
      <c r="G293" s="11" t="s">
        <v>81</v>
      </c>
      <c r="H293" s="11">
        <v>24450</v>
      </c>
      <c r="I293" s="11">
        <v>6</v>
      </c>
      <c r="J293" s="45" t="s">
        <v>135</v>
      </c>
      <c r="K293" s="11" t="s">
        <v>136</v>
      </c>
      <c r="L293" s="11" t="s">
        <v>32</v>
      </c>
      <c r="M293" s="12">
        <v>100</v>
      </c>
      <c r="N293" s="12">
        <v>5.51</v>
      </c>
      <c r="O293" s="82">
        <f t="shared" si="12"/>
        <v>551</v>
      </c>
      <c r="P293" s="82">
        <v>0</v>
      </c>
      <c r="Q293" s="82"/>
      <c r="R293" s="82">
        <f t="shared" si="13"/>
        <v>551</v>
      </c>
      <c r="S293" s="46">
        <f t="shared" si="14"/>
        <v>13471950</v>
      </c>
      <c r="T293" s="92"/>
      <c r="U293" s="48"/>
      <c r="V293" s="86"/>
    </row>
    <row r="294" spans="1:22" s="14" customFormat="1" x14ac:dyDescent="0.3">
      <c r="A294" s="10" t="s">
        <v>1726</v>
      </c>
      <c r="B294" s="11" t="s">
        <v>1735</v>
      </c>
      <c r="C294" s="84">
        <v>1745513</v>
      </c>
      <c r="D294" s="11" t="s">
        <v>125</v>
      </c>
      <c r="E294" s="10"/>
      <c r="F294" s="11" t="s">
        <v>1623</v>
      </c>
      <c r="G294" s="11" t="s">
        <v>81</v>
      </c>
      <c r="H294" s="11">
        <v>24450</v>
      </c>
      <c r="I294" s="11">
        <v>7</v>
      </c>
      <c r="J294" s="45" t="s">
        <v>137</v>
      </c>
      <c r="K294" s="11" t="s">
        <v>138</v>
      </c>
      <c r="L294" s="11" t="s">
        <v>32</v>
      </c>
      <c r="M294" s="12">
        <v>300</v>
      </c>
      <c r="N294" s="12">
        <v>4.54</v>
      </c>
      <c r="O294" s="82">
        <f t="shared" si="12"/>
        <v>1362</v>
      </c>
      <c r="P294" s="82">
        <v>0</v>
      </c>
      <c r="Q294" s="82"/>
      <c r="R294" s="82">
        <f t="shared" si="13"/>
        <v>1362</v>
      </c>
      <c r="S294" s="46">
        <f t="shared" si="14"/>
        <v>33300900</v>
      </c>
      <c r="T294" s="92"/>
      <c r="U294" s="48"/>
      <c r="V294" s="86"/>
    </row>
    <row r="295" spans="1:22" s="14" customFormat="1" x14ac:dyDescent="0.3">
      <c r="A295" s="10" t="s">
        <v>1726</v>
      </c>
      <c r="B295" s="11" t="s">
        <v>1735</v>
      </c>
      <c r="C295" s="84">
        <v>1745513</v>
      </c>
      <c r="D295" s="11" t="s">
        <v>125</v>
      </c>
      <c r="E295" s="10"/>
      <c r="F295" s="11" t="s">
        <v>1623</v>
      </c>
      <c r="G295" s="11" t="s">
        <v>81</v>
      </c>
      <c r="H295" s="11">
        <v>24450</v>
      </c>
      <c r="I295" s="11">
        <v>8</v>
      </c>
      <c r="J295" s="45" t="s">
        <v>139</v>
      </c>
      <c r="K295" s="11" t="s">
        <v>140</v>
      </c>
      <c r="L295" s="11" t="s">
        <v>32</v>
      </c>
      <c r="M295" s="12">
        <v>200</v>
      </c>
      <c r="N295" s="12">
        <v>4.54</v>
      </c>
      <c r="O295" s="82">
        <f t="shared" si="12"/>
        <v>908</v>
      </c>
      <c r="P295" s="82">
        <v>0</v>
      </c>
      <c r="Q295" s="82"/>
      <c r="R295" s="82">
        <f t="shared" si="13"/>
        <v>908</v>
      </c>
      <c r="S295" s="46">
        <f t="shared" si="14"/>
        <v>22200600</v>
      </c>
      <c r="T295" s="92"/>
      <c r="U295" s="48"/>
      <c r="V295" s="86"/>
    </row>
    <row r="296" spans="1:22" s="14" customFormat="1" x14ac:dyDescent="0.3">
      <c r="A296" s="10" t="s">
        <v>1726</v>
      </c>
      <c r="B296" s="11" t="s">
        <v>1735</v>
      </c>
      <c r="C296" s="84">
        <v>1745513</v>
      </c>
      <c r="D296" s="11" t="s">
        <v>125</v>
      </c>
      <c r="E296" s="10"/>
      <c r="F296" s="11" t="s">
        <v>1623</v>
      </c>
      <c r="G296" s="11" t="s">
        <v>81</v>
      </c>
      <c r="H296" s="11">
        <v>24450</v>
      </c>
      <c r="I296" s="11">
        <v>9</v>
      </c>
      <c r="J296" s="45" t="s">
        <v>141</v>
      </c>
      <c r="K296" s="11" t="s">
        <v>142</v>
      </c>
      <c r="L296" s="11" t="s">
        <v>32</v>
      </c>
      <c r="M296" s="12">
        <v>100</v>
      </c>
      <c r="N296" s="12">
        <v>5.51</v>
      </c>
      <c r="O296" s="82">
        <f t="shared" si="12"/>
        <v>551</v>
      </c>
      <c r="P296" s="82">
        <v>0</v>
      </c>
      <c r="Q296" s="82"/>
      <c r="R296" s="82">
        <f t="shared" si="13"/>
        <v>551</v>
      </c>
      <c r="S296" s="46">
        <f t="shared" si="14"/>
        <v>13471950</v>
      </c>
      <c r="T296" s="92"/>
      <c r="U296" s="48"/>
      <c r="V296" s="86"/>
    </row>
    <row r="297" spans="1:22" s="14" customFormat="1" x14ac:dyDescent="0.3">
      <c r="A297" s="10" t="s">
        <v>1726</v>
      </c>
      <c r="B297" s="11" t="s">
        <v>1735</v>
      </c>
      <c r="C297" s="84">
        <v>1745513</v>
      </c>
      <c r="D297" s="11" t="s">
        <v>125</v>
      </c>
      <c r="E297" s="10"/>
      <c r="F297" s="11" t="s">
        <v>1623</v>
      </c>
      <c r="G297" s="11" t="s">
        <v>81</v>
      </c>
      <c r="H297" s="11">
        <v>24450</v>
      </c>
      <c r="I297" s="11">
        <v>10</v>
      </c>
      <c r="J297" s="45" t="s">
        <v>143</v>
      </c>
      <c r="K297" s="11" t="s">
        <v>144</v>
      </c>
      <c r="L297" s="11" t="s">
        <v>32</v>
      </c>
      <c r="M297" s="12">
        <v>100</v>
      </c>
      <c r="N297" s="12">
        <v>5.51</v>
      </c>
      <c r="O297" s="82">
        <f t="shared" si="12"/>
        <v>551</v>
      </c>
      <c r="P297" s="82">
        <v>0</v>
      </c>
      <c r="Q297" s="82"/>
      <c r="R297" s="82">
        <f t="shared" si="13"/>
        <v>551</v>
      </c>
      <c r="S297" s="46">
        <f t="shared" si="14"/>
        <v>13471950</v>
      </c>
      <c r="T297" s="92"/>
      <c r="U297" s="48"/>
      <c r="V297" s="86"/>
    </row>
    <row r="298" spans="1:22" s="14" customFormat="1" x14ac:dyDescent="0.3">
      <c r="A298" s="10" t="s">
        <v>1726</v>
      </c>
      <c r="B298" s="11" t="s">
        <v>1735</v>
      </c>
      <c r="C298" s="84">
        <v>1745513</v>
      </c>
      <c r="D298" s="11" t="s">
        <v>125</v>
      </c>
      <c r="E298" s="10"/>
      <c r="F298" s="11" t="s">
        <v>1623</v>
      </c>
      <c r="G298" s="11" t="s">
        <v>81</v>
      </c>
      <c r="H298" s="11">
        <v>24450</v>
      </c>
      <c r="I298" s="11">
        <v>11</v>
      </c>
      <c r="J298" s="45"/>
      <c r="K298" s="11" t="s">
        <v>1791</v>
      </c>
      <c r="L298" s="11" t="s">
        <v>46</v>
      </c>
      <c r="M298" s="12">
        <v>0</v>
      </c>
      <c r="N298" s="12">
        <v>0</v>
      </c>
      <c r="O298" s="82">
        <f t="shared" si="12"/>
        <v>0</v>
      </c>
      <c r="P298" s="82">
        <v>0</v>
      </c>
      <c r="Q298" s="82"/>
      <c r="R298" s="82">
        <f t="shared" si="13"/>
        <v>0</v>
      </c>
      <c r="S298" s="46">
        <f t="shared" si="14"/>
        <v>0</v>
      </c>
      <c r="T298" s="92"/>
      <c r="U298" s="48"/>
      <c r="V298" s="86"/>
    </row>
    <row r="299" spans="1:22" s="14" customFormat="1" x14ac:dyDescent="0.3">
      <c r="A299" s="10" t="s">
        <v>1727</v>
      </c>
      <c r="B299" s="11" t="s">
        <v>1735</v>
      </c>
      <c r="C299" s="84">
        <v>1745515</v>
      </c>
      <c r="D299" s="11" t="s">
        <v>112</v>
      </c>
      <c r="E299" s="10"/>
      <c r="F299" s="11" t="s">
        <v>1621</v>
      </c>
      <c r="G299" s="11" t="s">
        <v>81</v>
      </c>
      <c r="H299" s="11">
        <v>24450</v>
      </c>
      <c r="I299" s="11">
        <v>1</v>
      </c>
      <c r="J299" s="45">
        <v>588048606</v>
      </c>
      <c r="K299" s="11" t="s">
        <v>1792</v>
      </c>
      <c r="L299" s="11" t="s">
        <v>32</v>
      </c>
      <c r="M299" s="12">
        <v>2</v>
      </c>
      <c r="N299" s="12">
        <v>3.11</v>
      </c>
      <c r="O299" s="82">
        <f t="shared" si="12"/>
        <v>6.22</v>
      </c>
      <c r="P299" s="82">
        <v>0</v>
      </c>
      <c r="Q299" s="82"/>
      <c r="R299" s="82">
        <f t="shared" si="13"/>
        <v>6.22</v>
      </c>
      <c r="S299" s="46">
        <f t="shared" si="14"/>
        <v>152079</v>
      </c>
      <c r="T299" s="92"/>
      <c r="U299" s="48"/>
      <c r="V299" s="86"/>
    </row>
    <row r="300" spans="1:22" s="14" customFormat="1" x14ac:dyDescent="0.3">
      <c r="A300" s="10" t="s">
        <v>1727</v>
      </c>
      <c r="B300" s="11" t="s">
        <v>1735</v>
      </c>
      <c r="C300" s="84">
        <v>1745515</v>
      </c>
      <c r="D300" s="11" t="s">
        <v>112</v>
      </c>
      <c r="E300" s="10"/>
      <c r="F300" s="11" t="s">
        <v>1621</v>
      </c>
      <c r="G300" s="11" t="s">
        <v>81</v>
      </c>
      <c r="H300" s="11">
        <v>24450</v>
      </c>
      <c r="I300" s="11">
        <v>2</v>
      </c>
      <c r="J300" s="45"/>
      <c r="K300" s="11" t="s">
        <v>1793</v>
      </c>
      <c r="L300" s="11" t="s">
        <v>46</v>
      </c>
      <c r="M300" s="12">
        <v>0</v>
      </c>
      <c r="N300" s="12">
        <v>0</v>
      </c>
      <c r="O300" s="82">
        <f t="shared" si="12"/>
        <v>0</v>
      </c>
      <c r="P300" s="82">
        <v>0</v>
      </c>
      <c r="Q300" s="82"/>
      <c r="R300" s="82">
        <f t="shared" si="13"/>
        <v>0</v>
      </c>
      <c r="S300" s="46">
        <f t="shared" si="14"/>
        <v>0</v>
      </c>
      <c r="T300" s="92"/>
      <c r="U300" s="48"/>
      <c r="V300" s="86"/>
    </row>
    <row r="301" spans="1:22" s="14" customFormat="1" x14ac:dyDescent="0.3">
      <c r="A301" s="10"/>
      <c r="B301" s="11"/>
      <c r="C301" s="84"/>
      <c r="D301" s="11"/>
      <c r="E301" s="10"/>
      <c r="F301" s="11"/>
      <c r="G301" s="11"/>
      <c r="H301" s="11"/>
      <c r="I301" s="11"/>
      <c r="J301" s="45"/>
      <c r="K301" s="11"/>
      <c r="L301" s="11"/>
      <c r="M301" s="12"/>
      <c r="N301" s="12"/>
      <c r="O301" s="82"/>
      <c r="P301" s="12"/>
      <c r="Q301" s="12"/>
      <c r="R301" s="82"/>
      <c r="S301" s="46"/>
      <c r="T301" s="92"/>
      <c r="U301" s="48"/>
      <c r="V301" s="86"/>
    </row>
    <row r="302" spans="1:22" s="14" customFormat="1" x14ac:dyDescent="0.3">
      <c r="A302" s="10"/>
      <c r="B302" s="11"/>
      <c r="C302" s="84"/>
      <c r="D302" s="11"/>
      <c r="E302" s="10"/>
      <c r="F302" s="11"/>
      <c r="G302" s="11"/>
      <c r="H302" s="11"/>
      <c r="I302" s="11"/>
      <c r="J302" s="45"/>
      <c r="K302" s="11"/>
      <c r="L302" s="11"/>
      <c r="M302" s="12"/>
      <c r="N302" s="12"/>
      <c r="O302" s="12"/>
      <c r="P302" s="12"/>
      <c r="Q302" s="12"/>
      <c r="R302" s="12"/>
      <c r="S302" s="46"/>
      <c r="T302" s="86"/>
      <c r="V302" s="86"/>
    </row>
    <row r="303" spans="1:22" s="14" customFormat="1" x14ac:dyDescent="0.3">
      <c r="A303" s="10"/>
      <c r="B303" s="11"/>
      <c r="C303" s="84"/>
      <c r="D303" s="11"/>
      <c r="E303" s="10"/>
      <c r="F303" s="11"/>
      <c r="G303" s="11"/>
      <c r="H303" s="11"/>
      <c r="I303" s="11"/>
      <c r="J303" s="45"/>
      <c r="K303" s="11"/>
      <c r="L303" s="11"/>
      <c r="M303" s="12"/>
      <c r="N303" s="12"/>
      <c r="O303" s="12"/>
      <c r="P303" s="12"/>
      <c r="Q303" s="12"/>
      <c r="R303" s="12"/>
      <c r="S303" s="46"/>
      <c r="T303" s="86"/>
      <c r="V303" s="86"/>
    </row>
    <row r="304" spans="1:22" s="14" customFormat="1" x14ac:dyDescent="0.3">
      <c r="A304" s="10"/>
      <c r="B304" s="11"/>
      <c r="C304" s="84"/>
      <c r="D304" s="11"/>
      <c r="E304" s="10"/>
      <c r="F304" s="11"/>
      <c r="G304" s="11"/>
      <c r="H304" s="11"/>
      <c r="I304" s="11"/>
      <c r="J304" s="45"/>
      <c r="K304" s="11"/>
      <c r="L304" s="11"/>
      <c r="M304" s="12"/>
      <c r="N304" s="12"/>
      <c r="O304" s="12"/>
      <c r="P304" s="12"/>
      <c r="Q304" s="12"/>
      <c r="R304" s="12"/>
      <c r="S304" s="46"/>
      <c r="T304" s="86"/>
      <c r="V304" s="86"/>
    </row>
    <row r="306" spans="18:21" x14ac:dyDescent="0.3">
      <c r="R306" s="87" t="s">
        <v>909</v>
      </c>
      <c r="S306" s="29">
        <f>SUBTOTAL(9,S4:S304)</f>
        <v>31678291221.126003</v>
      </c>
      <c r="U306" s="29"/>
    </row>
    <row r="307" spans="18:21" ht="28.8" x14ac:dyDescent="0.3">
      <c r="R307" s="87" t="s">
        <v>1794</v>
      </c>
      <c r="S307" s="29">
        <v>321430550</v>
      </c>
      <c r="U307" s="29"/>
    </row>
    <row r="308" spans="18:21" ht="28.8" x14ac:dyDescent="0.3">
      <c r="R308" s="87" t="s">
        <v>917</v>
      </c>
    </row>
    <row r="309" spans="18:21" x14ac:dyDescent="0.3">
      <c r="R309" s="87" t="s">
        <v>910</v>
      </c>
      <c r="S309" s="29">
        <v>31997228610.789997</v>
      </c>
      <c r="T309" s="29"/>
      <c r="U309" s="29"/>
    </row>
    <row r="310" spans="18:21" x14ac:dyDescent="0.3">
      <c r="R310" s="87" t="s">
        <v>911</v>
      </c>
      <c r="S310" s="29">
        <f>S309-SUM(S306:S308)</f>
        <v>-2493160.3360061646</v>
      </c>
      <c r="T310" s="97" t="s">
        <v>1796</v>
      </c>
      <c r="U310" s="29"/>
    </row>
  </sheetData>
  <sheetProtection formatCells="0" formatColumns="0" formatRows="0" insertColumns="0" insertRows="0" insertHyperlinks="0" deleteColumns="0" deleteRows="0" sort="0" autoFilter="0" pivotTables="0"/>
  <autoFilter ref="A3:V300" xr:uid="{83E3BF37-3E29-40B1-931F-64F93F1F34DA}"/>
  <pageMargins left="0.7" right="0.7" top="0.75" bottom="0.75" header="0.3" footer="0.3"/>
  <pageSetup scale="7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ADB1-B948-4B7F-A0EF-23D01034E776}">
  <dimension ref="A1:T78"/>
  <sheetViews>
    <sheetView topLeftCell="M1" workbookViewId="0">
      <selection activeCell="S22" sqref="S22"/>
    </sheetView>
  </sheetViews>
  <sheetFormatPr defaultRowHeight="14.4" x14ac:dyDescent="0.3"/>
  <cols>
    <col min="1" max="1" width="11.21875" customWidth="1"/>
    <col min="2" max="2" width="18.109375" bestFit="1" customWidth="1"/>
    <col min="3" max="3" width="11.6640625" bestFit="1" customWidth="1"/>
    <col min="4" max="4" width="24.6640625" bestFit="1" customWidth="1"/>
    <col min="5" max="5" width="12.6640625" bestFit="1" customWidth="1"/>
    <col min="6" max="6" width="44.44140625" bestFit="1" customWidth="1"/>
    <col min="7" max="7" width="9.77734375" bestFit="1" customWidth="1"/>
    <col min="8" max="8" width="10.21875" bestFit="1" customWidth="1"/>
    <col min="9" max="9" width="8.109375" bestFit="1" customWidth="1"/>
    <col min="10" max="10" width="8.77734375" bestFit="1" customWidth="1"/>
    <col min="11" max="11" width="13.21875" bestFit="1" customWidth="1"/>
    <col min="12" max="12" width="100.21875" bestFit="1" customWidth="1"/>
    <col min="13" max="13" width="6.77734375" bestFit="1" customWidth="1"/>
    <col min="14" max="14" width="12.6640625" bestFit="1" customWidth="1"/>
    <col min="15" max="15" width="11.109375" bestFit="1" customWidth="1"/>
    <col min="16" max="16" width="25.33203125" bestFit="1" customWidth="1"/>
    <col min="17" max="17" width="12.44140625" bestFit="1" customWidth="1"/>
    <col min="18" max="18" width="12.77734375" bestFit="1" customWidth="1"/>
    <col min="19" max="19" width="22.88671875" style="8" bestFit="1" customWidth="1"/>
    <col min="20" max="20" width="15.77734375" bestFit="1" customWidth="1"/>
  </cols>
  <sheetData>
    <row r="1" spans="1:20" ht="15.75" customHeight="1" x14ac:dyDescent="0.3">
      <c r="A1" s="7" t="s">
        <v>0</v>
      </c>
      <c r="B1" s="7"/>
      <c r="C1" s="7"/>
      <c r="D1" s="7"/>
      <c r="E1" s="7"/>
      <c r="F1" s="7"/>
      <c r="G1" s="7"/>
      <c r="H1" s="2"/>
      <c r="O1" s="2"/>
      <c r="P1" s="2"/>
      <c r="Q1" s="2"/>
      <c r="R1" s="2"/>
      <c r="T1" s="2"/>
    </row>
    <row r="2" spans="1:20" x14ac:dyDescent="0.3">
      <c r="A2" s="156" t="s">
        <v>1</v>
      </c>
      <c r="B2" s="156"/>
      <c r="C2" s="156"/>
      <c r="D2" s="156"/>
      <c r="E2" s="156"/>
      <c r="F2" s="156"/>
      <c r="G2" s="156"/>
      <c r="H2" s="2"/>
      <c r="O2" s="2"/>
      <c r="P2" s="2"/>
      <c r="Q2" s="2"/>
      <c r="R2" s="2"/>
      <c r="T2" s="2"/>
    </row>
    <row r="3" spans="1:20" x14ac:dyDescent="0.3">
      <c r="A3" s="157" t="s">
        <v>2</v>
      </c>
      <c r="B3" s="157"/>
      <c r="C3" s="157"/>
      <c r="D3" s="157"/>
      <c r="E3" s="157"/>
      <c r="F3" s="157"/>
      <c r="G3" s="157"/>
      <c r="H3" s="2"/>
      <c r="O3" s="2"/>
      <c r="P3" s="2"/>
      <c r="Q3" s="2"/>
      <c r="R3" s="2"/>
      <c r="T3" s="2"/>
    </row>
    <row r="4" spans="1:20" x14ac:dyDescent="0.3">
      <c r="A4" s="157" t="s">
        <v>3</v>
      </c>
      <c r="B4" s="157"/>
      <c r="C4" s="157"/>
      <c r="D4" s="157"/>
      <c r="E4" s="157"/>
      <c r="F4" s="157"/>
      <c r="G4" s="157"/>
      <c r="H4" s="2"/>
      <c r="O4" s="2"/>
      <c r="P4" s="2"/>
      <c r="Q4" s="2"/>
      <c r="R4" s="2"/>
      <c r="T4" s="2"/>
    </row>
    <row r="5" spans="1:20" x14ac:dyDescent="0.3">
      <c r="B5" s="5"/>
      <c r="F5" s="5"/>
      <c r="H5" s="2"/>
      <c r="O5" s="2"/>
      <c r="P5" s="2"/>
      <c r="Q5" s="2"/>
      <c r="R5" s="2"/>
      <c r="T5" s="2"/>
    </row>
    <row r="6" spans="1:20" ht="45" customHeight="1" x14ac:dyDescent="0.3">
      <c r="A6" s="4" t="s">
        <v>4</v>
      </c>
      <c r="B6" s="1" t="s">
        <v>5</v>
      </c>
      <c r="C6" s="1" t="s">
        <v>6</v>
      </c>
      <c r="D6" s="1" t="s">
        <v>7</v>
      </c>
      <c r="E6" s="4" t="s">
        <v>8</v>
      </c>
      <c r="F6" s="1" t="s">
        <v>9</v>
      </c>
      <c r="G6" s="1" t="s">
        <v>10</v>
      </c>
      <c r="H6" s="1" t="s">
        <v>12</v>
      </c>
      <c r="I6" s="1" t="s">
        <v>13</v>
      </c>
      <c r="J6" s="1" t="s">
        <v>14</v>
      </c>
      <c r="K6" s="1" t="s">
        <v>15</v>
      </c>
      <c r="L6" s="1" t="s">
        <v>16</v>
      </c>
      <c r="M6" s="1" t="s">
        <v>17</v>
      </c>
      <c r="N6" s="3" t="s">
        <v>18</v>
      </c>
      <c r="O6" s="3" t="s">
        <v>19</v>
      </c>
      <c r="P6" s="3" t="s">
        <v>20</v>
      </c>
      <c r="Q6" s="3" t="s">
        <v>21</v>
      </c>
      <c r="R6" s="3" t="s">
        <v>22</v>
      </c>
      <c r="S6" s="98" t="s">
        <v>23</v>
      </c>
      <c r="T6" s="88" t="s">
        <v>401</v>
      </c>
    </row>
    <row r="7" spans="1:20" s="14" customFormat="1" x14ac:dyDescent="0.3">
      <c r="A7" s="10" t="s">
        <v>1681</v>
      </c>
      <c r="B7" s="11" t="s">
        <v>1682</v>
      </c>
      <c r="C7" s="11">
        <v>1745469</v>
      </c>
      <c r="D7" s="11" t="s">
        <v>98</v>
      </c>
      <c r="E7" s="10"/>
      <c r="F7" s="11" t="s">
        <v>1563</v>
      </c>
      <c r="G7" s="11"/>
      <c r="H7" s="11" t="s">
        <v>81</v>
      </c>
      <c r="I7" s="11">
        <v>24245</v>
      </c>
      <c r="J7" s="11">
        <v>1</v>
      </c>
      <c r="K7" s="11" t="s">
        <v>100</v>
      </c>
      <c r="L7" s="11" t="s">
        <v>101</v>
      </c>
      <c r="M7" s="12" t="s">
        <v>32</v>
      </c>
      <c r="N7" s="12">
        <v>3000</v>
      </c>
      <c r="O7" s="12">
        <v>7.89</v>
      </c>
      <c r="P7" s="12">
        <f>N7*O7</f>
        <v>23670</v>
      </c>
      <c r="Q7" s="12">
        <v>0</v>
      </c>
      <c r="R7" s="12">
        <v>0</v>
      </c>
      <c r="S7" s="99">
        <f>P7</f>
        <v>23670</v>
      </c>
      <c r="T7" s="89">
        <f>S7*I7</f>
        <v>573879150</v>
      </c>
    </row>
    <row r="8" spans="1:20" s="14" customFormat="1" x14ac:dyDescent="0.3">
      <c r="A8" s="10" t="s">
        <v>1681</v>
      </c>
      <c r="B8" s="11" t="s">
        <v>1682</v>
      </c>
      <c r="C8" s="11">
        <v>1745469</v>
      </c>
      <c r="D8" s="11" t="s">
        <v>98</v>
      </c>
      <c r="E8" s="10"/>
      <c r="F8" s="11" t="s">
        <v>1563</v>
      </c>
      <c r="G8" s="11"/>
      <c r="H8" s="11" t="s">
        <v>81</v>
      </c>
      <c r="I8" s="11">
        <v>24245</v>
      </c>
      <c r="J8" s="11">
        <v>2</v>
      </c>
      <c r="K8" s="11" t="s">
        <v>102</v>
      </c>
      <c r="L8" s="11" t="s">
        <v>103</v>
      </c>
      <c r="M8" s="12" t="s">
        <v>32</v>
      </c>
      <c r="N8" s="12">
        <v>3000</v>
      </c>
      <c r="O8" s="12">
        <v>7.89</v>
      </c>
      <c r="P8" s="12">
        <f t="shared" ref="P8:P13" si="0">N8*O8</f>
        <v>23670</v>
      </c>
      <c r="Q8" s="12">
        <v>0</v>
      </c>
      <c r="R8" s="12">
        <v>0</v>
      </c>
      <c r="S8" s="99">
        <f t="shared" ref="S8:S12" si="1">P8</f>
        <v>23670</v>
      </c>
      <c r="T8" s="89">
        <f t="shared" ref="T8:T13" si="2">S8*I8</f>
        <v>573879150</v>
      </c>
    </row>
    <row r="9" spans="1:20" s="14" customFormat="1" x14ac:dyDescent="0.3">
      <c r="A9" s="10" t="s">
        <v>1681</v>
      </c>
      <c r="B9" s="11" t="s">
        <v>1682</v>
      </c>
      <c r="C9" s="11">
        <v>1745469</v>
      </c>
      <c r="D9" s="11" t="s">
        <v>98</v>
      </c>
      <c r="E9" s="10"/>
      <c r="F9" s="11" t="s">
        <v>1563</v>
      </c>
      <c r="G9" s="11"/>
      <c r="H9" s="11" t="s">
        <v>81</v>
      </c>
      <c r="I9" s="11">
        <v>24245</v>
      </c>
      <c r="J9" s="11">
        <v>3</v>
      </c>
      <c r="K9" s="11" t="s">
        <v>104</v>
      </c>
      <c r="L9" s="11" t="s">
        <v>197</v>
      </c>
      <c r="M9" s="12" t="s">
        <v>32</v>
      </c>
      <c r="N9" s="12">
        <v>6000</v>
      </c>
      <c r="O9" s="12">
        <v>2.4900000000000002</v>
      </c>
      <c r="P9" s="12">
        <f t="shared" si="0"/>
        <v>14940.000000000002</v>
      </c>
      <c r="Q9" s="12">
        <v>0</v>
      </c>
      <c r="R9" s="12">
        <v>0</v>
      </c>
      <c r="S9" s="99">
        <f t="shared" si="1"/>
        <v>14940.000000000002</v>
      </c>
      <c r="T9" s="89">
        <f t="shared" si="2"/>
        <v>362220300.00000006</v>
      </c>
    </row>
    <row r="10" spans="1:20" s="14" customFormat="1" x14ac:dyDescent="0.3">
      <c r="A10" s="10" t="s">
        <v>1681</v>
      </c>
      <c r="B10" s="11" t="s">
        <v>1682</v>
      </c>
      <c r="C10" s="11">
        <v>1745469</v>
      </c>
      <c r="D10" s="11" t="s">
        <v>98</v>
      </c>
      <c r="E10" s="10"/>
      <c r="F10" s="11" t="s">
        <v>1563</v>
      </c>
      <c r="G10" s="11"/>
      <c r="H10" s="11" t="s">
        <v>81</v>
      </c>
      <c r="I10" s="11">
        <v>24245</v>
      </c>
      <c r="J10" s="11">
        <v>4</v>
      </c>
      <c r="K10" s="11" t="s">
        <v>106</v>
      </c>
      <c r="L10" s="11" t="s">
        <v>107</v>
      </c>
      <c r="M10" s="12" t="s">
        <v>32</v>
      </c>
      <c r="N10" s="12">
        <v>1500</v>
      </c>
      <c r="O10" s="12">
        <v>7.9</v>
      </c>
      <c r="P10" s="12">
        <f t="shared" si="0"/>
        <v>11850</v>
      </c>
      <c r="Q10" s="12">
        <v>0</v>
      </c>
      <c r="R10" s="12">
        <v>0</v>
      </c>
      <c r="S10" s="99">
        <f t="shared" si="1"/>
        <v>11850</v>
      </c>
      <c r="T10" s="89">
        <f t="shared" si="2"/>
        <v>287303250</v>
      </c>
    </row>
    <row r="11" spans="1:20" s="14" customFormat="1" x14ac:dyDescent="0.3">
      <c r="A11" s="10" t="s">
        <v>1681</v>
      </c>
      <c r="B11" s="11" t="s">
        <v>1682</v>
      </c>
      <c r="C11" s="11">
        <v>1745469</v>
      </c>
      <c r="D11" s="11" t="s">
        <v>98</v>
      </c>
      <c r="E11" s="10"/>
      <c r="F11" s="11" t="s">
        <v>1563</v>
      </c>
      <c r="G11" s="11"/>
      <c r="H11" s="11" t="s">
        <v>81</v>
      </c>
      <c r="I11" s="11">
        <v>24245</v>
      </c>
      <c r="J11" s="11">
        <v>5</v>
      </c>
      <c r="K11" s="11" t="s">
        <v>108</v>
      </c>
      <c r="L11" s="11" t="s">
        <v>109</v>
      </c>
      <c r="M11" s="12" t="s">
        <v>32</v>
      </c>
      <c r="N11" s="12">
        <v>3000</v>
      </c>
      <c r="O11" s="12">
        <v>2.77</v>
      </c>
      <c r="P11" s="12">
        <f t="shared" si="0"/>
        <v>8310</v>
      </c>
      <c r="Q11" s="12">
        <v>0</v>
      </c>
      <c r="R11" s="12">
        <v>0</v>
      </c>
      <c r="S11" s="99">
        <f t="shared" si="1"/>
        <v>8310</v>
      </c>
      <c r="T11" s="89">
        <f t="shared" si="2"/>
        <v>201475950</v>
      </c>
    </row>
    <row r="12" spans="1:20" s="14" customFormat="1" x14ac:dyDescent="0.3">
      <c r="A12" s="10" t="s">
        <v>1681</v>
      </c>
      <c r="B12" s="11" t="s">
        <v>1682</v>
      </c>
      <c r="C12" s="11">
        <v>1745469</v>
      </c>
      <c r="D12" s="11" t="s">
        <v>98</v>
      </c>
      <c r="E12" s="10"/>
      <c r="F12" s="11" t="s">
        <v>1563</v>
      </c>
      <c r="G12" s="11"/>
      <c r="H12" s="11" t="s">
        <v>81</v>
      </c>
      <c r="I12" s="11">
        <v>24245</v>
      </c>
      <c r="J12" s="11">
        <v>6</v>
      </c>
      <c r="K12" s="11" t="s">
        <v>312</v>
      </c>
      <c r="L12" s="11" t="s">
        <v>313</v>
      </c>
      <c r="M12" s="12" t="s">
        <v>32</v>
      </c>
      <c r="N12" s="12">
        <v>1500</v>
      </c>
      <c r="O12" s="12">
        <v>7.9</v>
      </c>
      <c r="P12" s="12">
        <f t="shared" si="0"/>
        <v>11850</v>
      </c>
      <c r="Q12" s="12">
        <v>0</v>
      </c>
      <c r="R12" s="12">
        <v>0</v>
      </c>
      <c r="S12" s="99">
        <f t="shared" si="1"/>
        <v>11850</v>
      </c>
      <c r="T12" s="89">
        <f t="shared" si="2"/>
        <v>287303250</v>
      </c>
    </row>
    <row r="13" spans="1:20" s="14" customFormat="1" x14ac:dyDescent="0.3">
      <c r="A13" s="10" t="s">
        <v>1681</v>
      </c>
      <c r="B13" s="11" t="s">
        <v>1682</v>
      </c>
      <c r="C13" s="11">
        <v>1745469</v>
      </c>
      <c r="D13" s="11" t="s">
        <v>98</v>
      </c>
      <c r="E13" s="10"/>
      <c r="F13" s="11" t="s">
        <v>1563</v>
      </c>
      <c r="G13" s="11"/>
      <c r="H13" s="11" t="s">
        <v>81</v>
      </c>
      <c r="I13" s="11">
        <v>24245</v>
      </c>
      <c r="J13" s="11">
        <v>7</v>
      </c>
      <c r="K13" s="11"/>
      <c r="L13" s="11" t="s">
        <v>1683</v>
      </c>
      <c r="M13" s="12" t="s">
        <v>46</v>
      </c>
      <c r="N13" s="12">
        <v>0</v>
      </c>
      <c r="O13" s="12">
        <v>0</v>
      </c>
      <c r="P13" s="12">
        <f t="shared" si="0"/>
        <v>0</v>
      </c>
      <c r="Q13" s="12">
        <v>0</v>
      </c>
      <c r="R13" s="12">
        <v>0</v>
      </c>
      <c r="S13" s="99">
        <v>0</v>
      </c>
      <c r="T13" s="89">
        <f t="shared" si="2"/>
        <v>0</v>
      </c>
    </row>
    <row r="14" spans="1:20" s="14" customFormat="1" x14ac:dyDescent="0.3">
      <c r="A14" s="10"/>
      <c r="B14" s="11"/>
      <c r="C14" s="84"/>
      <c r="D14" s="11"/>
      <c r="E14" s="10"/>
      <c r="F14" s="11"/>
      <c r="G14" s="11"/>
      <c r="H14" s="11"/>
      <c r="I14" s="11"/>
      <c r="J14" s="11"/>
      <c r="K14" s="11"/>
      <c r="L14" s="11"/>
      <c r="M14" s="12"/>
      <c r="N14" s="12"/>
      <c r="O14" s="12"/>
      <c r="P14" s="12"/>
      <c r="Q14" s="12"/>
      <c r="R14" s="12"/>
      <c r="S14" s="99"/>
      <c r="T14" s="89"/>
    </row>
    <row r="15" spans="1:20" s="14" customFormat="1" x14ac:dyDescent="0.3">
      <c r="A15" s="10"/>
      <c r="B15" s="11"/>
      <c r="C15" s="84"/>
      <c r="D15" s="11"/>
      <c r="E15" s="10"/>
      <c r="F15" s="11"/>
      <c r="G15" s="11"/>
      <c r="H15" s="11"/>
      <c r="I15" s="11"/>
      <c r="J15" s="11"/>
      <c r="K15" s="11"/>
      <c r="L15" s="11"/>
      <c r="M15" s="12"/>
      <c r="N15" s="12"/>
      <c r="O15" s="12"/>
      <c r="P15" s="12"/>
      <c r="Q15" s="12"/>
      <c r="R15" s="12"/>
      <c r="S15" s="99"/>
      <c r="T15" s="89"/>
    </row>
    <row r="16" spans="1:20" s="14" customFormat="1" x14ac:dyDescent="0.3">
      <c r="A16" s="10"/>
      <c r="B16" s="11"/>
      <c r="C16" s="84"/>
      <c r="D16" s="11"/>
      <c r="E16" s="10"/>
      <c r="F16" s="11"/>
      <c r="G16" s="11"/>
      <c r="H16" s="11"/>
      <c r="I16" s="11"/>
      <c r="J16" s="11"/>
      <c r="K16" s="11"/>
      <c r="L16" s="11"/>
      <c r="M16" s="12"/>
      <c r="N16" s="12"/>
      <c r="O16" s="12"/>
      <c r="P16" s="12"/>
      <c r="Q16" s="12"/>
      <c r="R16" s="12"/>
      <c r="S16" s="99"/>
      <c r="T16" s="89"/>
    </row>
    <row r="17" spans="1:20" s="14" customFormat="1" x14ac:dyDescent="0.3">
      <c r="A17" s="10"/>
      <c r="B17" s="11"/>
      <c r="C17" s="84"/>
      <c r="D17" s="11"/>
      <c r="E17" s="10"/>
      <c r="F17" s="11"/>
      <c r="G17" s="11"/>
      <c r="H17" s="11"/>
      <c r="I17" s="11"/>
      <c r="J17" s="11"/>
      <c r="K17" s="11"/>
      <c r="L17" s="11"/>
      <c r="M17" s="12"/>
      <c r="N17" s="12"/>
      <c r="O17" s="12"/>
      <c r="P17" s="12"/>
      <c r="Q17" s="12"/>
      <c r="R17" s="12"/>
      <c r="S17" s="99"/>
      <c r="T17" s="89"/>
    </row>
    <row r="18" spans="1:20" s="14" customFormat="1" x14ac:dyDescent="0.3">
      <c r="A18" s="10"/>
      <c r="B18" s="11"/>
      <c r="C18" s="84"/>
      <c r="D18" s="11"/>
      <c r="E18" s="10"/>
      <c r="F18" s="11"/>
      <c r="G18" s="11"/>
      <c r="H18" s="11"/>
      <c r="I18" s="11"/>
      <c r="J18" s="11"/>
      <c r="K18" s="11"/>
      <c r="L18" s="11"/>
      <c r="M18" s="12"/>
      <c r="N18" s="12"/>
      <c r="O18" s="12"/>
      <c r="P18" s="12"/>
      <c r="Q18" s="12"/>
      <c r="R18" s="12"/>
      <c r="S18" s="99"/>
      <c r="T18" s="89"/>
    </row>
    <row r="19" spans="1:20" s="14" customFormat="1" x14ac:dyDescent="0.3">
      <c r="A19" s="10"/>
      <c r="B19" s="11"/>
      <c r="C19" s="84"/>
      <c r="D19" s="11"/>
      <c r="E19" s="10"/>
      <c r="F19" s="11"/>
      <c r="G19" s="11"/>
      <c r="H19" s="11"/>
      <c r="I19" s="11"/>
      <c r="J19" s="11"/>
      <c r="K19" s="11"/>
      <c r="L19" s="11"/>
      <c r="M19" s="12"/>
      <c r="N19" s="12"/>
      <c r="O19" s="12"/>
      <c r="P19" s="12"/>
      <c r="Q19" s="12"/>
      <c r="R19" s="12"/>
      <c r="S19" s="99"/>
      <c r="T19" s="89"/>
    </row>
    <row r="20" spans="1:20" s="14" customFormat="1" x14ac:dyDescent="0.3">
      <c r="A20" s="10"/>
      <c r="B20" s="11"/>
      <c r="C20" s="84"/>
      <c r="D20" s="11"/>
      <c r="E20" s="10"/>
      <c r="F20" s="11"/>
      <c r="G20" s="11"/>
      <c r="H20" s="11"/>
      <c r="I20" s="11"/>
      <c r="J20" s="11"/>
      <c r="K20" s="11"/>
      <c r="L20" s="11"/>
      <c r="M20" s="12"/>
      <c r="N20" s="12"/>
      <c r="O20" s="12"/>
      <c r="P20" s="12"/>
      <c r="Q20" s="12"/>
      <c r="R20" s="12"/>
      <c r="S20" s="99"/>
      <c r="T20" s="89"/>
    </row>
    <row r="21" spans="1:20" s="14" customFormat="1" x14ac:dyDescent="0.3">
      <c r="A21" s="10"/>
      <c r="B21" s="11"/>
      <c r="C21" s="84"/>
      <c r="D21" s="11"/>
      <c r="E21" s="10"/>
      <c r="F21" s="11"/>
      <c r="G21" s="11"/>
      <c r="H21" s="11"/>
      <c r="I21" s="11"/>
      <c r="J21" s="11"/>
      <c r="K21" s="11"/>
      <c r="L21" s="11"/>
      <c r="M21" s="12"/>
      <c r="N21" s="12"/>
      <c r="O21" s="12"/>
      <c r="P21" s="12"/>
      <c r="Q21" s="12"/>
      <c r="R21" s="12"/>
      <c r="S21" s="99"/>
      <c r="T21" s="89"/>
    </row>
    <row r="22" spans="1:20" s="14" customFormat="1" x14ac:dyDescent="0.3">
      <c r="A22" s="10"/>
      <c r="B22" s="11"/>
      <c r="C22" s="84"/>
      <c r="D22" s="11"/>
      <c r="E22" s="10"/>
      <c r="F22" s="11"/>
      <c r="G22" s="11"/>
      <c r="H22" s="11"/>
      <c r="I22" s="11"/>
      <c r="J22" s="11"/>
      <c r="K22" s="11"/>
      <c r="L22" s="11"/>
      <c r="M22" s="12"/>
      <c r="N22" s="12"/>
      <c r="O22" s="12"/>
      <c r="P22" s="12"/>
      <c r="Q22" s="12"/>
      <c r="R22" s="12"/>
      <c r="S22" s="99"/>
      <c r="T22" s="89"/>
    </row>
    <row r="23" spans="1:20" s="14" customFormat="1" x14ac:dyDescent="0.3">
      <c r="A23" s="10"/>
      <c r="B23" s="11"/>
      <c r="C23" s="84"/>
      <c r="D23" s="11"/>
      <c r="E23" s="10"/>
      <c r="F23" s="11"/>
      <c r="G23" s="11"/>
      <c r="H23" s="11"/>
      <c r="I23" s="11"/>
      <c r="J23" s="11"/>
      <c r="K23" s="11"/>
      <c r="L23" s="11"/>
      <c r="M23" s="12"/>
      <c r="N23" s="12"/>
      <c r="O23" s="12"/>
      <c r="P23" s="12"/>
      <c r="Q23" s="12"/>
      <c r="R23" s="12"/>
      <c r="S23" s="99"/>
      <c r="T23" s="89"/>
    </row>
    <row r="24" spans="1:20" s="14" customFormat="1" x14ac:dyDescent="0.3">
      <c r="A24" s="10"/>
      <c r="B24" s="11"/>
      <c r="C24" s="84"/>
      <c r="D24" s="11"/>
      <c r="E24" s="10"/>
      <c r="F24" s="11"/>
      <c r="G24" s="11"/>
      <c r="H24" s="11"/>
      <c r="I24" s="11"/>
      <c r="J24" s="11"/>
      <c r="K24" s="11"/>
      <c r="L24" s="11"/>
      <c r="M24" s="12"/>
      <c r="N24" s="12"/>
      <c r="O24" s="12"/>
      <c r="P24" s="12"/>
      <c r="Q24" s="12"/>
      <c r="R24" s="12"/>
      <c r="S24" s="99"/>
      <c r="T24" s="89"/>
    </row>
    <row r="25" spans="1:20" s="14" customFormat="1" x14ac:dyDescent="0.3">
      <c r="A25" s="10"/>
      <c r="B25" s="11"/>
      <c r="C25" s="84"/>
      <c r="D25" s="11"/>
      <c r="E25" s="10"/>
      <c r="F25" s="11"/>
      <c r="G25" s="11"/>
      <c r="H25" s="11"/>
      <c r="I25" s="11"/>
      <c r="J25" s="11"/>
      <c r="K25" s="11"/>
      <c r="L25" s="11"/>
      <c r="M25" s="12"/>
      <c r="N25" s="12"/>
      <c r="O25" s="12"/>
      <c r="P25" s="12"/>
      <c r="Q25" s="12"/>
      <c r="R25" s="12"/>
      <c r="S25" s="99"/>
      <c r="T25" s="89"/>
    </row>
    <row r="26" spans="1:20" s="14" customFormat="1" x14ac:dyDescent="0.3">
      <c r="A26" s="10"/>
      <c r="B26" s="11"/>
      <c r="C26" s="84"/>
      <c r="D26" s="11"/>
      <c r="E26" s="10"/>
      <c r="F26" s="11"/>
      <c r="G26" s="11"/>
      <c r="H26" s="11"/>
      <c r="I26" s="11"/>
      <c r="J26" s="11"/>
      <c r="K26" s="11"/>
      <c r="L26" s="11"/>
      <c r="M26" s="12"/>
      <c r="N26" s="12"/>
      <c r="O26" s="12"/>
      <c r="P26" s="12"/>
      <c r="Q26" s="12"/>
      <c r="R26" s="12"/>
      <c r="S26" s="99"/>
      <c r="T26" s="89"/>
    </row>
    <row r="27" spans="1:20" s="14" customFormat="1" x14ac:dyDescent="0.3">
      <c r="A27" s="10"/>
      <c r="B27" s="11"/>
      <c r="C27" s="84"/>
      <c r="D27" s="11"/>
      <c r="E27" s="10"/>
      <c r="F27" s="11"/>
      <c r="G27" s="11"/>
      <c r="H27" s="11"/>
      <c r="I27" s="11"/>
      <c r="J27" s="11"/>
      <c r="K27" s="11"/>
      <c r="L27" s="11"/>
      <c r="M27" s="12"/>
      <c r="N27" s="12"/>
      <c r="O27" s="12"/>
      <c r="P27" s="12"/>
      <c r="Q27" s="12"/>
      <c r="R27" s="12"/>
      <c r="S27" s="99"/>
      <c r="T27" s="89"/>
    </row>
    <row r="28" spans="1:20" s="14" customFormat="1" x14ac:dyDescent="0.3">
      <c r="A28" s="10"/>
      <c r="B28" s="11"/>
      <c r="C28" s="84"/>
      <c r="D28" s="11"/>
      <c r="E28" s="10"/>
      <c r="F28" s="11"/>
      <c r="G28" s="11"/>
      <c r="H28" s="11"/>
      <c r="I28" s="11"/>
      <c r="J28" s="11"/>
      <c r="K28" s="11"/>
      <c r="L28" s="11"/>
      <c r="M28" s="12"/>
      <c r="N28" s="12"/>
      <c r="O28" s="12"/>
      <c r="P28" s="12"/>
      <c r="Q28" s="12"/>
      <c r="R28" s="12"/>
      <c r="S28" s="99"/>
      <c r="T28" s="89"/>
    </row>
    <row r="29" spans="1:20" s="14" customFormat="1" x14ac:dyDescent="0.3">
      <c r="A29" s="10"/>
      <c r="B29" s="11"/>
      <c r="C29" s="84"/>
      <c r="D29" s="11"/>
      <c r="E29" s="10"/>
      <c r="F29" s="11"/>
      <c r="G29" s="11"/>
      <c r="H29" s="11"/>
      <c r="I29" s="11"/>
      <c r="J29" s="11"/>
      <c r="K29" s="11"/>
      <c r="L29" s="11"/>
      <c r="M29" s="12"/>
      <c r="N29" s="12"/>
      <c r="O29" s="12"/>
      <c r="P29" s="12"/>
      <c r="Q29" s="12"/>
      <c r="R29" s="12"/>
      <c r="S29" s="99"/>
      <c r="T29" s="89"/>
    </row>
    <row r="30" spans="1:20" s="14" customFormat="1" x14ac:dyDescent="0.3">
      <c r="A30" s="10"/>
      <c r="B30" s="11"/>
      <c r="C30" s="84"/>
      <c r="D30" s="11"/>
      <c r="E30" s="10"/>
      <c r="F30" s="11"/>
      <c r="G30" s="11"/>
      <c r="H30" s="11"/>
      <c r="I30" s="11"/>
      <c r="J30" s="11"/>
      <c r="K30" s="11"/>
      <c r="L30" s="11"/>
      <c r="M30" s="12"/>
      <c r="N30" s="12"/>
      <c r="O30" s="12"/>
      <c r="P30" s="12"/>
      <c r="Q30" s="12"/>
      <c r="R30" s="12"/>
      <c r="S30" s="99"/>
      <c r="T30" s="89"/>
    </row>
    <row r="31" spans="1:20" s="14" customFormat="1" x14ac:dyDescent="0.3">
      <c r="A31" s="10"/>
      <c r="B31" s="11"/>
      <c r="C31" s="84"/>
      <c r="D31" s="11"/>
      <c r="E31" s="10"/>
      <c r="F31" s="11"/>
      <c r="G31" s="11"/>
      <c r="H31" s="11"/>
      <c r="I31" s="11"/>
      <c r="J31" s="11"/>
      <c r="K31" s="11"/>
      <c r="L31" s="11"/>
      <c r="M31" s="12"/>
      <c r="N31" s="12"/>
      <c r="O31" s="12"/>
      <c r="P31" s="12"/>
      <c r="Q31" s="12"/>
      <c r="R31" s="12"/>
      <c r="S31" s="99"/>
      <c r="T31" s="89"/>
    </row>
    <row r="32" spans="1:20" s="14" customFormat="1" x14ac:dyDescent="0.3">
      <c r="A32" s="10"/>
      <c r="B32" s="11"/>
      <c r="C32" s="84"/>
      <c r="D32" s="11"/>
      <c r="E32" s="10"/>
      <c r="F32" s="11"/>
      <c r="G32" s="11"/>
      <c r="H32" s="11"/>
      <c r="I32" s="11"/>
      <c r="J32" s="11"/>
      <c r="K32" s="11"/>
      <c r="L32" s="11"/>
      <c r="M32" s="12"/>
      <c r="N32" s="12"/>
      <c r="O32" s="12"/>
      <c r="P32" s="12"/>
      <c r="Q32" s="12"/>
      <c r="R32" s="12"/>
      <c r="S32" s="99"/>
      <c r="T32" s="89"/>
    </row>
    <row r="33" spans="1:20" s="14" customFormat="1" x14ac:dyDescent="0.3">
      <c r="A33" s="10"/>
      <c r="B33" s="11"/>
      <c r="C33" s="84"/>
      <c r="D33" s="11"/>
      <c r="E33" s="10"/>
      <c r="F33" s="11"/>
      <c r="G33" s="11"/>
      <c r="H33" s="11"/>
      <c r="I33" s="11"/>
      <c r="J33" s="11"/>
      <c r="K33" s="11"/>
      <c r="L33" s="11"/>
      <c r="M33" s="12"/>
      <c r="N33" s="12"/>
      <c r="O33" s="12"/>
      <c r="P33" s="12"/>
      <c r="Q33" s="12"/>
      <c r="R33" s="12"/>
      <c r="S33" s="99"/>
      <c r="T33" s="89"/>
    </row>
    <row r="34" spans="1:20" s="14" customFormat="1" x14ac:dyDescent="0.3">
      <c r="A34" s="10"/>
      <c r="B34" s="11"/>
      <c r="C34" s="84"/>
      <c r="D34" s="11"/>
      <c r="E34" s="10"/>
      <c r="F34" s="11"/>
      <c r="G34" s="11"/>
      <c r="H34" s="11"/>
      <c r="I34" s="11"/>
      <c r="J34" s="11"/>
      <c r="K34" s="11"/>
      <c r="L34" s="11"/>
      <c r="M34" s="12"/>
      <c r="N34" s="12"/>
      <c r="O34" s="12"/>
      <c r="P34" s="12"/>
      <c r="Q34" s="12"/>
      <c r="R34" s="12"/>
      <c r="S34" s="99"/>
      <c r="T34" s="89"/>
    </row>
    <row r="35" spans="1:20" s="14" customFormat="1" x14ac:dyDescent="0.3">
      <c r="A35" s="10"/>
      <c r="B35" s="11"/>
      <c r="C35" s="84"/>
      <c r="D35" s="11"/>
      <c r="E35" s="10"/>
      <c r="F35" s="11"/>
      <c r="G35" s="11"/>
      <c r="H35" s="11"/>
      <c r="I35" s="11"/>
      <c r="J35" s="11"/>
      <c r="K35" s="11"/>
      <c r="L35" s="11"/>
      <c r="M35" s="12"/>
      <c r="N35" s="12"/>
      <c r="O35" s="12"/>
      <c r="P35" s="12"/>
      <c r="Q35" s="12"/>
      <c r="R35" s="12"/>
      <c r="S35" s="99"/>
      <c r="T35" s="89"/>
    </row>
    <row r="36" spans="1:20" s="14" customFormat="1" x14ac:dyDescent="0.3">
      <c r="A36" s="10"/>
      <c r="B36" s="11"/>
      <c r="C36" s="84"/>
      <c r="D36" s="11"/>
      <c r="E36" s="10"/>
      <c r="F36" s="11"/>
      <c r="G36" s="11"/>
      <c r="H36" s="11"/>
      <c r="I36" s="11"/>
      <c r="J36" s="11"/>
      <c r="K36" s="11"/>
      <c r="L36" s="11"/>
      <c r="M36" s="12"/>
      <c r="N36" s="12"/>
      <c r="O36" s="12"/>
      <c r="P36" s="12"/>
      <c r="Q36" s="12"/>
      <c r="R36" s="12"/>
      <c r="S36" s="99"/>
      <c r="T36" s="89"/>
    </row>
    <row r="37" spans="1:20" s="14" customFormat="1" x14ac:dyDescent="0.3">
      <c r="A37" s="10"/>
      <c r="B37" s="11"/>
      <c r="C37" s="84"/>
      <c r="D37" s="11"/>
      <c r="E37" s="10"/>
      <c r="F37" s="11"/>
      <c r="G37" s="11"/>
      <c r="H37" s="11"/>
      <c r="I37" s="11"/>
      <c r="J37" s="11"/>
      <c r="K37" s="11"/>
      <c r="L37" s="11"/>
      <c r="M37" s="12"/>
      <c r="N37" s="12"/>
      <c r="O37" s="12"/>
      <c r="P37" s="12"/>
      <c r="Q37" s="12"/>
      <c r="R37" s="12"/>
      <c r="S37" s="99"/>
      <c r="T37" s="89"/>
    </row>
    <row r="38" spans="1:20" s="14" customFormat="1" x14ac:dyDescent="0.3">
      <c r="A38" s="10"/>
      <c r="B38" s="11"/>
      <c r="C38" s="84"/>
      <c r="D38" s="11"/>
      <c r="E38" s="10"/>
      <c r="F38" s="11"/>
      <c r="G38" s="11"/>
      <c r="H38" s="11"/>
      <c r="I38" s="11"/>
      <c r="J38" s="11"/>
      <c r="K38" s="11"/>
      <c r="L38" s="11"/>
      <c r="M38" s="12"/>
      <c r="N38" s="12"/>
      <c r="O38" s="12"/>
      <c r="P38" s="12"/>
      <c r="Q38" s="12"/>
      <c r="R38" s="12"/>
      <c r="S38" s="99"/>
      <c r="T38" s="89"/>
    </row>
    <row r="39" spans="1:20" s="14" customFormat="1" x14ac:dyDescent="0.3">
      <c r="A39" s="10"/>
      <c r="B39" s="11"/>
      <c r="C39" s="84"/>
      <c r="D39" s="11"/>
      <c r="E39" s="10"/>
      <c r="F39" s="11"/>
      <c r="G39" s="11"/>
      <c r="H39" s="11"/>
      <c r="I39" s="11"/>
      <c r="J39" s="11"/>
      <c r="K39" s="11"/>
      <c r="L39" s="11"/>
      <c r="M39" s="12"/>
      <c r="N39" s="12"/>
      <c r="O39" s="12"/>
      <c r="P39" s="12"/>
      <c r="Q39" s="12"/>
      <c r="R39" s="12"/>
      <c r="S39" s="99"/>
      <c r="T39" s="89"/>
    </row>
    <row r="40" spans="1:20" s="14" customFormat="1" x14ac:dyDescent="0.3">
      <c r="A40" s="10"/>
      <c r="B40" s="11"/>
      <c r="C40" s="84"/>
      <c r="D40" s="11"/>
      <c r="E40" s="10"/>
      <c r="F40" s="11"/>
      <c r="G40" s="11"/>
      <c r="H40" s="11"/>
      <c r="I40" s="11"/>
      <c r="J40" s="11"/>
      <c r="K40" s="11"/>
      <c r="L40" s="11"/>
      <c r="M40" s="12"/>
      <c r="N40" s="12"/>
      <c r="O40" s="12"/>
      <c r="P40" s="12"/>
      <c r="Q40" s="12"/>
      <c r="R40" s="12"/>
      <c r="S40" s="99"/>
      <c r="T40" s="89"/>
    </row>
    <row r="41" spans="1:20" s="14" customFormat="1" x14ac:dyDescent="0.3">
      <c r="A41" s="10"/>
      <c r="B41" s="11"/>
      <c r="C41" s="84"/>
      <c r="D41" s="11"/>
      <c r="E41" s="10"/>
      <c r="F41" s="11"/>
      <c r="G41" s="11"/>
      <c r="H41" s="11"/>
      <c r="I41" s="11"/>
      <c r="J41" s="11"/>
      <c r="K41" s="11"/>
      <c r="L41" s="11"/>
      <c r="M41" s="12"/>
      <c r="N41" s="12"/>
      <c r="O41" s="12"/>
      <c r="P41" s="12"/>
      <c r="Q41" s="12"/>
      <c r="R41" s="12"/>
      <c r="S41" s="99"/>
      <c r="T41" s="89"/>
    </row>
    <row r="42" spans="1:20" s="14" customFormat="1" x14ac:dyDescent="0.3">
      <c r="A42" s="10"/>
      <c r="B42" s="11"/>
      <c r="C42" s="84"/>
      <c r="D42" s="11"/>
      <c r="E42" s="10"/>
      <c r="F42" s="11"/>
      <c r="G42" s="11"/>
      <c r="H42" s="11"/>
      <c r="I42" s="11"/>
      <c r="J42" s="11"/>
      <c r="K42" s="11"/>
      <c r="L42" s="11"/>
      <c r="M42" s="12"/>
      <c r="N42" s="12"/>
      <c r="O42" s="12"/>
      <c r="P42" s="12"/>
      <c r="Q42" s="12"/>
      <c r="R42" s="12"/>
      <c r="S42" s="99"/>
      <c r="T42" s="89"/>
    </row>
    <row r="43" spans="1:20" s="14" customFormat="1" x14ac:dyDescent="0.3">
      <c r="A43" s="10"/>
      <c r="B43" s="11"/>
      <c r="C43" s="84"/>
      <c r="D43" s="11"/>
      <c r="E43" s="10"/>
      <c r="F43" s="11"/>
      <c r="G43" s="11"/>
      <c r="H43" s="11"/>
      <c r="I43" s="11"/>
      <c r="J43" s="11"/>
      <c r="K43" s="11"/>
      <c r="L43" s="11"/>
      <c r="M43" s="12"/>
      <c r="N43" s="12"/>
      <c r="O43" s="12"/>
      <c r="P43" s="12"/>
      <c r="Q43" s="12"/>
      <c r="R43" s="12"/>
      <c r="S43" s="99"/>
      <c r="T43" s="89"/>
    </row>
    <row r="44" spans="1:20" s="14" customFormat="1" x14ac:dyDescent="0.3">
      <c r="A44" s="10"/>
      <c r="B44" s="11"/>
      <c r="C44" s="84"/>
      <c r="D44" s="11"/>
      <c r="E44" s="10"/>
      <c r="F44" s="11"/>
      <c r="G44" s="11"/>
      <c r="H44" s="11"/>
      <c r="I44" s="11"/>
      <c r="J44" s="11"/>
      <c r="K44" s="11"/>
      <c r="L44" s="11"/>
      <c r="M44" s="12"/>
      <c r="N44" s="12"/>
      <c r="O44" s="12"/>
      <c r="P44" s="12"/>
      <c r="Q44" s="12"/>
      <c r="R44" s="12"/>
      <c r="S44" s="99"/>
      <c r="T44" s="89"/>
    </row>
    <row r="45" spans="1:20" s="14" customFormat="1" x14ac:dyDescent="0.3">
      <c r="A45" s="10"/>
      <c r="B45" s="11"/>
      <c r="C45" s="84"/>
      <c r="D45" s="11"/>
      <c r="E45" s="10"/>
      <c r="F45" s="11"/>
      <c r="G45" s="11"/>
      <c r="H45" s="11"/>
      <c r="I45" s="11"/>
      <c r="J45" s="11"/>
      <c r="K45" s="11"/>
      <c r="L45" s="11"/>
      <c r="M45" s="12"/>
      <c r="N45" s="12"/>
      <c r="O45" s="12"/>
      <c r="P45" s="12"/>
      <c r="Q45" s="12"/>
      <c r="R45" s="12"/>
      <c r="S45" s="99"/>
      <c r="T45" s="89"/>
    </row>
    <row r="46" spans="1:20" s="14" customFormat="1" x14ac:dyDescent="0.3">
      <c r="A46" s="10"/>
      <c r="B46" s="11"/>
      <c r="C46" s="84"/>
      <c r="D46" s="11"/>
      <c r="E46" s="10"/>
      <c r="F46" s="11"/>
      <c r="G46" s="11"/>
      <c r="H46" s="11"/>
      <c r="I46" s="11"/>
      <c r="J46" s="11"/>
      <c r="K46" s="11"/>
      <c r="L46" s="11"/>
      <c r="M46" s="12"/>
      <c r="N46" s="12"/>
      <c r="O46" s="12"/>
      <c r="P46" s="12"/>
      <c r="Q46" s="12"/>
      <c r="R46" s="12"/>
      <c r="S46" s="99"/>
      <c r="T46" s="89"/>
    </row>
    <row r="47" spans="1:20" s="14" customFormat="1" x14ac:dyDescent="0.3">
      <c r="A47" s="10"/>
      <c r="B47" s="11"/>
      <c r="C47" s="84"/>
      <c r="D47" s="11"/>
      <c r="E47" s="10"/>
      <c r="F47" s="11"/>
      <c r="G47" s="11"/>
      <c r="H47" s="11"/>
      <c r="I47" s="11"/>
      <c r="J47" s="11"/>
      <c r="K47" s="11"/>
      <c r="L47" s="11"/>
      <c r="M47" s="12"/>
      <c r="N47" s="12"/>
      <c r="O47" s="12"/>
      <c r="P47" s="12"/>
      <c r="Q47" s="12"/>
      <c r="R47" s="12"/>
      <c r="S47" s="99"/>
      <c r="T47" s="89"/>
    </row>
    <row r="48" spans="1:20" s="14" customFormat="1" x14ac:dyDescent="0.3">
      <c r="A48" s="10"/>
      <c r="B48" s="11"/>
      <c r="C48" s="84"/>
      <c r="D48" s="11"/>
      <c r="E48" s="10"/>
      <c r="F48" s="11"/>
      <c r="G48" s="11"/>
      <c r="H48" s="11"/>
      <c r="I48" s="11"/>
      <c r="J48" s="11"/>
      <c r="K48" s="11"/>
      <c r="L48" s="11"/>
      <c r="M48" s="12"/>
      <c r="N48" s="12"/>
      <c r="O48" s="12"/>
      <c r="P48" s="12"/>
      <c r="Q48" s="12"/>
      <c r="R48" s="12"/>
      <c r="S48" s="99"/>
      <c r="T48" s="89"/>
    </row>
    <row r="49" spans="1:20" s="14" customFormat="1" x14ac:dyDescent="0.3">
      <c r="A49" s="10"/>
      <c r="B49" s="11"/>
      <c r="C49" s="84"/>
      <c r="D49" s="11"/>
      <c r="E49" s="10"/>
      <c r="F49" s="11"/>
      <c r="G49" s="11"/>
      <c r="H49" s="11"/>
      <c r="I49" s="11"/>
      <c r="J49" s="11"/>
      <c r="K49" s="11"/>
      <c r="L49" s="11"/>
      <c r="M49" s="12"/>
      <c r="N49" s="12"/>
      <c r="O49" s="12"/>
      <c r="P49" s="12"/>
      <c r="Q49" s="12"/>
      <c r="R49" s="12"/>
      <c r="S49" s="99"/>
      <c r="T49" s="89"/>
    </row>
    <row r="50" spans="1:20" s="14" customFormat="1" x14ac:dyDescent="0.3">
      <c r="A50" s="10"/>
      <c r="B50" s="11"/>
      <c r="C50" s="84"/>
      <c r="D50" s="11"/>
      <c r="E50" s="10"/>
      <c r="F50" s="11"/>
      <c r="G50" s="11"/>
      <c r="H50" s="11"/>
      <c r="I50" s="11"/>
      <c r="J50" s="11"/>
      <c r="K50" s="11"/>
      <c r="L50" s="11"/>
      <c r="M50" s="12"/>
      <c r="N50" s="12"/>
      <c r="O50" s="12"/>
      <c r="P50" s="12"/>
      <c r="Q50" s="12"/>
      <c r="R50" s="12"/>
      <c r="S50" s="99"/>
      <c r="T50" s="89"/>
    </row>
    <row r="51" spans="1:20" s="14" customFormat="1" x14ac:dyDescent="0.3">
      <c r="A51" s="10"/>
      <c r="B51" s="11"/>
      <c r="C51" s="84"/>
      <c r="D51" s="11"/>
      <c r="E51" s="10"/>
      <c r="F51" s="11"/>
      <c r="G51" s="11"/>
      <c r="H51" s="11"/>
      <c r="I51" s="11"/>
      <c r="J51" s="11"/>
      <c r="K51" s="11"/>
      <c r="L51" s="11"/>
      <c r="M51" s="12"/>
      <c r="N51" s="12"/>
      <c r="O51" s="12"/>
      <c r="P51" s="12"/>
      <c r="Q51" s="12"/>
      <c r="R51" s="12"/>
      <c r="S51" s="99"/>
      <c r="T51" s="79"/>
    </row>
    <row r="52" spans="1:20" s="14" customFormat="1" x14ac:dyDescent="0.3">
      <c r="A52" s="10"/>
      <c r="B52" s="11"/>
      <c r="C52" s="63"/>
      <c r="D52" s="11"/>
      <c r="E52" s="10"/>
      <c r="F52" s="11"/>
      <c r="G52" s="11"/>
      <c r="H52" s="11"/>
      <c r="I52" s="11"/>
      <c r="J52" s="45"/>
      <c r="K52" s="11"/>
      <c r="L52" s="11"/>
      <c r="M52" s="12"/>
      <c r="N52" s="12"/>
      <c r="O52" s="12"/>
      <c r="P52" s="12"/>
      <c r="Q52" s="12"/>
      <c r="R52" s="12"/>
      <c r="S52" s="100"/>
      <c r="T52" s="79"/>
    </row>
    <row r="53" spans="1:20" s="14" customFormat="1" x14ac:dyDescent="0.3">
      <c r="A53" s="10"/>
      <c r="B53" s="11"/>
      <c r="C53" s="63"/>
      <c r="D53" s="11"/>
      <c r="E53" s="10"/>
      <c r="F53" s="11"/>
      <c r="G53" s="11"/>
      <c r="H53" s="11"/>
      <c r="I53" s="11"/>
      <c r="J53" s="45"/>
      <c r="K53" s="11"/>
      <c r="L53" s="11"/>
      <c r="M53" s="12"/>
      <c r="N53" s="12"/>
      <c r="O53" s="12"/>
      <c r="P53" s="12"/>
      <c r="Q53" s="12"/>
      <c r="R53" s="12"/>
      <c r="S53" s="100"/>
      <c r="T53" s="79"/>
    </row>
    <row r="54" spans="1:20" s="14" customFormat="1" x14ac:dyDescent="0.3">
      <c r="A54" s="10"/>
      <c r="B54" s="11"/>
      <c r="C54" s="63"/>
      <c r="D54" s="11"/>
      <c r="E54" s="10"/>
      <c r="F54" s="11"/>
      <c r="G54" s="11"/>
      <c r="H54" s="11"/>
      <c r="I54" s="11"/>
      <c r="J54" s="45"/>
      <c r="K54" s="11"/>
      <c r="L54" s="11"/>
      <c r="M54" s="12"/>
      <c r="N54" s="12"/>
      <c r="O54" s="12"/>
      <c r="P54" s="12"/>
      <c r="Q54" s="12"/>
      <c r="R54" s="12"/>
      <c r="S54" s="100"/>
      <c r="T54" s="79"/>
    </row>
    <row r="55" spans="1:20" s="14" customFormat="1" x14ac:dyDescent="0.3">
      <c r="A55" s="10"/>
      <c r="B55" s="11"/>
      <c r="C55" s="63"/>
      <c r="D55" s="11"/>
      <c r="E55" s="10"/>
      <c r="F55" s="11"/>
      <c r="G55" s="11"/>
      <c r="H55" s="11"/>
      <c r="I55" s="11"/>
      <c r="J55" s="45"/>
      <c r="K55" s="11"/>
      <c r="L55" s="11"/>
      <c r="M55" s="12"/>
      <c r="N55" s="12"/>
      <c r="O55" s="12"/>
      <c r="P55" s="12"/>
      <c r="Q55" s="12"/>
      <c r="R55" s="12"/>
      <c r="S55" s="100"/>
      <c r="T55" s="79"/>
    </row>
    <row r="56" spans="1:20" s="14" customFormat="1" x14ac:dyDescent="0.3">
      <c r="A56" s="10"/>
      <c r="B56" s="11"/>
      <c r="C56" s="11"/>
      <c r="D56" s="11"/>
      <c r="E56" s="10"/>
      <c r="F56" s="11"/>
      <c r="G56" s="11"/>
      <c r="H56" s="11"/>
      <c r="I56" s="11"/>
      <c r="J56" s="45"/>
      <c r="K56" s="11"/>
      <c r="L56" s="11"/>
      <c r="M56" s="12"/>
      <c r="N56" s="12"/>
      <c r="O56" s="12"/>
      <c r="P56" s="12"/>
      <c r="Q56" s="12"/>
      <c r="R56" s="13"/>
      <c r="S56" s="99"/>
      <c r="T56" s="79"/>
    </row>
    <row r="57" spans="1:20" s="14" customFormat="1" x14ac:dyDescent="0.3">
      <c r="A57" s="10"/>
      <c r="B57" s="11"/>
      <c r="C57" s="11"/>
      <c r="D57" s="11"/>
      <c r="E57" s="10"/>
      <c r="F57" s="11"/>
      <c r="G57" s="11"/>
      <c r="H57" s="11"/>
      <c r="I57" s="11"/>
      <c r="J57" s="45"/>
      <c r="K57" s="11"/>
      <c r="L57" s="11"/>
      <c r="M57" s="12"/>
      <c r="N57" s="12"/>
      <c r="O57" s="12"/>
      <c r="P57" s="12"/>
      <c r="Q57" s="12"/>
      <c r="R57" s="13"/>
      <c r="S57" s="99"/>
      <c r="T57" s="79"/>
    </row>
    <row r="58" spans="1:20" s="14" customFormat="1" x14ac:dyDescent="0.3">
      <c r="A58" s="10"/>
      <c r="B58" s="11"/>
      <c r="C58" s="11"/>
      <c r="D58" s="11"/>
      <c r="E58" s="10"/>
      <c r="F58" s="11"/>
      <c r="G58" s="11"/>
      <c r="H58" s="11"/>
      <c r="I58" s="11"/>
      <c r="J58" s="45"/>
      <c r="K58" s="11"/>
      <c r="L58" s="11"/>
      <c r="M58" s="12"/>
      <c r="N58" s="12"/>
      <c r="O58" s="12"/>
      <c r="P58" s="12"/>
      <c r="Q58" s="12"/>
      <c r="R58" s="13"/>
      <c r="S58" s="99"/>
      <c r="T58" s="79"/>
    </row>
    <row r="59" spans="1:20" s="14" customFormat="1" x14ac:dyDescent="0.3">
      <c r="A59" s="10"/>
      <c r="B59" s="11"/>
      <c r="C59" s="11"/>
      <c r="D59" s="11"/>
      <c r="E59" s="10"/>
      <c r="F59" s="11"/>
      <c r="G59" s="11"/>
      <c r="H59" s="11"/>
      <c r="I59" s="11"/>
      <c r="J59" s="45"/>
      <c r="K59" s="11"/>
      <c r="L59" s="11"/>
      <c r="M59" s="12"/>
      <c r="N59" s="12"/>
      <c r="O59" s="12"/>
      <c r="P59" s="12"/>
      <c r="Q59" s="12"/>
      <c r="R59" s="13"/>
      <c r="S59" s="99"/>
      <c r="T59" s="79"/>
    </row>
    <row r="60" spans="1:20" s="14" customFormat="1" x14ac:dyDescent="0.3">
      <c r="A60" s="10"/>
      <c r="B60" s="11"/>
      <c r="C60" s="11"/>
      <c r="D60" s="11"/>
      <c r="E60" s="10"/>
      <c r="F60" s="11"/>
      <c r="G60" s="11"/>
      <c r="H60" s="11"/>
      <c r="I60" s="11"/>
      <c r="J60" s="45"/>
      <c r="K60" s="11"/>
      <c r="L60" s="11"/>
      <c r="M60" s="12"/>
      <c r="N60" s="12"/>
      <c r="O60" s="12"/>
      <c r="P60" s="12"/>
      <c r="Q60" s="12"/>
      <c r="R60" s="13"/>
      <c r="S60" s="99"/>
      <c r="T60" s="79"/>
    </row>
    <row r="61" spans="1:20" s="14" customFormat="1" x14ac:dyDescent="0.3">
      <c r="A61" s="10"/>
      <c r="B61" s="11"/>
      <c r="C61" s="11"/>
      <c r="D61" s="11"/>
      <c r="E61" s="10"/>
      <c r="F61" s="11"/>
      <c r="G61" s="11"/>
      <c r="H61" s="11"/>
      <c r="I61" s="11"/>
      <c r="J61" s="45"/>
      <c r="K61" s="11"/>
      <c r="L61" s="11"/>
      <c r="M61" s="12"/>
      <c r="N61" s="12"/>
      <c r="O61" s="12"/>
      <c r="P61" s="12"/>
      <c r="Q61" s="12"/>
      <c r="R61" s="13"/>
      <c r="S61" s="99"/>
      <c r="T61" s="79"/>
    </row>
    <row r="62" spans="1:20" s="14" customFormat="1" x14ac:dyDescent="0.3">
      <c r="A62" s="10"/>
      <c r="B62" s="11"/>
      <c r="C62" s="11"/>
      <c r="D62" s="11"/>
      <c r="E62" s="10"/>
      <c r="F62" s="11"/>
      <c r="G62" s="11"/>
      <c r="H62" s="11"/>
      <c r="I62" s="11"/>
      <c r="J62" s="45"/>
      <c r="K62" s="11"/>
      <c r="L62" s="11"/>
      <c r="M62" s="12"/>
      <c r="N62" s="12"/>
      <c r="O62" s="12"/>
      <c r="P62" s="12"/>
      <c r="Q62" s="12"/>
      <c r="R62" s="13"/>
      <c r="S62" s="99"/>
      <c r="T62" s="79"/>
    </row>
    <row r="63" spans="1:20" s="14" customFormat="1" x14ac:dyDescent="0.3">
      <c r="A63" s="10"/>
      <c r="B63" s="11"/>
      <c r="C63" s="11"/>
      <c r="D63" s="11"/>
      <c r="E63" s="10"/>
      <c r="F63" s="11"/>
      <c r="G63" s="11"/>
      <c r="H63" s="11"/>
      <c r="I63" s="11"/>
      <c r="J63" s="45"/>
      <c r="K63" s="11"/>
      <c r="L63" s="11"/>
      <c r="M63" s="12"/>
      <c r="N63" s="12"/>
      <c r="O63" s="12"/>
      <c r="P63" s="12"/>
      <c r="Q63" s="12"/>
      <c r="R63" s="13"/>
      <c r="S63" s="99"/>
      <c r="T63" s="79"/>
    </row>
    <row r="64" spans="1:20" s="14" customFormat="1" x14ac:dyDescent="0.3">
      <c r="A64" s="10"/>
      <c r="B64" s="11"/>
      <c r="C64" s="11"/>
      <c r="D64" s="11"/>
      <c r="E64" s="10"/>
      <c r="F64" s="11"/>
      <c r="G64" s="11"/>
      <c r="H64" s="11"/>
      <c r="I64" s="11"/>
      <c r="J64" s="45"/>
      <c r="K64" s="11"/>
      <c r="L64" s="11"/>
      <c r="M64" s="12"/>
      <c r="N64" s="12"/>
      <c r="O64" s="12"/>
      <c r="P64" s="12"/>
      <c r="Q64" s="12"/>
      <c r="R64" s="13"/>
      <c r="S64" s="99"/>
      <c r="T64" s="79"/>
    </row>
    <row r="65" spans="1:20" s="14" customFormat="1" x14ac:dyDescent="0.3">
      <c r="A65" s="10"/>
      <c r="B65" s="11"/>
      <c r="C65" s="11"/>
      <c r="D65" s="11"/>
      <c r="E65" s="10"/>
      <c r="F65" s="11"/>
      <c r="G65" s="11"/>
      <c r="H65" s="11"/>
      <c r="I65" s="11"/>
      <c r="J65" s="45"/>
      <c r="K65" s="11"/>
      <c r="L65" s="11"/>
      <c r="M65" s="12"/>
      <c r="N65" s="12"/>
      <c r="O65" s="12"/>
      <c r="P65" s="12"/>
      <c r="Q65" s="12"/>
      <c r="R65" s="13"/>
      <c r="S65" s="99"/>
      <c r="T65" s="79"/>
    </row>
    <row r="66" spans="1:20" s="14" customFormat="1" x14ac:dyDescent="0.3">
      <c r="A66" s="10"/>
      <c r="B66" s="11"/>
      <c r="C66" s="11"/>
      <c r="D66" s="11"/>
      <c r="E66" s="10"/>
      <c r="F66" s="11"/>
      <c r="G66" s="11"/>
      <c r="H66" s="11"/>
      <c r="I66" s="11"/>
      <c r="J66" s="45"/>
      <c r="K66" s="11"/>
      <c r="L66" s="11"/>
      <c r="M66" s="12"/>
      <c r="N66" s="12"/>
      <c r="O66" s="12"/>
      <c r="P66" s="12"/>
      <c r="Q66" s="12"/>
      <c r="R66" s="13"/>
      <c r="S66" s="99"/>
      <c r="T66" s="79"/>
    </row>
    <row r="67" spans="1:20" s="14" customFormat="1" x14ac:dyDescent="0.3">
      <c r="A67" s="10"/>
      <c r="B67" s="11"/>
      <c r="C67" s="11"/>
      <c r="D67" s="11"/>
      <c r="E67" s="10"/>
      <c r="F67" s="11"/>
      <c r="G67" s="11"/>
      <c r="H67" s="11"/>
      <c r="I67" s="11"/>
      <c r="J67" s="45"/>
      <c r="K67" s="11"/>
      <c r="L67" s="11"/>
      <c r="M67" s="12"/>
      <c r="N67" s="12"/>
      <c r="O67" s="12"/>
      <c r="P67" s="12"/>
      <c r="Q67" s="12"/>
      <c r="R67" s="13"/>
      <c r="S67" s="99"/>
      <c r="T67" s="79"/>
    </row>
    <row r="68" spans="1:20" s="14" customFormat="1" x14ac:dyDescent="0.3">
      <c r="A68" s="10"/>
      <c r="B68" s="11"/>
      <c r="C68" s="11"/>
      <c r="D68" s="11"/>
      <c r="E68" s="10"/>
      <c r="F68" s="11"/>
      <c r="G68" s="11"/>
      <c r="H68" s="11"/>
      <c r="I68" s="11"/>
      <c r="J68" s="45"/>
      <c r="K68" s="11"/>
      <c r="L68" s="11"/>
      <c r="M68" s="12"/>
      <c r="N68" s="12"/>
      <c r="O68" s="12"/>
      <c r="P68" s="12"/>
      <c r="Q68" s="12"/>
      <c r="R68" s="12"/>
      <c r="S68" s="100"/>
      <c r="T68" s="79"/>
    </row>
    <row r="69" spans="1:20" s="14" customFormat="1" x14ac:dyDescent="0.3">
      <c r="A69" s="10"/>
      <c r="B69" s="11"/>
      <c r="C69" s="11"/>
      <c r="D69" s="11"/>
      <c r="E69" s="10"/>
      <c r="F69" s="11"/>
      <c r="G69" s="11"/>
      <c r="H69" s="11"/>
      <c r="I69" s="11"/>
      <c r="J69" s="45"/>
      <c r="K69" s="11"/>
      <c r="L69" s="11"/>
      <c r="M69" s="12"/>
      <c r="N69" s="12"/>
      <c r="O69" s="12"/>
      <c r="P69" s="12"/>
      <c r="Q69" s="12"/>
      <c r="R69" s="12"/>
      <c r="S69" s="100"/>
      <c r="T69" s="79"/>
    </row>
    <row r="70" spans="1:20" s="14" customFormat="1" x14ac:dyDescent="0.3">
      <c r="A70" s="10"/>
      <c r="B70" s="11"/>
      <c r="C70" s="11"/>
      <c r="D70" s="11"/>
      <c r="E70" s="10"/>
      <c r="F70" s="11"/>
      <c r="G70" s="11"/>
      <c r="H70" s="11"/>
      <c r="I70" s="11"/>
      <c r="J70" s="45"/>
      <c r="K70" s="11"/>
      <c r="L70" s="11"/>
      <c r="M70" s="12"/>
      <c r="N70" s="12"/>
      <c r="O70" s="12"/>
      <c r="P70" s="12"/>
      <c r="Q70" s="12"/>
      <c r="R70" s="12"/>
      <c r="S70" s="100"/>
      <c r="T70" s="79"/>
    </row>
    <row r="71" spans="1:20" s="14" customFormat="1" x14ac:dyDescent="0.3">
      <c r="A71" s="10"/>
      <c r="B71" s="11"/>
      <c r="C71" s="11"/>
      <c r="D71" s="11"/>
      <c r="E71" s="10"/>
      <c r="F71" s="11"/>
      <c r="G71" s="11"/>
      <c r="H71" s="11"/>
      <c r="I71" s="11"/>
      <c r="J71" s="45"/>
      <c r="K71" s="11"/>
      <c r="L71" s="11"/>
      <c r="M71" s="12"/>
      <c r="N71" s="12"/>
      <c r="O71" s="12"/>
      <c r="P71" s="12"/>
      <c r="Q71" s="12"/>
      <c r="R71" s="12"/>
      <c r="S71" s="100"/>
      <c r="T71" s="79"/>
    </row>
    <row r="72" spans="1:20" s="14" customFormat="1" x14ac:dyDescent="0.3">
      <c r="A72" s="10"/>
      <c r="B72" s="11"/>
      <c r="C72" s="63"/>
      <c r="D72" s="11"/>
      <c r="E72" s="10"/>
      <c r="F72" s="11"/>
      <c r="G72" s="11"/>
      <c r="H72" s="11"/>
      <c r="I72" s="11"/>
      <c r="J72" s="45"/>
      <c r="K72" s="11"/>
      <c r="L72" s="11"/>
      <c r="M72" s="12"/>
      <c r="N72" s="12"/>
      <c r="O72" s="12"/>
      <c r="P72" s="12"/>
      <c r="Q72" s="12"/>
      <c r="R72" s="12"/>
      <c r="S72" s="100"/>
      <c r="T72" s="79"/>
    </row>
    <row r="73" spans="1:20" s="14" customFormat="1" x14ac:dyDescent="0.3">
      <c r="A73" s="10"/>
      <c r="B73" s="11"/>
      <c r="C73" s="63"/>
      <c r="D73" s="11"/>
      <c r="E73" s="10"/>
      <c r="F73" s="11"/>
      <c r="G73" s="11"/>
      <c r="H73" s="11"/>
      <c r="I73" s="11"/>
      <c r="J73" s="45"/>
      <c r="K73" s="11"/>
      <c r="L73" s="11"/>
      <c r="M73" s="12"/>
      <c r="N73" s="12"/>
      <c r="O73" s="12"/>
      <c r="P73" s="12"/>
      <c r="Q73" s="12"/>
      <c r="R73" s="12"/>
      <c r="S73" s="100"/>
      <c r="T73" s="79"/>
    </row>
    <row r="74" spans="1:20" s="14" customFormat="1" x14ac:dyDescent="0.3">
      <c r="A74" s="10"/>
      <c r="B74" s="11"/>
      <c r="C74" s="63"/>
      <c r="D74" s="11"/>
      <c r="E74" s="10"/>
      <c r="F74" s="11"/>
      <c r="G74" s="11"/>
      <c r="H74" s="11"/>
      <c r="I74" s="11"/>
      <c r="J74" s="45"/>
      <c r="K74" s="11"/>
      <c r="L74" s="11"/>
      <c r="M74" s="12"/>
      <c r="N74" s="12"/>
      <c r="O74" s="12"/>
      <c r="P74" s="12"/>
      <c r="Q74" s="12"/>
      <c r="R74" s="12"/>
      <c r="S74" s="100"/>
      <c r="T74" s="79"/>
    </row>
    <row r="75" spans="1:20" s="14" customFormat="1" x14ac:dyDescent="0.3">
      <c r="A75" s="10"/>
      <c r="B75" s="11"/>
      <c r="C75" s="63"/>
      <c r="D75" s="11"/>
      <c r="E75" s="10"/>
      <c r="F75" s="11"/>
      <c r="G75" s="11"/>
      <c r="H75" s="11"/>
      <c r="I75" s="11"/>
      <c r="J75" s="45"/>
      <c r="K75" s="11"/>
      <c r="L75" s="11"/>
      <c r="M75" s="12"/>
      <c r="N75" s="12"/>
      <c r="O75" s="12"/>
      <c r="P75" s="12"/>
      <c r="Q75" s="12"/>
      <c r="R75" s="12"/>
      <c r="S75" s="100"/>
      <c r="T75" s="79"/>
    </row>
    <row r="76" spans="1:20" s="14" customFormat="1" x14ac:dyDescent="0.3">
      <c r="A76" s="10"/>
      <c r="B76" s="11"/>
      <c r="C76" s="63"/>
      <c r="D76" s="11"/>
      <c r="E76" s="10"/>
      <c r="F76" s="11"/>
      <c r="G76" s="11"/>
      <c r="H76" s="11"/>
      <c r="I76" s="11"/>
      <c r="J76" s="45"/>
      <c r="K76" s="11"/>
      <c r="L76" s="11"/>
      <c r="M76" s="12"/>
      <c r="N76" s="12"/>
      <c r="O76" s="12"/>
      <c r="P76" s="12"/>
      <c r="Q76" s="12"/>
      <c r="R76" s="12"/>
      <c r="S76" s="100"/>
      <c r="T76" s="79"/>
    </row>
    <row r="77" spans="1:20" s="14" customFormat="1" x14ac:dyDescent="0.3">
      <c r="A77" s="10"/>
      <c r="B77" s="11"/>
      <c r="C77" s="63"/>
      <c r="D77" s="11"/>
      <c r="E77" s="10"/>
      <c r="F77" s="11"/>
      <c r="G77" s="11"/>
      <c r="H77" s="11"/>
      <c r="I77" s="11"/>
      <c r="J77" s="45"/>
      <c r="K77" s="11"/>
      <c r="L77" s="11"/>
      <c r="M77" s="12"/>
      <c r="N77" s="12"/>
      <c r="O77" s="12"/>
      <c r="P77" s="12"/>
      <c r="Q77" s="12"/>
      <c r="R77" s="12"/>
      <c r="S77" s="100"/>
      <c r="T77" s="79"/>
    </row>
    <row r="78" spans="1:20" s="14" customFormat="1" x14ac:dyDescent="0.3">
      <c r="A78" s="10"/>
      <c r="B78" s="11"/>
      <c r="C78" s="63"/>
      <c r="D78" s="11"/>
      <c r="E78" s="10"/>
      <c r="F78" s="11"/>
      <c r="G78" s="11"/>
      <c r="H78" s="11"/>
      <c r="I78" s="11"/>
      <c r="J78" s="45"/>
      <c r="K78" s="11"/>
      <c r="L78" s="11"/>
      <c r="M78" s="12"/>
      <c r="N78" s="12"/>
      <c r="O78" s="12"/>
      <c r="P78" s="12"/>
      <c r="Q78" s="12"/>
      <c r="R78" s="12"/>
      <c r="S78" s="100"/>
      <c r="T78" s="79"/>
    </row>
  </sheetData>
  <autoFilter ref="A6:T6" xr:uid="{3F15ADB1-B948-4B7F-A0EF-23D01034E776}"/>
  <mergeCells count="3">
    <mergeCell ref="A2:G2"/>
    <mergeCell ref="A3:G3"/>
    <mergeCell ref="A4:G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49F67-89A2-4C74-8AC2-C81A7EE5F9F2}">
  <dimension ref="A3:C21"/>
  <sheetViews>
    <sheetView workbookViewId="0">
      <selection activeCell="B8" sqref="B8"/>
    </sheetView>
  </sheetViews>
  <sheetFormatPr defaultRowHeight="14.4" x14ac:dyDescent="0.3"/>
  <cols>
    <col min="1" max="1" width="12.44140625" bestFit="1" customWidth="1"/>
    <col min="3" max="3" width="7" bestFit="1" customWidth="1"/>
  </cols>
  <sheetData>
    <row r="3" spans="1:3" x14ac:dyDescent="0.3">
      <c r="A3" s="135" t="s">
        <v>24</v>
      </c>
      <c r="B3" s="135" t="s">
        <v>426</v>
      </c>
      <c r="C3" s="134" t="s">
        <v>427</v>
      </c>
    </row>
    <row r="4" spans="1:3" x14ac:dyDescent="0.3">
      <c r="A4" s="136" t="s">
        <v>1834</v>
      </c>
      <c r="B4" s="132" t="s">
        <v>81</v>
      </c>
      <c r="C4" s="137">
        <v>24230</v>
      </c>
    </row>
    <row r="5" spans="1:3" x14ac:dyDescent="0.3">
      <c r="A5" s="136" t="s">
        <v>1835</v>
      </c>
      <c r="B5" s="132" t="s">
        <v>81</v>
      </c>
      <c r="C5" s="137">
        <v>24310</v>
      </c>
    </row>
    <row r="6" spans="1:3" x14ac:dyDescent="0.3">
      <c r="A6" s="136" t="s">
        <v>1836</v>
      </c>
      <c r="B6" s="132" t="s">
        <v>81</v>
      </c>
      <c r="C6" s="137">
        <v>24408</v>
      </c>
    </row>
    <row r="7" spans="1:3" x14ac:dyDescent="0.3">
      <c r="A7" s="136" t="s">
        <v>1837</v>
      </c>
      <c r="B7" s="132" t="s">
        <v>81</v>
      </c>
      <c r="C7" s="137">
        <v>24453</v>
      </c>
    </row>
    <row r="8" spans="1:3" x14ac:dyDescent="0.3">
      <c r="A8" s="136" t="s">
        <v>1838</v>
      </c>
      <c r="B8" s="132" t="s">
        <v>81</v>
      </c>
      <c r="C8" s="137">
        <v>24445</v>
      </c>
    </row>
    <row r="9" spans="1:3" x14ac:dyDescent="0.3">
      <c r="A9" s="136" t="s">
        <v>1839</v>
      </c>
      <c r="B9" s="132" t="s">
        <v>81</v>
      </c>
      <c r="C9" s="137">
        <v>24160</v>
      </c>
    </row>
    <row r="10" spans="1:3" x14ac:dyDescent="0.3">
      <c r="A10" s="136" t="s">
        <v>1840</v>
      </c>
      <c r="B10" s="132" t="s">
        <v>81</v>
      </c>
      <c r="C10" s="137">
        <v>24200</v>
      </c>
    </row>
    <row r="11" spans="1:3" x14ac:dyDescent="0.3">
      <c r="A11" s="136" t="s">
        <v>1841</v>
      </c>
      <c r="B11" s="132" t="s">
        <v>29</v>
      </c>
      <c r="C11" s="137">
        <v>25948</v>
      </c>
    </row>
    <row r="12" spans="1:3" x14ac:dyDescent="0.3">
      <c r="A12" s="133"/>
      <c r="B12" s="132" t="s">
        <v>81</v>
      </c>
      <c r="C12" s="137">
        <v>24217</v>
      </c>
    </row>
    <row r="13" spans="1:3" x14ac:dyDescent="0.3">
      <c r="A13" s="136" t="s">
        <v>1842</v>
      </c>
      <c r="B13" s="132" t="s">
        <v>81</v>
      </c>
      <c r="C13" s="137">
        <v>24250</v>
      </c>
    </row>
    <row r="14" spans="1:3" x14ac:dyDescent="0.3">
      <c r="A14" s="136" t="s">
        <v>1843</v>
      </c>
      <c r="B14" s="132" t="s">
        <v>29</v>
      </c>
      <c r="C14" s="137">
        <v>26095</v>
      </c>
    </row>
    <row r="15" spans="1:3" x14ac:dyDescent="0.3">
      <c r="A15" s="136" t="s">
        <v>1844</v>
      </c>
      <c r="B15" s="132" t="s">
        <v>29</v>
      </c>
      <c r="C15" s="137">
        <v>26136</v>
      </c>
    </row>
    <row r="16" spans="1:3" x14ac:dyDescent="0.3">
      <c r="A16" s="133"/>
      <c r="B16" s="132" t="s">
        <v>81</v>
      </c>
      <c r="C16" s="137">
        <v>24385</v>
      </c>
    </row>
    <row r="17" spans="1:3" x14ac:dyDescent="0.3">
      <c r="A17" s="136" t="s">
        <v>1845</v>
      </c>
      <c r="B17" s="132" t="s">
        <v>29</v>
      </c>
      <c r="C17" s="137">
        <v>26211</v>
      </c>
    </row>
    <row r="18" spans="1:3" x14ac:dyDescent="0.3">
      <c r="A18" s="136" t="s">
        <v>1846</v>
      </c>
      <c r="B18" s="132" t="s">
        <v>29</v>
      </c>
      <c r="C18" s="137">
        <v>26327</v>
      </c>
    </row>
    <row r="19" spans="1:3" x14ac:dyDescent="0.3">
      <c r="A19" s="133"/>
      <c r="B19" s="132" t="s">
        <v>81</v>
      </c>
      <c r="C19" s="137">
        <v>24450</v>
      </c>
    </row>
    <row r="20" spans="1:3" x14ac:dyDescent="0.3">
      <c r="A20" s="133"/>
      <c r="B20" s="132" t="s">
        <v>363</v>
      </c>
      <c r="C20" s="137">
        <v>1</v>
      </c>
    </row>
    <row r="21" spans="1:3" x14ac:dyDescent="0.3">
      <c r="A21" s="138" t="s">
        <v>1833</v>
      </c>
      <c r="B21" s="139"/>
      <c r="C21" s="1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22E85-0839-48F0-B6C9-F19E22F1FDFA}">
  <sheetPr>
    <pageSetUpPr fitToPage="1"/>
  </sheetPr>
  <dimension ref="A1:Y305"/>
  <sheetViews>
    <sheetView tabSelected="1" zoomScaleNormal="100" workbookViewId="0">
      <selection activeCell="O1" sqref="O1:R1048576"/>
    </sheetView>
  </sheetViews>
  <sheetFormatPr defaultRowHeight="10.199999999999999" x14ac:dyDescent="0.2"/>
  <cols>
    <col min="1" max="1" width="9.109375" style="102" customWidth="1"/>
    <col min="2" max="2" width="10.21875" style="106" customWidth="1"/>
    <col min="3" max="3" width="11.77734375" style="107" customWidth="1"/>
    <col min="4" max="4" width="23" style="102" customWidth="1"/>
    <col min="5" max="5" width="8.6640625" style="102" hidden="1" customWidth="1"/>
    <col min="6" max="6" width="12.33203125" style="106" hidden="1" customWidth="1"/>
    <col min="7" max="7" width="9.109375" style="101" customWidth="1"/>
    <col min="8" max="8" width="8.88671875" style="102" customWidth="1"/>
    <col min="9" max="9" width="7.88671875" style="102" customWidth="1"/>
    <col min="10" max="10" width="12.5546875" style="103" customWidth="1"/>
    <col min="11" max="11" width="21.88671875" style="102" customWidth="1"/>
    <col min="12" max="12" width="5.109375" style="102" customWidth="1"/>
    <col min="13" max="13" width="10.33203125" style="102" customWidth="1"/>
    <col min="14" max="14" width="11" style="101" customWidth="1"/>
    <col min="15" max="15" width="12.44140625" style="101" customWidth="1"/>
    <col min="16" max="16" width="10.21875" style="101" customWidth="1"/>
    <col min="17" max="17" width="10.5546875" style="101" customWidth="1"/>
    <col min="18" max="18" width="12.77734375" style="101" customWidth="1"/>
    <col min="19" max="19" width="13.21875" style="104" customWidth="1"/>
    <col min="20" max="20" width="11.6640625" style="105" customWidth="1"/>
    <col min="21" max="21" width="15.5546875" style="102" bestFit="1" customWidth="1"/>
    <col min="22" max="22" width="17.21875" style="105" bestFit="1" customWidth="1"/>
    <col min="23" max="16384" width="8.88671875" style="102"/>
  </cols>
  <sheetData>
    <row r="1" spans="1:25" x14ac:dyDescent="0.2">
      <c r="M1" s="155">
        <f>SUBTOTAL(109,M3:M298)</f>
        <v>305089</v>
      </c>
      <c r="S1" s="155">
        <f>SUBTOTAL(109,S3:S298)</f>
        <v>31678291221.126003</v>
      </c>
      <c r="T1" s="155">
        <f>SUBTOTAL(109,T3:T298)</f>
        <v>1301244.5926161762</v>
      </c>
    </row>
    <row r="2" spans="1:25" ht="45" customHeight="1" x14ac:dyDescent="0.2">
      <c r="A2" s="108" t="s">
        <v>421</v>
      </c>
      <c r="B2" s="109" t="s">
        <v>24</v>
      </c>
      <c r="C2" s="110" t="s">
        <v>422</v>
      </c>
      <c r="D2" s="109" t="s">
        <v>423</v>
      </c>
      <c r="E2" s="108" t="s">
        <v>424</v>
      </c>
      <c r="F2" s="109" t="s">
        <v>425</v>
      </c>
      <c r="G2" s="109" t="s">
        <v>426</v>
      </c>
      <c r="H2" s="109" t="s">
        <v>427</v>
      </c>
      <c r="I2" s="109" t="s">
        <v>428</v>
      </c>
      <c r="J2" s="111" t="s">
        <v>429</v>
      </c>
      <c r="K2" s="109" t="s">
        <v>430</v>
      </c>
      <c r="L2" s="109" t="s">
        <v>431</v>
      </c>
      <c r="M2" s="112" t="s">
        <v>432</v>
      </c>
      <c r="N2" s="112" t="s">
        <v>433</v>
      </c>
      <c r="O2" s="112" t="s">
        <v>434</v>
      </c>
      <c r="P2" s="112" t="s">
        <v>11</v>
      </c>
      <c r="Q2" s="112" t="s">
        <v>435</v>
      </c>
      <c r="R2" s="141" t="s">
        <v>436</v>
      </c>
      <c r="S2" s="113" t="s">
        <v>401</v>
      </c>
      <c r="T2" s="131" t="s">
        <v>1828</v>
      </c>
      <c r="U2" s="131" t="s">
        <v>1829</v>
      </c>
      <c r="V2" s="102" t="s">
        <v>1830</v>
      </c>
      <c r="W2" s="102" t="s">
        <v>1831</v>
      </c>
      <c r="X2" s="102" t="s">
        <v>1832</v>
      </c>
    </row>
    <row r="3" spans="1:25" s="122" customFormat="1" x14ac:dyDescent="0.2">
      <c r="A3" s="114" t="s">
        <v>1565</v>
      </c>
      <c r="B3" s="129">
        <v>45295</v>
      </c>
      <c r="C3" s="116">
        <v>1745426</v>
      </c>
      <c r="D3" s="115" t="s">
        <v>98</v>
      </c>
      <c r="E3" s="114"/>
      <c r="F3" s="115" t="s">
        <v>1563</v>
      </c>
      <c r="G3" s="115" t="s">
        <v>81</v>
      </c>
      <c r="H3" s="115">
        <v>24230</v>
      </c>
      <c r="I3" s="115">
        <v>1</v>
      </c>
      <c r="J3" s="117" t="s">
        <v>100</v>
      </c>
      <c r="K3" s="115" t="s">
        <v>101</v>
      </c>
      <c r="L3" s="115" t="s">
        <v>32</v>
      </c>
      <c r="M3" s="118">
        <v>3000</v>
      </c>
      <c r="N3" s="118">
        <v>7.89</v>
      </c>
      <c r="O3" s="118">
        <f>M3*N3</f>
        <v>23670</v>
      </c>
      <c r="P3" s="118">
        <v>0</v>
      </c>
      <c r="Q3" s="118"/>
      <c r="R3" s="118">
        <f>O3</f>
        <v>23670</v>
      </c>
      <c r="S3" s="119">
        <f t="shared" ref="S3:S66" si="0">R3*H3</f>
        <v>573524100</v>
      </c>
      <c r="T3" s="120">
        <f t="shared" ref="T3:T6" si="1">R3</f>
        <v>23670</v>
      </c>
      <c r="U3" s="121" t="s">
        <v>1856</v>
      </c>
      <c r="V3" s="122" t="s">
        <v>1901</v>
      </c>
      <c r="W3" s="122" t="s">
        <v>1880</v>
      </c>
      <c r="X3" s="122" t="s">
        <v>1847</v>
      </c>
    </row>
    <row r="4" spans="1:25" s="122" customFormat="1" x14ac:dyDescent="0.2">
      <c r="A4" s="114" t="s">
        <v>1565</v>
      </c>
      <c r="B4" s="129">
        <v>45295</v>
      </c>
      <c r="C4" s="116">
        <v>1745426</v>
      </c>
      <c r="D4" s="115" t="s">
        <v>98</v>
      </c>
      <c r="E4" s="114"/>
      <c r="F4" s="115" t="s">
        <v>1563</v>
      </c>
      <c r="G4" s="115" t="s">
        <v>81</v>
      </c>
      <c r="H4" s="115">
        <v>24230</v>
      </c>
      <c r="I4" s="115">
        <v>2</v>
      </c>
      <c r="J4" s="117" t="s">
        <v>102</v>
      </c>
      <c r="K4" s="115" t="s">
        <v>196</v>
      </c>
      <c r="L4" s="115" t="s">
        <v>32</v>
      </c>
      <c r="M4" s="118">
        <v>3000</v>
      </c>
      <c r="N4" s="118">
        <v>7.89</v>
      </c>
      <c r="O4" s="118">
        <f t="shared" ref="O4:O67" si="2">M4*N4</f>
        <v>23670</v>
      </c>
      <c r="P4" s="118">
        <v>0</v>
      </c>
      <c r="Q4" s="118"/>
      <c r="R4" s="118">
        <f t="shared" ref="R4:R67" si="3">O4</f>
        <v>23670</v>
      </c>
      <c r="S4" s="119">
        <f t="shared" si="0"/>
        <v>573524100</v>
      </c>
      <c r="T4" s="120">
        <f t="shared" si="1"/>
        <v>23670</v>
      </c>
      <c r="U4" s="121" t="s">
        <v>1856</v>
      </c>
      <c r="V4" s="122" t="s">
        <v>1901</v>
      </c>
      <c r="W4" s="122" t="s">
        <v>1880</v>
      </c>
      <c r="X4" s="122" t="s">
        <v>1847</v>
      </c>
    </row>
    <row r="5" spans="1:25" s="122" customFormat="1" x14ac:dyDescent="0.2">
      <c r="A5" s="114" t="s">
        <v>1565</v>
      </c>
      <c r="B5" s="129">
        <v>45295</v>
      </c>
      <c r="C5" s="116">
        <v>1745426</v>
      </c>
      <c r="D5" s="115" t="s">
        <v>98</v>
      </c>
      <c r="E5" s="114"/>
      <c r="F5" s="115" t="s">
        <v>1563</v>
      </c>
      <c r="G5" s="115" t="s">
        <v>81</v>
      </c>
      <c r="H5" s="115">
        <v>24230</v>
      </c>
      <c r="I5" s="115">
        <v>3</v>
      </c>
      <c r="J5" s="117" t="s">
        <v>104</v>
      </c>
      <c r="K5" s="115" t="s">
        <v>105</v>
      </c>
      <c r="L5" s="115" t="s">
        <v>32</v>
      </c>
      <c r="M5" s="118">
        <v>4500</v>
      </c>
      <c r="N5" s="118">
        <v>2.4900000000000002</v>
      </c>
      <c r="O5" s="118">
        <f t="shared" si="2"/>
        <v>11205.000000000002</v>
      </c>
      <c r="P5" s="118">
        <v>0</v>
      </c>
      <c r="Q5" s="118"/>
      <c r="R5" s="118">
        <f t="shared" si="3"/>
        <v>11205.000000000002</v>
      </c>
      <c r="S5" s="119">
        <f t="shared" si="0"/>
        <v>271497150.00000006</v>
      </c>
      <c r="T5" s="120">
        <f t="shared" si="1"/>
        <v>11205.000000000002</v>
      </c>
      <c r="U5" s="121" t="s">
        <v>1857</v>
      </c>
      <c r="V5" s="122" t="s">
        <v>1876</v>
      </c>
      <c r="W5" s="122" t="s">
        <v>1880</v>
      </c>
      <c r="X5" s="122" t="s">
        <v>1847</v>
      </c>
    </row>
    <row r="6" spans="1:25" s="122" customFormat="1" x14ac:dyDescent="0.2">
      <c r="A6" s="114" t="s">
        <v>1565</v>
      </c>
      <c r="B6" s="129">
        <v>45295</v>
      </c>
      <c r="C6" s="116">
        <v>1745426</v>
      </c>
      <c r="D6" s="115" t="s">
        <v>98</v>
      </c>
      <c r="E6" s="114"/>
      <c r="F6" s="115" t="s">
        <v>1563</v>
      </c>
      <c r="G6" s="115" t="s">
        <v>81</v>
      </c>
      <c r="H6" s="115">
        <v>24230</v>
      </c>
      <c r="I6" s="115">
        <v>4</v>
      </c>
      <c r="J6" s="117" t="s">
        <v>108</v>
      </c>
      <c r="K6" s="115" t="s">
        <v>109</v>
      </c>
      <c r="L6" s="115" t="s">
        <v>32</v>
      </c>
      <c r="M6" s="118">
        <v>1500</v>
      </c>
      <c r="N6" s="118">
        <v>2.77</v>
      </c>
      <c r="O6" s="118">
        <f t="shared" si="2"/>
        <v>4155</v>
      </c>
      <c r="P6" s="118">
        <v>0</v>
      </c>
      <c r="Q6" s="118"/>
      <c r="R6" s="118">
        <f t="shared" si="3"/>
        <v>4155</v>
      </c>
      <c r="S6" s="119">
        <f t="shared" si="0"/>
        <v>100675650</v>
      </c>
      <c r="T6" s="120">
        <f t="shared" si="1"/>
        <v>4155</v>
      </c>
      <c r="U6" s="121" t="s">
        <v>1857</v>
      </c>
      <c r="V6" s="122" t="s">
        <v>1876</v>
      </c>
      <c r="W6" s="122" t="s">
        <v>1880</v>
      </c>
      <c r="X6" s="122" t="s">
        <v>1847</v>
      </c>
    </row>
    <row r="7" spans="1:25" s="122" customFormat="1" x14ac:dyDescent="0.2">
      <c r="A7" s="114" t="s">
        <v>1565</v>
      </c>
      <c r="B7" s="129">
        <v>45295</v>
      </c>
      <c r="C7" s="116">
        <v>1745426</v>
      </c>
      <c r="D7" s="115" t="s">
        <v>98</v>
      </c>
      <c r="E7" s="114"/>
      <c r="F7" s="115" t="s">
        <v>1563</v>
      </c>
      <c r="G7" s="115" t="s">
        <v>81</v>
      </c>
      <c r="H7" s="115">
        <v>24230</v>
      </c>
      <c r="I7" s="115">
        <v>5</v>
      </c>
      <c r="J7" s="117" t="s">
        <v>1797</v>
      </c>
      <c r="K7" s="115" t="s">
        <v>1562</v>
      </c>
      <c r="L7" s="115" t="s">
        <v>46</v>
      </c>
      <c r="M7" s="118">
        <v>0</v>
      </c>
      <c r="N7" s="118">
        <v>0</v>
      </c>
      <c r="O7" s="118">
        <f t="shared" si="2"/>
        <v>0</v>
      </c>
      <c r="P7" s="118">
        <v>0</v>
      </c>
      <c r="Q7" s="118"/>
      <c r="R7" s="118">
        <f t="shared" si="3"/>
        <v>0</v>
      </c>
      <c r="S7" s="119">
        <f t="shared" si="0"/>
        <v>0</v>
      </c>
      <c r="T7" s="120"/>
      <c r="U7" s="121"/>
    </row>
    <row r="8" spans="1:25" s="122" customFormat="1" x14ac:dyDescent="0.2">
      <c r="A8" s="123" t="s">
        <v>1566</v>
      </c>
      <c r="B8" s="130">
        <v>45302</v>
      </c>
      <c r="C8" s="125">
        <v>1745434</v>
      </c>
      <c r="D8" s="124" t="s">
        <v>98</v>
      </c>
      <c r="E8" s="123"/>
      <c r="F8" s="124" t="s">
        <v>1563</v>
      </c>
      <c r="G8" s="124" t="s">
        <v>81</v>
      </c>
      <c r="H8" s="124">
        <v>24310</v>
      </c>
      <c r="I8" s="124">
        <v>1</v>
      </c>
      <c r="J8" s="126" t="s">
        <v>100</v>
      </c>
      <c r="K8" s="124" t="s">
        <v>101</v>
      </c>
      <c r="L8" s="124" t="s">
        <v>32</v>
      </c>
      <c r="M8" s="127">
        <v>1500</v>
      </c>
      <c r="N8" s="127">
        <v>7.89</v>
      </c>
      <c r="O8" s="118">
        <f t="shared" si="2"/>
        <v>11835</v>
      </c>
      <c r="P8" s="118">
        <v>0</v>
      </c>
      <c r="Q8" s="118"/>
      <c r="R8" s="118">
        <f t="shared" si="3"/>
        <v>11835</v>
      </c>
      <c r="S8" s="119">
        <f t="shared" si="0"/>
        <v>287708850</v>
      </c>
      <c r="T8" s="120">
        <f t="shared" ref="T8:T13" si="4">R8</f>
        <v>11835</v>
      </c>
      <c r="U8" s="121" t="s">
        <v>1856</v>
      </c>
      <c r="V8" s="122" t="s">
        <v>1901</v>
      </c>
      <c r="W8" s="122" t="s">
        <v>1880</v>
      </c>
      <c r="X8" s="122" t="s">
        <v>1847</v>
      </c>
    </row>
    <row r="9" spans="1:25" s="122" customFormat="1" x14ac:dyDescent="0.2">
      <c r="A9" s="123" t="s">
        <v>1566</v>
      </c>
      <c r="B9" s="130">
        <v>45302</v>
      </c>
      <c r="C9" s="125">
        <v>1745434</v>
      </c>
      <c r="D9" s="124" t="s">
        <v>98</v>
      </c>
      <c r="E9" s="123"/>
      <c r="F9" s="124" t="s">
        <v>1563</v>
      </c>
      <c r="G9" s="124" t="s">
        <v>81</v>
      </c>
      <c r="H9" s="124">
        <v>24310</v>
      </c>
      <c r="I9" s="124">
        <v>2</v>
      </c>
      <c r="J9" s="126" t="s">
        <v>102</v>
      </c>
      <c r="K9" s="124" t="s">
        <v>103</v>
      </c>
      <c r="L9" s="124" t="s">
        <v>32</v>
      </c>
      <c r="M9" s="127">
        <v>1500</v>
      </c>
      <c r="N9" s="127">
        <v>7.89</v>
      </c>
      <c r="O9" s="118">
        <f t="shared" si="2"/>
        <v>11835</v>
      </c>
      <c r="P9" s="118">
        <v>0</v>
      </c>
      <c r="Q9" s="118"/>
      <c r="R9" s="118">
        <f t="shared" si="3"/>
        <v>11835</v>
      </c>
      <c r="S9" s="119">
        <f t="shared" si="0"/>
        <v>287708850</v>
      </c>
      <c r="T9" s="120">
        <f t="shared" si="4"/>
        <v>11835</v>
      </c>
      <c r="U9" s="121" t="s">
        <v>1856</v>
      </c>
      <c r="V9" s="122" t="s">
        <v>1901</v>
      </c>
      <c r="W9" s="122" t="s">
        <v>1880</v>
      </c>
      <c r="X9" s="122" t="s">
        <v>1847</v>
      </c>
    </row>
    <row r="10" spans="1:25" s="122" customFormat="1" x14ac:dyDescent="0.2">
      <c r="A10" s="123" t="s">
        <v>1566</v>
      </c>
      <c r="B10" s="130">
        <v>45302</v>
      </c>
      <c r="C10" s="125">
        <v>1745434</v>
      </c>
      <c r="D10" s="124" t="s">
        <v>98</v>
      </c>
      <c r="E10" s="123"/>
      <c r="F10" s="124" t="s">
        <v>1563</v>
      </c>
      <c r="G10" s="124" t="s">
        <v>81</v>
      </c>
      <c r="H10" s="124">
        <v>24310</v>
      </c>
      <c r="I10" s="124">
        <v>3</v>
      </c>
      <c r="J10" s="126" t="s">
        <v>104</v>
      </c>
      <c r="K10" s="124" t="s">
        <v>197</v>
      </c>
      <c r="L10" s="124" t="s">
        <v>32</v>
      </c>
      <c r="M10" s="127">
        <v>4500</v>
      </c>
      <c r="N10" s="127">
        <v>2.4900000000000002</v>
      </c>
      <c r="O10" s="118">
        <f t="shared" si="2"/>
        <v>11205.000000000002</v>
      </c>
      <c r="P10" s="118">
        <v>0</v>
      </c>
      <c r="Q10" s="118"/>
      <c r="R10" s="118">
        <f t="shared" si="3"/>
        <v>11205.000000000002</v>
      </c>
      <c r="S10" s="119">
        <f t="shared" si="0"/>
        <v>272393550.00000006</v>
      </c>
      <c r="T10" s="120">
        <f t="shared" si="4"/>
        <v>11205.000000000002</v>
      </c>
      <c r="U10" s="121" t="s">
        <v>1857</v>
      </c>
      <c r="V10" s="122" t="s">
        <v>1876</v>
      </c>
      <c r="W10" s="122" t="s">
        <v>1880</v>
      </c>
      <c r="X10" s="122" t="s">
        <v>1847</v>
      </c>
    </row>
    <row r="11" spans="1:25" s="122" customFormat="1" x14ac:dyDescent="0.2">
      <c r="A11" s="123" t="s">
        <v>1566</v>
      </c>
      <c r="B11" s="130">
        <v>45302</v>
      </c>
      <c r="C11" s="125">
        <v>1745434</v>
      </c>
      <c r="D11" s="124" t="s">
        <v>98</v>
      </c>
      <c r="E11" s="123"/>
      <c r="F11" s="124" t="s">
        <v>1563</v>
      </c>
      <c r="G11" s="124" t="s">
        <v>81</v>
      </c>
      <c r="H11" s="124">
        <v>24310</v>
      </c>
      <c r="I11" s="124">
        <v>4</v>
      </c>
      <c r="J11" s="126" t="s">
        <v>106</v>
      </c>
      <c r="K11" s="124" t="s">
        <v>107</v>
      </c>
      <c r="L11" s="124" t="s">
        <v>32</v>
      </c>
      <c r="M11" s="127">
        <v>1500</v>
      </c>
      <c r="N11" s="127">
        <v>7.9</v>
      </c>
      <c r="O11" s="118">
        <f t="shared" si="2"/>
        <v>11850</v>
      </c>
      <c r="P11" s="118">
        <v>0</v>
      </c>
      <c r="Q11" s="118"/>
      <c r="R11" s="118">
        <f t="shared" si="3"/>
        <v>11850</v>
      </c>
      <c r="S11" s="119">
        <f t="shared" si="0"/>
        <v>288073500</v>
      </c>
      <c r="T11" s="120">
        <f t="shared" si="4"/>
        <v>11850</v>
      </c>
      <c r="U11" s="121" t="s">
        <v>1856</v>
      </c>
      <c r="V11" s="122" t="s">
        <v>1901</v>
      </c>
      <c r="W11" s="122" t="s">
        <v>1880</v>
      </c>
      <c r="X11" s="122" t="s">
        <v>1847</v>
      </c>
    </row>
    <row r="12" spans="1:25" s="122" customFormat="1" x14ac:dyDescent="0.2">
      <c r="A12" s="123" t="s">
        <v>1566</v>
      </c>
      <c r="B12" s="130">
        <v>45302</v>
      </c>
      <c r="C12" s="125">
        <v>1745434</v>
      </c>
      <c r="D12" s="124" t="s">
        <v>98</v>
      </c>
      <c r="E12" s="123"/>
      <c r="F12" s="124" t="s">
        <v>1563</v>
      </c>
      <c r="G12" s="124" t="s">
        <v>81</v>
      </c>
      <c r="H12" s="124">
        <v>24310</v>
      </c>
      <c r="I12" s="124">
        <v>5</v>
      </c>
      <c r="J12" s="126" t="s">
        <v>108</v>
      </c>
      <c r="K12" s="124" t="s">
        <v>109</v>
      </c>
      <c r="L12" s="124" t="s">
        <v>32</v>
      </c>
      <c r="M12" s="127">
        <v>1500</v>
      </c>
      <c r="N12" s="127">
        <v>2.77</v>
      </c>
      <c r="O12" s="118">
        <f t="shared" si="2"/>
        <v>4155</v>
      </c>
      <c r="P12" s="118">
        <v>0</v>
      </c>
      <c r="Q12" s="118"/>
      <c r="R12" s="118">
        <f t="shared" si="3"/>
        <v>4155</v>
      </c>
      <c r="S12" s="119">
        <f t="shared" si="0"/>
        <v>101008050</v>
      </c>
      <c r="T12" s="120">
        <f t="shared" si="4"/>
        <v>4155</v>
      </c>
      <c r="U12" s="121" t="s">
        <v>1857</v>
      </c>
      <c r="V12" s="122" t="s">
        <v>1876</v>
      </c>
      <c r="W12" s="122" t="s">
        <v>1880</v>
      </c>
      <c r="X12" s="122" t="s">
        <v>1847</v>
      </c>
    </row>
    <row r="13" spans="1:25" s="122" customFormat="1" x14ac:dyDescent="0.2">
      <c r="A13" s="123" t="s">
        <v>1566</v>
      </c>
      <c r="B13" s="130">
        <v>45302</v>
      </c>
      <c r="C13" s="125">
        <v>1745434</v>
      </c>
      <c r="D13" s="124" t="s">
        <v>98</v>
      </c>
      <c r="E13" s="123"/>
      <c r="F13" s="124" t="s">
        <v>1563</v>
      </c>
      <c r="G13" s="124" t="s">
        <v>81</v>
      </c>
      <c r="H13" s="124">
        <v>24310</v>
      </c>
      <c r="I13" s="124">
        <v>6</v>
      </c>
      <c r="J13" s="126" t="s">
        <v>312</v>
      </c>
      <c r="K13" s="124" t="s">
        <v>313</v>
      </c>
      <c r="L13" s="124" t="s">
        <v>32</v>
      </c>
      <c r="M13" s="127">
        <v>1500</v>
      </c>
      <c r="N13" s="127">
        <v>7.9</v>
      </c>
      <c r="O13" s="118">
        <f t="shared" si="2"/>
        <v>11850</v>
      </c>
      <c r="P13" s="118">
        <v>0</v>
      </c>
      <c r="Q13" s="118"/>
      <c r="R13" s="118">
        <f t="shared" si="3"/>
        <v>11850</v>
      </c>
      <c r="S13" s="119">
        <f t="shared" si="0"/>
        <v>288073500</v>
      </c>
      <c r="T13" s="120">
        <f t="shared" si="4"/>
        <v>11850</v>
      </c>
      <c r="U13" s="121" t="s">
        <v>1856</v>
      </c>
      <c r="V13" s="122" t="s">
        <v>1901</v>
      </c>
      <c r="W13" s="122" t="s">
        <v>1880</v>
      </c>
      <c r="X13" s="122" t="s">
        <v>1847</v>
      </c>
      <c r="Y13" s="122">
        <f>SUBTOTAL(109,S3:S25)/1000</f>
        <v>6108505.5899999999</v>
      </c>
    </row>
    <row r="14" spans="1:25" s="122" customFormat="1" x14ac:dyDescent="0.2">
      <c r="A14" s="123" t="s">
        <v>1566</v>
      </c>
      <c r="B14" s="130">
        <v>45302</v>
      </c>
      <c r="C14" s="125">
        <v>1745434</v>
      </c>
      <c r="D14" s="124" t="s">
        <v>98</v>
      </c>
      <c r="E14" s="123"/>
      <c r="F14" s="124" t="s">
        <v>1563</v>
      </c>
      <c r="G14" s="124" t="s">
        <v>81</v>
      </c>
      <c r="H14" s="124">
        <v>24310</v>
      </c>
      <c r="I14" s="124">
        <v>7</v>
      </c>
      <c r="J14" s="126" t="s">
        <v>1797</v>
      </c>
      <c r="K14" s="124" t="s">
        <v>1574</v>
      </c>
      <c r="L14" s="124" t="s">
        <v>46</v>
      </c>
      <c r="M14" s="127">
        <v>0</v>
      </c>
      <c r="N14" s="127">
        <v>0</v>
      </c>
      <c r="O14" s="118">
        <f t="shared" si="2"/>
        <v>0</v>
      </c>
      <c r="P14" s="118">
        <v>0</v>
      </c>
      <c r="Q14" s="118"/>
      <c r="R14" s="118">
        <f t="shared" si="3"/>
        <v>0</v>
      </c>
      <c r="S14" s="119">
        <f t="shared" si="0"/>
        <v>0</v>
      </c>
      <c r="T14" s="120"/>
      <c r="U14" s="121"/>
    </row>
    <row r="15" spans="1:25" s="122" customFormat="1" x14ac:dyDescent="0.2">
      <c r="A15" s="123" t="s">
        <v>1568</v>
      </c>
      <c r="B15" s="130">
        <v>45309</v>
      </c>
      <c r="C15" s="125">
        <v>1745445</v>
      </c>
      <c r="D15" s="124" t="s">
        <v>98</v>
      </c>
      <c r="E15" s="123"/>
      <c r="F15" s="124" t="s">
        <v>1563</v>
      </c>
      <c r="G15" s="124" t="s">
        <v>81</v>
      </c>
      <c r="H15" s="124">
        <v>24408</v>
      </c>
      <c r="I15" s="124">
        <v>1</v>
      </c>
      <c r="J15" s="126" t="s">
        <v>100</v>
      </c>
      <c r="K15" s="124" t="s">
        <v>101</v>
      </c>
      <c r="L15" s="124" t="s">
        <v>32</v>
      </c>
      <c r="M15" s="127">
        <v>3000</v>
      </c>
      <c r="N15" s="127">
        <v>7.89</v>
      </c>
      <c r="O15" s="118">
        <f t="shared" si="2"/>
        <v>23670</v>
      </c>
      <c r="P15" s="118">
        <v>0</v>
      </c>
      <c r="Q15" s="118"/>
      <c r="R15" s="118">
        <f t="shared" si="3"/>
        <v>23670</v>
      </c>
      <c r="S15" s="119">
        <f t="shared" si="0"/>
        <v>577737360</v>
      </c>
      <c r="T15" s="120">
        <f t="shared" ref="T15:T18" si="5">R15</f>
        <v>23670</v>
      </c>
      <c r="U15" s="121" t="s">
        <v>1856</v>
      </c>
      <c r="V15" s="122" t="s">
        <v>1901</v>
      </c>
      <c r="W15" s="122" t="s">
        <v>1880</v>
      </c>
      <c r="X15" s="122" t="s">
        <v>1847</v>
      </c>
    </row>
    <row r="16" spans="1:25" s="122" customFormat="1" x14ac:dyDescent="0.2">
      <c r="A16" s="123" t="s">
        <v>1568</v>
      </c>
      <c r="B16" s="130">
        <v>45309</v>
      </c>
      <c r="C16" s="125">
        <v>1745445</v>
      </c>
      <c r="D16" s="124" t="s">
        <v>98</v>
      </c>
      <c r="E16" s="123"/>
      <c r="F16" s="124" t="s">
        <v>1563</v>
      </c>
      <c r="G16" s="124" t="s">
        <v>81</v>
      </c>
      <c r="H16" s="124">
        <v>24408</v>
      </c>
      <c r="I16" s="124">
        <v>2</v>
      </c>
      <c r="J16" s="126" t="s">
        <v>102</v>
      </c>
      <c r="K16" s="124" t="s">
        <v>103</v>
      </c>
      <c r="L16" s="124" t="s">
        <v>32</v>
      </c>
      <c r="M16" s="127">
        <v>3000</v>
      </c>
      <c r="N16" s="127">
        <v>7.89</v>
      </c>
      <c r="O16" s="118">
        <f t="shared" si="2"/>
        <v>23670</v>
      </c>
      <c r="P16" s="118">
        <v>0</v>
      </c>
      <c r="Q16" s="118"/>
      <c r="R16" s="118">
        <f t="shared" si="3"/>
        <v>23670</v>
      </c>
      <c r="S16" s="119">
        <f t="shared" si="0"/>
        <v>577737360</v>
      </c>
      <c r="T16" s="120">
        <f t="shared" si="5"/>
        <v>23670</v>
      </c>
      <c r="U16" s="121" t="s">
        <v>1856</v>
      </c>
      <c r="V16" s="122" t="s">
        <v>1901</v>
      </c>
      <c r="W16" s="122" t="s">
        <v>1880</v>
      </c>
      <c r="X16" s="122" t="s">
        <v>1847</v>
      </c>
    </row>
    <row r="17" spans="1:24" s="122" customFormat="1" x14ac:dyDescent="0.2">
      <c r="A17" s="123" t="s">
        <v>1568</v>
      </c>
      <c r="B17" s="130">
        <v>45309</v>
      </c>
      <c r="C17" s="125">
        <v>1745445</v>
      </c>
      <c r="D17" s="124" t="s">
        <v>98</v>
      </c>
      <c r="E17" s="123"/>
      <c r="F17" s="124" t="s">
        <v>1563</v>
      </c>
      <c r="G17" s="124" t="s">
        <v>81</v>
      </c>
      <c r="H17" s="124">
        <v>24408</v>
      </c>
      <c r="I17" s="124">
        <v>3</v>
      </c>
      <c r="J17" s="126" t="s">
        <v>104</v>
      </c>
      <c r="K17" s="124" t="s">
        <v>197</v>
      </c>
      <c r="L17" s="124" t="s">
        <v>32</v>
      </c>
      <c r="M17" s="127">
        <v>4500</v>
      </c>
      <c r="N17" s="127">
        <v>2.4900000000000002</v>
      </c>
      <c r="O17" s="118">
        <f t="shared" si="2"/>
        <v>11205.000000000002</v>
      </c>
      <c r="P17" s="118">
        <v>0</v>
      </c>
      <c r="Q17" s="118"/>
      <c r="R17" s="118">
        <f t="shared" si="3"/>
        <v>11205.000000000002</v>
      </c>
      <c r="S17" s="119">
        <f t="shared" si="0"/>
        <v>273491640.00000006</v>
      </c>
      <c r="T17" s="120">
        <f t="shared" si="5"/>
        <v>11205.000000000002</v>
      </c>
      <c r="U17" s="121" t="s">
        <v>1857</v>
      </c>
      <c r="V17" s="122" t="s">
        <v>1876</v>
      </c>
      <c r="W17" s="122" t="s">
        <v>1880</v>
      </c>
      <c r="X17" s="122" t="s">
        <v>1847</v>
      </c>
    </row>
    <row r="18" spans="1:24" s="122" customFormat="1" x14ac:dyDescent="0.2">
      <c r="A18" s="123" t="s">
        <v>1568</v>
      </c>
      <c r="B18" s="130">
        <v>45309</v>
      </c>
      <c r="C18" s="125">
        <v>1745445</v>
      </c>
      <c r="D18" s="124" t="s">
        <v>98</v>
      </c>
      <c r="E18" s="123"/>
      <c r="F18" s="124" t="s">
        <v>1563</v>
      </c>
      <c r="G18" s="124" t="s">
        <v>81</v>
      </c>
      <c r="H18" s="124">
        <v>24408</v>
      </c>
      <c r="I18" s="124">
        <v>4</v>
      </c>
      <c r="J18" s="126" t="s">
        <v>108</v>
      </c>
      <c r="K18" s="124" t="s">
        <v>109</v>
      </c>
      <c r="L18" s="124" t="s">
        <v>32</v>
      </c>
      <c r="M18" s="127">
        <v>1500</v>
      </c>
      <c r="N18" s="127">
        <v>2.77</v>
      </c>
      <c r="O18" s="118">
        <f t="shared" si="2"/>
        <v>4155</v>
      </c>
      <c r="P18" s="118">
        <v>0</v>
      </c>
      <c r="Q18" s="118"/>
      <c r="R18" s="118">
        <f t="shared" si="3"/>
        <v>4155</v>
      </c>
      <c r="S18" s="119">
        <f t="shared" si="0"/>
        <v>101415240</v>
      </c>
      <c r="T18" s="120">
        <f t="shared" si="5"/>
        <v>4155</v>
      </c>
      <c r="U18" s="121" t="s">
        <v>1857</v>
      </c>
      <c r="V18" s="122" t="s">
        <v>1876</v>
      </c>
      <c r="W18" s="122" t="s">
        <v>1880</v>
      </c>
      <c r="X18" s="122" t="s">
        <v>1847</v>
      </c>
    </row>
    <row r="19" spans="1:24" s="122" customFormat="1" x14ac:dyDescent="0.2">
      <c r="A19" s="123" t="s">
        <v>1568</v>
      </c>
      <c r="B19" s="130">
        <v>45309</v>
      </c>
      <c r="C19" s="125">
        <v>1745445</v>
      </c>
      <c r="D19" s="124" t="s">
        <v>98</v>
      </c>
      <c r="E19" s="123"/>
      <c r="F19" s="124" t="s">
        <v>1563</v>
      </c>
      <c r="G19" s="124" t="s">
        <v>81</v>
      </c>
      <c r="H19" s="124">
        <v>24408</v>
      </c>
      <c r="I19" s="124">
        <v>5</v>
      </c>
      <c r="J19" s="126" t="s">
        <v>1797</v>
      </c>
      <c r="K19" s="124" t="s">
        <v>1575</v>
      </c>
      <c r="L19" s="124" t="s">
        <v>46</v>
      </c>
      <c r="M19" s="127">
        <v>0</v>
      </c>
      <c r="N19" s="127">
        <v>0</v>
      </c>
      <c r="O19" s="118">
        <f t="shared" si="2"/>
        <v>0</v>
      </c>
      <c r="P19" s="118">
        <v>0</v>
      </c>
      <c r="Q19" s="118"/>
      <c r="R19" s="118">
        <f t="shared" si="3"/>
        <v>0</v>
      </c>
      <c r="S19" s="119">
        <f t="shared" si="0"/>
        <v>0</v>
      </c>
      <c r="T19" s="120"/>
      <c r="U19" s="121"/>
    </row>
    <row r="20" spans="1:24" s="122" customFormat="1" x14ac:dyDescent="0.2">
      <c r="A20" s="123" t="s">
        <v>1570</v>
      </c>
      <c r="B20" s="130">
        <v>45316</v>
      </c>
      <c r="C20" s="125">
        <v>1745466</v>
      </c>
      <c r="D20" s="124" t="s">
        <v>98</v>
      </c>
      <c r="E20" s="123"/>
      <c r="F20" s="124" t="s">
        <v>1563</v>
      </c>
      <c r="G20" s="124" t="s">
        <v>81</v>
      </c>
      <c r="H20" s="124">
        <v>24453</v>
      </c>
      <c r="I20" s="124">
        <v>1</v>
      </c>
      <c r="J20" s="126" t="s">
        <v>100</v>
      </c>
      <c r="K20" s="124" t="s">
        <v>101</v>
      </c>
      <c r="L20" s="124" t="s">
        <v>32</v>
      </c>
      <c r="M20" s="127">
        <v>1500</v>
      </c>
      <c r="N20" s="127">
        <v>7.89</v>
      </c>
      <c r="O20" s="118">
        <f t="shared" si="2"/>
        <v>11835</v>
      </c>
      <c r="P20" s="118">
        <v>0</v>
      </c>
      <c r="Q20" s="118"/>
      <c r="R20" s="118">
        <f t="shared" si="3"/>
        <v>11835</v>
      </c>
      <c r="S20" s="119">
        <f t="shared" si="0"/>
        <v>289401255</v>
      </c>
      <c r="T20" s="120">
        <f t="shared" ref="T20:T25" si="6">R20</f>
        <v>11835</v>
      </c>
      <c r="U20" s="121" t="s">
        <v>1856</v>
      </c>
      <c r="V20" s="122" t="s">
        <v>1901</v>
      </c>
      <c r="W20" s="122" t="s">
        <v>1880</v>
      </c>
      <c r="X20" s="122" t="s">
        <v>1847</v>
      </c>
    </row>
    <row r="21" spans="1:24" s="122" customFormat="1" x14ac:dyDescent="0.2">
      <c r="A21" s="123" t="s">
        <v>1570</v>
      </c>
      <c r="B21" s="130">
        <v>45316</v>
      </c>
      <c r="C21" s="125">
        <v>1745466</v>
      </c>
      <c r="D21" s="124" t="s">
        <v>98</v>
      </c>
      <c r="E21" s="123"/>
      <c r="F21" s="124" t="s">
        <v>1563</v>
      </c>
      <c r="G21" s="124" t="s">
        <v>81</v>
      </c>
      <c r="H21" s="124">
        <v>24453</v>
      </c>
      <c r="I21" s="124">
        <v>2</v>
      </c>
      <c r="J21" s="126" t="s">
        <v>102</v>
      </c>
      <c r="K21" s="124" t="s">
        <v>103</v>
      </c>
      <c r="L21" s="124" t="s">
        <v>32</v>
      </c>
      <c r="M21" s="127">
        <v>1500</v>
      </c>
      <c r="N21" s="127">
        <v>7.89</v>
      </c>
      <c r="O21" s="118">
        <f t="shared" si="2"/>
        <v>11835</v>
      </c>
      <c r="P21" s="118">
        <v>0</v>
      </c>
      <c r="Q21" s="118"/>
      <c r="R21" s="118">
        <f t="shared" si="3"/>
        <v>11835</v>
      </c>
      <c r="S21" s="119">
        <f t="shared" si="0"/>
        <v>289401255</v>
      </c>
      <c r="T21" s="120">
        <f t="shared" si="6"/>
        <v>11835</v>
      </c>
      <c r="U21" s="121" t="s">
        <v>1856</v>
      </c>
      <c r="V21" s="122" t="s">
        <v>1901</v>
      </c>
      <c r="W21" s="122" t="s">
        <v>1880</v>
      </c>
      <c r="X21" s="122" t="s">
        <v>1847</v>
      </c>
    </row>
    <row r="22" spans="1:24" s="122" customFormat="1" x14ac:dyDescent="0.2">
      <c r="A22" s="123" t="s">
        <v>1570</v>
      </c>
      <c r="B22" s="130">
        <v>45316</v>
      </c>
      <c r="C22" s="125">
        <v>1745466</v>
      </c>
      <c r="D22" s="124" t="s">
        <v>98</v>
      </c>
      <c r="E22" s="123"/>
      <c r="F22" s="124" t="s">
        <v>1563</v>
      </c>
      <c r="G22" s="124" t="s">
        <v>81</v>
      </c>
      <c r="H22" s="124">
        <v>24453</v>
      </c>
      <c r="I22" s="124">
        <v>3</v>
      </c>
      <c r="J22" s="126" t="s">
        <v>104</v>
      </c>
      <c r="K22" s="124" t="s">
        <v>197</v>
      </c>
      <c r="L22" s="124" t="s">
        <v>32</v>
      </c>
      <c r="M22" s="127">
        <v>4500</v>
      </c>
      <c r="N22" s="127">
        <v>2.4900000000000002</v>
      </c>
      <c r="O22" s="118">
        <f t="shared" si="2"/>
        <v>11205.000000000002</v>
      </c>
      <c r="P22" s="118">
        <v>0</v>
      </c>
      <c r="Q22" s="118"/>
      <c r="R22" s="118">
        <f t="shared" si="3"/>
        <v>11205.000000000002</v>
      </c>
      <c r="S22" s="119">
        <f t="shared" si="0"/>
        <v>273995865.00000006</v>
      </c>
      <c r="T22" s="120">
        <f t="shared" si="6"/>
        <v>11205.000000000002</v>
      </c>
      <c r="U22" s="121" t="s">
        <v>1857</v>
      </c>
      <c r="V22" s="122" t="s">
        <v>1876</v>
      </c>
      <c r="W22" s="122" t="s">
        <v>1880</v>
      </c>
      <c r="X22" s="122" t="s">
        <v>1847</v>
      </c>
    </row>
    <row r="23" spans="1:24" s="122" customFormat="1" x14ac:dyDescent="0.2">
      <c r="A23" s="123" t="s">
        <v>1570</v>
      </c>
      <c r="B23" s="130">
        <v>45316</v>
      </c>
      <c r="C23" s="125">
        <v>1745466</v>
      </c>
      <c r="D23" s="124" t="s">
        <v>98</v>
      </c>
      <c r="E23" s="123"/>
      <c r="F23" s="124" t="s">
        <v>1563</v>
      </c>
      <c r="G23" s="124" t="s">
        <v>81</v>
      </c>
      <c r="H23" s="124">
        <v>24453</v>
      </c>
      <c r="I23" s="124">
        <v>4</v>
      </c>
      <c r="J23" s="126" t="s">
        <v>106</v>
      </c>
      <c r="K23" s="124" t="s">
        <v>107</v>
      </c>
      <c r="L23" s="124" t="s">
        <v>32</v>
      </c>
      <c r="M23" s="127">
        <v>1500</v>
      </c>
      <c r="N23" s="127">
        <v>7.9</v>
      </c>
      <c r="O23" s="118">
        <f t="shared" si="2"/>
        <v>11850</v>
      </c>
      <c r="P23" s="118">
        <v>0</v>
      </c>
      <c r="Q23" s="118"/>
      <c r="R23" s="118">
        <f t="shared" si="3"/>
        <v>11850</v>
      </c>
      <c r="S23" s="119">
        <f t="shared" si="0"/>
        <v>289768050</v>
      </c>
      <c r="T23" s="120">
        <f t="shared" si="6"/>
        <v>11850</v>
      </c>
      <c r="U23" s="121" t="s">
        <v>1856</v>
      </c>
      <c r="V23" s="122" t="s">
        <v>1901</v>
      </c>
      <c r="W23" s="122" t="s">
        <v>1880</v>
      </c>
      <c r="X23" s="122" t="s">
        <v>1847</v>
      </c>
    </row>
    <row r="24" spans="1:24" s="122" customFormat="1" x14ac:dyDescent="0.2">
      <c r="A24" s="123" t="s">
        <v>1570</v>
      </c>
      <c r="B24" s="130">
        <v>45316</v>
      </c>
      <c r="C24" s="125">
        <v>1745466</v>
      </c>
      <c r="D24" s="124" t="s">
        <v>98</v>
      </c>
      <c r="E24" s="123"/>
      <c r="F24" s="124" t="s">
        <v>1563</v>
      </c>
      <c r="G24" s="124" t="s">
        <v>81</v>
      </c>
      <c r="H24" s="124">
        <v>24453</v>
      </c>
      <c r="I24" s="124">
        <v>5</v>
      </c>
      <c r="J24" s="126" t="s">
        <v>108</v>
      </c>
      <c r="K24" s="124" t="s">
        <v>109</v>
      </c>
      <c r="L24" s="124" t="s">
        <v>32</v>
      </c>
      <c r="M24" s="127">
        <v>1500</v>
      </c>
      <c r="N24" s="127">
        <v>2.77</v>
      </c>
      <c r="O24" s="118">
        <f t="shared" si="2"/>
        <v>4155</v>
      </c>
      <c r="P24" s="118">
        <v>0</v>
      </c>
      <c r="Q24" s="118"/>
      <c r="R24" s="118">
        <f t="shared" si="3"/>
        <v>4155</v>
      </c>
      <c r="S24" s="119">
        <f t="shared" si="0"/>
        <v>101602215</v>
      </c>
      <c r="T24" s="120">
        <f t="shared" si="6"/>
        <v>4155</v>
      </c>
      <c r="U24" s="121" t="s">
        <v>1857</v>
      </c>
      <c r="V24" s="122" t="s">
        <v>1876</v>
      </c>
      <c r="W24" s="122" t="s">
        <v>1880</v>
      </c>
      <c r="X24" s="122" t="s">
        <v>1847</v>
      </c>
    </row>
    <row r="25" spans="1:24" s="122" customFormat="1" x14ac:dyDescent="0.2">
      <c r="A25" s="123" t="s">
        <v>1570</v>
      </c>
      <c r="B25" s="130">
        <v>45316</v>
      </c>
      <c r="C25" s="125">
        <v>1745466</v>
      </c>
      <c r="D25" s="124" t="s">
        <v>98</v>
      </c>
      <c r="E25" s="123"/>
      <c r="F25" s="124" t="s">
        <v>1563</v>
      </c>
      <c r="G25" s="124" t="s">
        <v>81</v>
      </c>
      <c r="H25" s="124">
        <v>24453</v>
      </c>
      <c r="I25" s="124">
        <v>6</v>
      </c>
      <c r="J25" s="126" t="s">
        <v>312</v>
      </c>
      <c r="K25" s="124" t="s">
        <v>313</v>
      </c>
      <c r="L25" s="124" t="s">
        <v>32</v>
      </c>
      <c r="M25" s="127">
        <v>1500</v>
      </c>
      <c r="N25" s="127">
        <v>7.9</v>
      </c>
      <c r="O25" s="118">
        <f t="shared" si="2"/>
        <v>11850</v>
      </c>
      <c r="P25" s="118">
        <v>0</v>
      </c>
      <c r="Q25" s="118"/>
      <c r="R25" s="118">
        <f t="shared" si="3"/>
        <v>11850</v>
      </c>
      <c r="S25" s="119">
        <f t="shared" si="0"/>
        <v>289768050</v>
      </c>
      <c r="T25" s="120">
        <f t="shared" si="6"/>
        <v>11850</v>
      </c>
      <c r="U25" s="121" t="s">
        <v>1856</v>
      </c>
      <c r="V25" s="122" t="s">
        <v>1901</v>
      </c>
      <c r="W25" s="122" t="s">
        <v>1880</v>
      </c>
      <c r="X25" s="122" t="s">
        <v>1847</v>
      </c>
    </row>
    <row r="26" spans="1:24" s="122" customFormat="1" x14ac:dyDescent="0.2">
      <c r="A26" s="123" t="s">
        <v>1570</v>
      </c>
      <c r="B26" s="130">
        <v>45316</v>
      </c>
      <c r="C26" s="125">
        <v>1745466</v>
      </c>
      <c r="D26" s="124" t="s">
        <v>98</v>
      </c>
      <c r="E26" s="123"/>
      <c r="F26" s="124" t="s">
        <v>1563</v>
      </c>
      <c r="G26" s="124" t="s">
        <v>81</v>
      </c>
      <c r="H26" s="124">
        <v>24453</v>
      </c>
      <c r="I26" s="124">
        <v>7</v>
      </c>
      <c r="J26" s="126" t="s">
        <v>1797</v>
      </c>
      <c r="K26" s="124" t="s">
        <v>1576</v>
      </c>
      <c r="L26" s="124" t="s">
        <v>46</v>
      </c>
      <c r="M26" s="127">
        <v>0</v>
      </c>
      <c r="N26" s="127">
        <v>0</v>
      </c>
      <c r="O26" s="118">
        <f t="shared" si="2"/>
        <v>0</v>
      </c>
      <c r="P26" s="118">
        <v>0</v>
      </c>
      <c r="Q26" s="118"/>
      <c r="R26" s="118">
        <f t="shared" si="3"/>
        <v>0</v>
      </c>
      <c r="S26" s="119">
        <f t="shared" si="0"/>
        <v>0</v>
      </c>
      <c r="T26" s="120"/>
      <c r="U26" s="121"/>
    </row>
    <row r="27" spans="1:24" s="122" customFormat="1" x14ac:dyDescent="0.2">
      <c r="A27" s="123" t="s">
        <v>1572</v>
      </c>
      <c r="B27" s="130">
        <v>45318</v>
      </c>
      <c r="C27" s="125">
        <v>1745465</v>
      </c>
      <c r="D27" s="124" t="s">
        <v>208</v>
      </c>
      <c r="E27" s="123"/>
      <c r="F27" s="124" t="s">
        <v>209</v>
      </c>
      <c r="G27" s="124" t="s">
        <v>81</v>
      </c>
      <c r="H27" s="124">
        <v>24445</v>
      </c>
      <c r="I27" s="124">
        <v>1</v>
      </c>
      <c r="J27" s="126" t="s">
        <v>210</v>
      </c>
      <c r="K27" s="124" t="s">
        <v>859</v>
      </c>
      <c r="L27" s="124" t="s">
        <v>32</v>
      </c>
      <c r="M27" s="127">
        <v>1100</v>
      </c>
      <c r="N27" s="127">
        <v>5.2850000000000001</v>
      </c>
      <c r="O27" s="118">
        <f t="shared" si="2"/>
        <v>5813.5</v>
      </c>
      <c r="P27" s="118">
        <v>0</v>
      </c>
      <c r="Q27" s="118"/>
      <c r="R27" s="118">
        <f t="shared" si="3"/>
        <v>5813.5</v>
      </c>
      <c r="S27" s="119">
        <f t="shared" si="0"/>
        <v>142111007.5</v>
      </c>
      <c r="T27" s="120">
        <f t="shared" ref="T27:T45" si="7">R27</f>
        <v>5813.5</v>
      </c>
      <c r="U27" s="121" t="s">
        <v>1858</v>
      </c>
      <c r="V27" s="122" t="s">
        <v>1885</v>
      </c>
      <c r="W27" s="122" t="s">
        <v>1885</v>
      </c>
      <c r="X27" s="122" t="s">
        <v>1848</v>
      </c>
    </row>
    <row r="28" spans="1:24" s="122" customFormat="1" x14ac:dyDescent="0.2">
      <c r="A28" s="123" t="s">
        <v>1572</v>
      </c>
      <c r="B28" s="130">
        <v>45318</v>
      </c>
      <c r="C28" s="125">
        <v>1745465</v>
      </c>
      <c r="D28" s="124" t="s">
        <v>208</v>
      </c>
      <c r="E28" s="123"/>
      <c r="F28" s="124" t="s">
        <v>209</v>
      </c>
      <c r="G28" s="124" t="s">
        <v>81</v>
      </c>
      <c r="H28" s="124">
        <v>24445</v>
      </c>
      <c r="I28" s="124">
        <v>2</v>
      </c>
      <c r="J28" s="126" t="s">
        <v>212</v>
      </c>
      <c r="K28" s="124" t="s">
        <v>213</v>
      </c>
      <c r="L28" s="124" t="s">
        <v>32</v>
      </c>
      <c r="M28" s="127">
        <v>1900</v>
      </c>
      <c r="N28" s="127">
        <v>5.1269999999999998</v>
      </c>
      <c r="O28" s="118">
        <f t="shared" si="2"/>
        <v>9741.2999999999993</v>
      </c>
      <c r="P28" s="118">
        <v>0</v>
      </c>
      <c r="Q28" s="118"/>
      <c r="R28" s="118">
        <f t="shared" si="3"/>
        <v>9741.2999999999993</v>
      </c>
      <c r="S28" s="119">
        <f t="shared" si="0"/>
        <v>238126078.49999997</v>
      </c>
      <c r="T28" s="120">
        <f t="shared" si="7"/>
        <v>9741.2999999999993</v>
      </c>
      <c r="U28" s="121" t="s">
        <v>1858</v>
      </c>
      <c r="V28" s="122" t="s">
        <v>1885</v>
      </c>
      <c r="W28" s="122" t="s">
        <v>1885</v>
      </c>
      <c r="X28" s="122" t="s">
        <v>1848</v>
      </c>
    </row>
    <row r="29" spans="1:24" s="122" customFormat="1" x14ac:dyDescent="0.2">
      <c r="A29" s="123" t="s">
        <v>1572</v>
      </c>
      <c r="B29" s="130">
        <v>45318</v>
      </c>
      <c r="C29" s="125">
        <v>1745465</v>
      </c>
      <c r="D29" s="124" t="s">
        <v>208</v>
      </c>
      <c r="E29" s="123"/>
      <c r="F29" s="124" t="s">
        <v>209</v>
      </c>
      <c r="G29" s="124" t="s">
        <v>81</v>
      </c>
      <c r="H29" s="124">
        <v>24445</v>
      </c>
      <c r="I29" s="124">
        <v>3</v>
      </c>
      <c r="J29" s="126" t="s">
        <v>214</v>
      </c>
      <c r="K29" s="124" t="s">
        <v>1196</v>
      </c>
      <c r="L29" s="124" t="s">
        <v>32</v>
      </c>
      <c r="M29" s="127">
        <v>6400</v>
      </c>
      <c r="N29" s="127">
        <v>5.1550000000000002</v>
      </c>
      <c r="O29" s="118">
        <f t="shared" si="2"/>
        <v>32992</v>
      </c>
      <c r="P29" s="118">
        <v>0</v>
      </c>
      <c r="Q29" s="118"/>
      <c r="R29" s="118">
        <f t="shared" si="3"/>
        <v>32992</v>
      </c>
      <c r="S29" s="119">
        <f t="shared" si="0"/>
        <v>806489440</v>
      </c>
      <c r="T29" s="120">
        <f t="shared" si="7"/>
        <v>32992</v>
      </c>
      <c r="U29" s="121" t="s">
        <v>1858</v>
      </c>
      <c r="V29" s="122" t="s">
        <v>1885</v>
      </c>
      <c r="W29" s="122" t="s">
        <v>1885</v>
      </c>
      <c r="X29" s="122" t="s">
        <v>1848</v>
      </c>
    </row>
    <row r="30" spans="1:24" s="122" customFormat="1" x14ac:dyDescent="0.2">
      <c r="A30" s="123" t="s">
        <v>1572</v>
      </c>
      <c r="B30" s="130">
        <v>45318</v>
      </c>
      <c r="C30" s="125">
        <v>1745465</v>
      </c>
      <c r="D30" s="124" t="s">
        <v>208</v>
      </c>
      <c r="E30" s="123"/>
      <c r="F30" s="124" t="s">
        <v>209</v>
      </c>
      <c r="G30" s="124" t="s">
        <v>81</v>
      </c>
      <c r="H30" s="124">
        <v>24445</v>
      </c>
      <c r="I30" s="124">
        <v>4</v>
      </c>
      <c r="J30" s="126" t="s">
        <v>216</v>
      </c>
      <c r="K30" s="124" t="s">
        <v>217</v>
      </c>
      <c r="L30" s="124" t="s">
        <v>32</v>
      </c>
      <c r="M30" s="127">
        <v>1100</v>
      </c>
      <c r="N30" s="127">
        <v>5.2850000000000001</v>
      </c>
      <c r="O30" s="118">
        <f t="shared" si="2"/>
        <v>5813.5</v>
      </c>
      <c r="P30" s="118">
        <v>0</v>
      </c>
      <c r="Q30" s="118"/>
      <c r="R30" s="118">
        <f t="shared" si="3"/>
        <v>5813.5</v>
      </c>
      <c r="S30" s="119">
        <f t="shared" si="0"/>
        <v>142111007.5</v>
      </c>
      <c r="T30" s="120">
        <f t="shared" si="7"/>
        <v>5813.5</v>
      </c>
      <c r="U30" s="121" t="s">
        <v>1858</v>
      </c>
      <c r="V30" s="122" t="s">
        <v>1885</v>
      </c>
      <c r="W30" s="122" t="s">
        <v>1885</v>
      </c>
      <c r="X30" s="122" t="s">
        <v>1848</v>
      </c>
    </row>
    <row r="31" spans="1:24" s="122" customFormat="1" x14ac:dyDescent="0.2">
      <c r="A31" s="123" t="s">
        <v>1572</v>
      </c>
      <c r="B31" s="130">
        <v>45318</v>
      </c>
      <c r="C31" s="125">
        <v>1745465</v>
      </c>
      <c r="D31" s="124" t="s">
        <v>208</v>
      </c>
      <c r="E31" s="123"/>
      <c r="F31" s="124" t="s">
        <v>209</v>
      </c>
      <c r="G31" s="124" t="s">
        <v>81</v>
      </c>
      <c r="H31" s="124">
        <v>24445</v>
      </c>
      <c r="I31" s="124">
        <v>5</v>
      </c>
      <c r="J31" s="126" t="s">
        <v>218</v>
      </c>
      <c r="K31" s="124" t="s">
        <v>1020</v>
      </c>
      <c r="L31" s="124" t="s">
        <v>32</v>
      </c>
      <c r="M31" s="127">
        <v>1900</v>
      </c>
      <c r="N31" s="127">
        <v>5.1269999999999998</v>
      </c>
      <c r="O31" s="118">
        <f t="shared" si="2"/>
        <v>9741.2999999999993</v>
      </c>
      <c r="P31" s="118">
        <v>0</v>
      </c>
      <c r="Q31" s="118"/>
      <c r="R31" s="118">
        <f t="shared" si="3"/>
        <v>9741.2999999999993</v>
      </c>
      <c r="S31" s="119">
        <f t="shared" si="0"/>
        <v>238126078.49999997</v>
      </c>
      <c r="T31" s="120">
        <f t="shared" si="7"/>
        <v>9741.2999999999993</v>
      </c>
      <c r="U31" s="121" t="s">
        <v>1858</v>
      </c>
      <c r="V31" s="122" t="s">
        <v>1885</v>
      </c>
      <c r="W31" s="122" t="s">
        <v>1885</v>
      </c>
      <c r="X31" s="122" t="s">
        <v>1848</v>
      </c>
    </row>
    <row r="32" spans="1:24" s="122" customFormat="1" x14ac:dyDescent="0.2">
      <c r="A32" s="123" t="s">
        <v>1572</v>
      </c>
      <c r="B32" s="130">
        <v>45318</v>
      </c>
      <c r="C32" s="125">
        <v>1745465</v>
      </c>
      <c r="D32" s="124" t="s">
        <v>208</v>
      </c>
      <c r="E32" s="123"/>
      <c r="F32" s="124" t="s">
        <v>209</v>
      </c>
      <c r="G32" s="124" t="s">
        <v>81</v>
      </c>
      <c r="H32" s="124">
        <v>24445</v>
      </c>
      <c r="I32" s="124">
        <v>6</v>
      </c>
      <c r="J32" s="126" t="s">
        <v>220</v>
      </c>
      <c r="K32" s="124" t="s">
        <v>1021</v>
      </c>
      <c r="L32" s="124" t="s">
        <v>32</v>
      </c>
      <c r="M32" s="127">
        <v>6400</v>
      </c>
      <c r="N32" s="127">
        <v>5.1550000000000002</v>
      </c>
      <c r="O32" s="118">
        <f t="shared" si="2"/>
        <v>32992</v>
      </c>
      <c r="P32" s="118">
        <v>0</v>
      </c>
      <c r="Q32" s="118"/>
      <c r="R32" s="118">
        <f t="shared" si="3"/>
        <v>32992</v>
      </c>
      <c r="S32" s="119">
        <f t="shared" si="0"/>
        <v>806489440</v>
      </c>
      <c r="T32" s="120">
        <f t="shared" si="7"/>
        <v>32992</v>
      </c>
      <c r="U32" s="121" t="s">
        <v>1858</v>
      </c>
      <c r="V32" s="122" t="s">
        <v>1885</v>
      </c>
      <c r="W32" s="122" t="s">
        <v>1885</v>
      </c>
      <c r="X32" s="122" t="s">
        <v>1848</v>
      </c>
    </row>
    <row r="33" spans="1:24" s="122" customFormat="1" x14ac:dyDescent="0.2">
      <c r="A33" s="123" t="s">
        <v>1572</v>
      </c>
      <c r="B33" s="130">
        <v>45318</v>
      </c>
      <c r="C33" s="125">
        <v>1745465</v>
      </c>
      <c r="D33" s="124" t="s">
        <v>208</v>
      </c>
      <c r="E33" s="123"/>
      <c r="F33" s="124" t="s">
        <v>209</v>
      </c>
      <c r="G33" s="124" t="s">
        <v>81</v>
      </c>
      <c r="H33" s="124">
        <v>24445</v>
      </c>
      <c r="I33" s="124">
        <v>7</v>
      </c>
      <c r="J33" s="126" t="s">
        <v>74</v>
      </c>
      <c r="K33" s="124" t="s">
        <v>75</v>
      </c>
      <c r="L33" s="124" t="s">
        <v>32</v>
      </c>
      <c r="M33" s="127">
        <v>18700</v>
      </c>
      <c r="N33" s="127">
        <v>1.63</v>
      </c>
      <c r="O33" s="118">
        <f t="shared" si="2"/>
        <v>30480.999999999996</v>
      </c>
      <c r="P33" s="118">
        <v>0</v>
      </c>
      <c r="Q33" s="118"/>
      <c r="R33" s="118">
        <f t="shared" si="3"/>
        <v>30480.999999999996</v>
      </c>
      <c r="S33" s="119">
        <f t="shared" si="0"/>
        <v>745108044.99999988</v>
      </c>
      <c r="T33" s="120">
        <f t="shared" si="7"/>
        <v>30480.999999999996</v>
      </c>
      <c r="U33" s="121" t="s">
        <v>1859</v>
      </c>
      <c r="V33" s="122" t="s">
        <v>1877</v>
      </c>
      <c r="W33" s="122" t="s">
        <v>1877</v>
      </c>
      <c r="X33" s="122" t="s">
        <v>1848</v>
      </c>
    </row>
    <row r="34" spans="1:24" s="122" customFormat="1" x14ac:dyDescent="0.2">
      <c r="A34" s="123" t="s">
        <v>1572</v>
      </c>
      <c r="B34" s="130">
        <v>45318</v>
      </c>
      <c r="C34" s="125">
        <v>1745465</v>
      </c>
      <c r="D34" s="124" t="s">
        <v>208</v>
      </c>
      <c r="E34" s="123"/>
      <c r="F34" s="124" t="s">
        <v>209</v>
      </c>
      <c r="G34" s="124" t="s">
        <v>81</v>
      </c>
      <c r="H34" s="124">
        <v>24445</v>
      </c>
      <c r="I34" s="124">
        <v>8</v>
      </c>
      <c r="J34" s="126" t="s">
        <v>222</v>
      </c>
      <c r="K34" s="124" t="s">
        <v>223</v>
      </c>
      <c r="L34" s="124" t="s">
        <v>32</v>
      </c>
      <c r="M34" s="127">
        <v>600</v>
      </c>
      <c r="N34" s="127">
        <v>5.117</v>
      </c>
      <c r="O34" s="118">
        <f t="shared" si="2"/>
        <v>3070.2</v>
      </c>
      <c r="P34" s="118">
        <v>0</v>
      </c>
      <c r="Q34" s="118"/>
      <c r="R34" s="118">
        <f t="shared" si="3"/>
        <v>3070.2</v>
      </c>
      <c r="S34" s="119">
        <f t="shared" si="0"/>
        <v>75051039</v>
      </c>
      <c r="T34" s="120">
        <f t="shared" si="7"/>
        <v>3070.2</v>
      </c>
      <c r="U34" s="121" t="s">
        <v>1858</v>
      </c>
      <c r="V34" s="122" t="s">
        <v>1885</v>
      </c>
      <c r="W34" s="122" t="s">
        <v>1885</v>
      </c>
      <c r="X34" s="122" t="s">
        <v>1848</v>
      </c>
    </row>
    <row r="35" spans="1:24" s="122" customFormat="1" x14ac:dyDescent="0.2">
      <c r="A35" s="123" t="s">
        <v>1572</v>
      </c>
      <c r="B35" s="130">
        <v>45318</v>
      </c>
      <c r="C35" s="125">
        <v>1745465</v>
      </c>
      <c r="D35" s="124" t="s">
        <v>208</v>
      </c>
      <c r="E35" s="123"/>
      <c r="F35" s="124" t="s">
        <v>209</v>
      </c>
      <c r="G35" s="124" t="s">
        <v>81</v>
      </c>
      <c r="H35" s="124">
        <v>24445</v>
      </c>
      <c r="I35" s="124">
        <v>9</v>
      </c>
      <c r="J35" s="126" t="s">
        <v>224</v>
      </c>
      <c r="K35" s="124" t="s">
        <v>225</v>
      </c>
      <c r="L35" s="124" t="s">
        <v>32</v>
      </c>
      <c r="M35" s="127">
        <v>400</v>
      </c>
      <c r="N35" s="127">
        <v>5.2750000000000004</v>
      </c>
      <c r="O35" s="118">
        <f t="shared" si="2"/>
        <v>2110</v>
      </c>
      <c r="P35" s="118">
        <v>0</v>
      </c>
      <c r="Q35" s="118"/>
      <c r="R35" s="118">
        <f t="shared" si="3"/>
        <v>2110</v>
      </c>
      <c r="S35" s="119">
        <f t="shared" si="0"/>
        <v>51578950</v>
      </c>
      <c r="T35" s="120">
        <f t="shared" si="7"/>
        <v>2110</v>
      </c>
      <c r="U35" s="121" t="s">
        <v>1858</v>
      </c>
      <c r="V35" s="122" t="s">
        <v>1885</v>
      </c>
      <c r="W35" s="122" t="s">
        <v>1885</v>
      </c>
      <c r="X35" s="122" t="s">
        <v>1848</v>
      </c>
    </row>
    <row r="36" spans="1:24" s="122" customFormat="1" x14ac:dyDescent="0.2">
      <c r="A36" s="123" t="s">
        <v>1572</v>
      </c>
      <c r="B36" s="130">
        <v>45318</v>
      </c>
      <c r="C36" s="125">
        <v>1745465</v>
      </c>
      <c r="D36" s="124" t="s">
        <v>208</v>
      </c>
      <c r="E36" s="123"/>
      <c r="F36" s="124" t="s">
        <v>209</v>
      </c>
      <c r="G36" s="124" t="s">
        <v>81</v>
      </c>
      <c r="H36" s="124">
        <v>24445</v>
      </c>
      <c r="I36" s="124">
        <v>10</v>
      </c>
      <c r="J36" s="126" t="s">
        <v>226</v>
      </c>
      <c r="K36" s="124" t="s">
        <v>227</v>
      </c>
      <c r="L36" s="124" t="s">
        <v>32</v>
      </c>
      <c r="M36" s="127">
        <v>300</v>
      </c>
      <c r="N36" s="127">
        <v>5.5949999999999998</v>
      </c>
      <c r="O36" s="118">
        <f t="shared" si="2"/>
        <v>1678.5</v>
      </c>
      <c r="P36" s="118">
        <v>0</v>
      </c>
      <c r="Q36" s="118"/>
      <c r="R36" s="118">
        <f t="shared" si="3"/>
        <v>1678.5</v>
      </c>
      <c r="S36" s="119">
        <f t="shared" si="0"/>
        <v>41030932.5</v>
      </c>
      <c r="T36" s="120">
        <f t="shared" si="7"/>
        <v>1678.5</v>
      </c>
      <c r="U36" s="121" t="s">
        <v>1858</v>
      </c>
      <c r="V36" s="122" t="s">
        <v>1885</v>
      </c>
      <c r="W36" s="122" t="s">
        <v>1885</v>
      </c>
      <c r="X36" s="122" t="s">
        <v>1848</v>
      </c>
    </row>
    <row r="37" spans="1:24" s="122" customFormat="1" x14ac:dyDescent="0.2">
      <c r="A37" s="123" t="s">
        <v>1572</v>
      </c>
      <c r="B37" s="130">
        <v>45318</v>
      </c>
      <c r="C37" s="125">
        <v>1745465</v>
      </c>
      <c r="D37" s="124" t="s">
        <v>208</v>
      </c>
      <c r="E37" s="123"/>
      <c r="F37" s="124" t="s">
        <v>209</v>
      </c>
      <c r="G37" s="124" t="s">
        <v>81</v>
      </c>
      <c r="H37" s="124">
        <v>24445</v>
      </c>
      <c r="I37" s="124">
        <v>11</v>
      </c>
      <c r="J37" s="126" t="s">
        <v>228</v>
      </c>
      <c r="K37" s="124" t="s">
        <v>862</v>
      </c>
      <c r="L37" s="124" t="s">
        <v>32</v>
      </c>
      <c r="M37" s="127">
        <v>1100</v>
      </c>
      <c r="N37" s="127">
        <v>5.5949999999999998</v>
      </c>
      <c r="O37" s="118">
        <f t="shared" si="2"/>
        <v>6154.5</v>
      </c>
      <c r="P37" s="118">
        <v>0</v>
      </c>
      <c r="Q37" s="118"/>
      <c r="R37" s="118">
        <f t="shared" si="3"/>
        <v>6154.5</v>
      </c>
      <c r="S37" s="119">
        <f t="shared" si="0"/>
        <v>150446752.5</v>
      </c>
      <c r="T37" s="120">
        <f t="shared" si="7"/>
        <v>6154.5</v>
      </c>
      <c r="U37" s="121" t="s">
        <v>1858</v>
      </c>
      <c r="V37" s="122" t="s">
        <v>1885</v>
      </c>
      <c r="W37" s="122" t="s">
        <v>1885</v>
      </c>
      <c r="X37" s="122" t="s">
        <v>1848</v>
      </c>
    </row>
    <row r="38" spans="1:24" s="122" customFormat="1" x14ac:dyDescent="0.2">
      <c r="A38" s="123" t="s">
        <v>1572</v>
      </c>
      <c r="B38" s="130">
        <v>45318</v>
      </c>
      <c r="C38" s="125">
        <v>1745465</v>
      </c>
      <c r="D38" s="124" t="s">
        <v>208</v>
      </c>
      <c r="E38" s="123"/>
      <c r="F38" s="124" t="s">
        <v>209</v>
      </c>
      <c r="G38" s="124" t="s">
        <v>81</v>
      </c>
      <c r="H38" s="124">
        <v>24445</v>
      </c>
      <c r="I38" s="124">
        <v>12</v>
      </c>
      <c r="J38" s="126" t="s">
        <v>230</v>
      </c>
      <c r="K38" s="124" t="s">
        <v>231</v>
      </c>
      <c r="L38" s="124" t="s">
        <v>32</v>
      </c>
      <c r="M38" s="127">
        <v>2400</v>
      </c>
      <c r="N38" s="127">
        <v>5.5949999999999998</v>
      </c>
      <c r="O38" s="118">
        <f t="shared" si="2"/>
        <v>13428</v>
      </c>
      <c r="P38" s="118">
        <v>0</v>
      </c>
      <c r="Q38" s="118"/>
      <c r="R38" s="118">
        <f t="shared" si="3"/>
        <v>13428</v>
      </c>
      <c r="S38" s="119">
        <f t="shared" si="0"/>
        <v>328247460</v>
      </c>
      <c r="T38" s="120">
        <f t="shared" si="7"/>
        <v>13428</v>
      </c>
      <c r="U38" s="121" t="s">
        <v>1858</v>
      </c>
      <c r="V38" s="122" t="s">
        <v>1885</v>
      </c>
      <c r="W38" s="122" t="s">
        <v>1885</v>
      </c>
      <c r="X38" s="122" t="s">
        <v>1848</v>
      </c>
    </row>
    <row r="39" spans="1:24" s="122" customFormat="1" x14ac:dyDescent="0.2">
      <c r="A39" s="123" t="s">
        <v>1572</v>
      </c>
      <c r="B39" s="130">
        <v>45318</v>
      </c>
      <c r="C39" s="125">
        <v>1745465</v>
      </c>
      <c r="D39" s="124" t="s">
        <v>208</v>
      </c>
      <c r="E39" s="123"/>
      <c r="F39" s="124" t="s">
        <v>209</v>
      </c>
      <c r="G39" s="124" t="s">
        <v>81</v>
      </c>
      <c r="H39" s="124">
        <v>24445</v>
      </c>
      <c r="I39" s="124">
        <v>13</v>
      </c>
      <c r="J39" s="126" t="s">
        <v>1198</v>
      </c>
      <c r="K39" s="124" t="s">
        <v>1199</v>
      </c>
      <c r="L39" s="124" t="s">
        <v>32</v>
      </c>
      <c r="M39" s="127">
        <v>600</v>
      </c>
      <c r="N39" s="127">
        <v>5.117</v>
      </c>
      <c r="O39" s="118">
        <f t="shared" si="2"/>
        <v>3070.2</v>
      </c>
      <c r="P39" s="118">
        <v>0</v>
      </c>
      <c r="Q39" s="118"/>
      <c r="R39" s="118">
        <f t="shared" si="3"/>
        <v>3070.2</v>
      </c>
      <c r="S39" s="119">
        <f t="shared" si="0"/>
        <v>75051039</v>
      </c>
      <c r="T39" s="120">
        <f t="shared" si="7"/>
        <v>3070.2</v>
      </c>
      <c r="U39" s="121" t="s">
        <v>1858</v>
      </c>
      <c r="V39" s="122" t="s">
        <v>1885</v>
      </c>
      <c r="W39" s="122" t="s">
        <v>1885</v>
      </c>
      <c r="X39" s="122" t="s">
        <v>1848</v>
      </c>
    </row>
    <row r="40" spans="1:24" s="122" customFormat="1" x14ac:dyDescent="0.2">
      <c r="A40" s="123" t="s">
        <v>1572</v>
      </c>
      <c r="B40" s="130">
        <v>45318</v>
      </c>
      <c r="C40" s="125">
        <v>1745465</v>
      </c>
      <c r="D40" s="124" t="s">
        <v>208</v>
      </c>
      <c r="E40" s="123"/>
      <c r="F40" s="124" t="s">
        <v>209</v>
      </c>
      <c r="G40" s="124" t="s">
        <v>81</v>
      </c>
      <c r="H40" s="124">
        <v>24445</v>
      </c>
      <c r="I40" s="124">
        <v>14</v>
      </c>
      <c r="J40" s="126" t="s">
        <v>232</v>
      </c>
      <c r="K40" s="124" t="s">
        <v>233</v>
      </c>
      <c r="L40" s="124" t="s">
        <v>32</v>
      </c>
      <c r="M40" s="127">
        <v>500</v>
      </c>
      <c r="N40" s="127">
        <v>5.2750000000000004</v>
      </c>
      <c r="O40" s="118">
        <f t="shared" si="2"/>
        <v>2637.5</v>
      </c>
      <c r="P40" s="118">
        <v>0</v>
      </c>
      <c r="Q40" s="118"/>
      <c r="R40" s="118">
        <f t="shared" si="3"/>
        <v>2637.5</v>
      </c>
      <c r="S40" s="119">
        <f t="shared" si="0"/>
        <v>64473687.5</v>
      </c>
      <c r="T40" s="120">
        <f t="shared" si="7"/>
        <v>2637.5</v>
      </c>
      <c r="U40" s="121" t="s">
        <v>1858</v>
      </c>
      <c r="V40" s="122" t="s">
        <v>1885</v>
      </c>
      <c r="W40" s="122" t="s">
        <v>1885</v>
      </c>
      <c r="X40" s="122" t="s">
        <v>1848</v>
      </c>
    </row>
    <row r="41" spans="1:24" s="122" customFormat="1" x14ac:dyDescent="0.2">
      <c r="A41" s="123" t="s">
        <v>1572</v>
      </c>
      <c r="B41" s="130">
        <v>45318</v>
      </c>
      <c r="C41" s="125">
        <v>1745465</v>
      </c>
      <c r="D41" s="124" t="s">
        <v>208</v>
      </c>
      <c r="E41" s="123"/>
      <c r="F41" s="124" t="s">
        <v>209</v>
      </c>
      <c r="G41" s="124" t="s">
        <v>81</v>
      </c>
      <c r="H41" s="124">
        <v>24445</v>
      </c>
      <c r="I41" s="124">
        <v>15</v>
      </c>
      <c r="J41" s="126" t="s">
        <v>234</v>
      </c>
      <c r="K41" s="124" t="s">
        <v>235</v>
      </c>
      <c r="L41" s="124" t="s">
        <v>32</v>
      </c>
      <c r="M41" s="127">
        <v>300</v>
      </c>
      <c r="N41" s="127">
        <v>5.5949999999999998</v>
      </c>
      <c r="O41" s="118">
        <f t="shared" si="2"/>
        <v>1678.5</v>
      </c>
      <c r="P41" s="118">
        <v>0</v>
      </c>
      <c r="Q41" s="118"/>
      <c r="R41" s="118">
        <f t="shared" si="3"/>
        <v>1678.5</v>
      </c>
      <c r="S41" s="119">
        <f t="shared" si="0"/>
        <v>41030932.5</v>
      </c>
      <c r="T41" s="120">
        <f t="shared" si="7"/>
        <v>1678.5</v>
      </c>
      <c r="U41" s="121" t="s">
        <v>1858</v>
      </c>
      <c r="V41" s="122" t="s">
        <v>1885</v>
      </c>
      <c r="W41" s="122" t="s">
        <v>1885</v>
      </c>
      <c r="X41" s="122" t="s">
        <v>1848</v>
      </c>
    </row>
    <row r="42" spans="1:24" s="122" customFormat="1" x14ac:dyDescent="0.2">
      <c r="A42" s="123" t="s">
        <v>1572</v>
      </c>
      <c r="B42" s="130">
        <v>45318</v>
      </c>
      <c r="C42" s="125">
        <v>1745465</v>
      </c>
      <c r="D42" s="124" t="s">
        <v>208</v>
      </c>
      <c r="E42" s="123"/>
      <c r="F42" s="124" t="s">
        <v>209</v>
      </c>
      <c r="G42" s="124" t="s">
        <v>81</v>
      </c>
      <c r="H42" s="124">
        <v>24445</v>
      </c>
      <c r="I42" s="124">
        <v>16</v>
      </c>
      <c r="J42" s="126" t="s">
        <v>236</v>
      </c>
      <c r="K42" s="124" t="s">
        <v>237</v>
      </c>
      <c r="L42" s="124" t="s">
        <v>32</v>
      </c>
      <c r="M42" s="127">
        <v>1100</v>
      </c>
      <c r="N42" s="127">
        <v>5.5949999999999998</v>
      </c>
      <c r="O42" s="118">
        <f t="shared" si="2"/>
        <v>6154.5</v>
      </c>
      <c r="P42" s="118">
        <v>0</v>
      </c>
      <c r="Q42" s="118"/>
      <c r="R42" s="118">
        <f t="shared" si="3"/>
        <v>6154.5</v>
      </c>
      <c r="S42" s="119">
        <f t="shared" si="0"/>
        <v>150446752.5</v>
      </c>
      <c r="T42" s="120">
        <f t="shared" si="7"/>
        <v>6154.5</v>
      </c>
      <c r="U42" s="121" t="s">
        <v>1858</v>
      </c>
      <c r="V42" s="122" t="s">
        <v>1885</v>
      </c>
      <c r="W42" s="122" t="s">
        <v>1885</v>
      </c>
      <c r="X42" s="122" t="s">
        <v>1848</v>
      </c>
    </row>
    <row r="43" spans="1:24" s="122" customFormat="1" x14ac:dyDescent="0.2">
      <c r="A43" s="123" t="s">
        <v>1572</v>
      </c>
      <c r="B43" s="130">
        <v>45318</v>
      </c>
      <c r="C43" s="125">
        <v>1745465</v>
      </c>
      <c r="D43" s="124" t="s">
        <v>208</v>
      </c>
      <c r="E43" s="123"/>
      <c r="F43" s="124" t="s">
        <v>209</v>
      </c>
      <c r="G43" s="124" t="s">
        <v>81</v>
      </c>
      <c r="H43" s="124">
        <v>24445</v>
      </c>
      <c r="I43" s="124">
        <v>17</v>
      </c>
      <c r="J43" s="126" t="s">
        <v>238</v>
      </c>
      <c r="K43" s="124" t="s">
        <v>239</v>
      </c>
      <c r="L43" s="124" t="s">
        <v>32</v>
      </c>
      <c r="M43" s="127">
        <v>2400</v>
      </c>
      <c r="N43" s="127">
        <v>5.5949999999999998</v>
      </c>
      <c r="O43" s="118">
        <f t="shared" si="2"/>
        <v>13428</v>
      </c>
      <c r="P43" s="118">
        <v>0</v>
      </c>
      <c r="Q43" s="118"/>
      <c r="R43" s="118">
        <f t="shared" si="3"/>
        <v>13428</v>
      </c>
      <c r="S43" s="119">
        <f t="shared" si="0"/>
        <v>328247460</v>
      </c>
      <c r="T43" s="120">
        <f t="shared" si="7"/>
        <v>13428</v>
      </c>
      <c r="U43" s="121" t="s">
        <v>1858</v>
      </c>
      <c r="V43" s="122" t="s">
        <v>1885</v>
      </c>
      <c r="W43" s="122" t="s">
        <v>1885</v>
      </c>
      <c r="X43" s="122" t="s">
        <v>1848</v>
      </c>
    </row>
    <row r="44" spans="1:24" s="122" customFormat="1" x14ac:dyDescent="0.2">
      <c r="A44" s="123" t="s">
        <v>1572</v>
      </c>
      <c r="B44" s="130">
        <v>45318</v>
      </c>
      <c r="C44" s="125">
        <v>1745465</v>
      </c>
      <c r="D44" s="124" t="s">
        <v>208</v>
      </c>
      <c r="E44" s="123"/>
      <c r="F44" s="124" t="s">
        <v>209</v>
      </c>
      <c r="G44" s="124" t="s">
        <v>81</v>
      </c>
      <c r="H44" s="124">
        <v>24445</v>
      </c>
      <c r="I44" s="124">
        <v>18</v>
      </c>
      <c r="J44" s="126" t="s">
        <v>240</v>
      </c>
      <c r="K44" s="124" t="s">
        <v>241</v>
      </c>
      <c r="L44" s="124" t="s">
        <v>32</v>
      </c>
      <c r="M44" s="127">
        <v>1900</v>
      </c>
      <c r="N44" s="127">
        <v>1.7010000000000001</v>
      </c>
      <c r="O44" s="118">
        <f t="shared" si="2"/>
        <v>3231.9</v>
      </c>
      <c r="P44" s="118">
        <v>0</v>
      </c>
      <c r="Q44" s="118"/>
      <c r="R44" s="118">
        <f t="shared" si="3"/>
        <v>3231.9</v>
      </c>
      <c r="S44" s="119">
        <f t="shared" si="0"/>
        <v>79003795.5</v>
      </c>
      <c r="T44" s="120">
        <f t="shared" si="7"/>
        <v>3231.9</v>
      </c>
      <c r="U44" s="121" t="s">
        <v>1859</v>
      </c>
      <c r="V44" s="122" t="s">
        <v>1877</v>
      </c>
      <c r="W44" s="122" t="s">
        <v>1877</v>
      </c>
      <c r="X44" s="122" t="s">
        <v>1848</v>
      </c>
    </row>
    <row r="45" spans="1:24" s="122" customFormat="1" x14ac:dyDescent="0.2">
      <c r="A45" s="123" t="s">
        <v>1572</v>
      </c>
      <c r="B45" s="130">
        <v>45318</v>
      </c>
      <c r="C45" s="125">
        <v>1745465</v>
      </c>
      <c r="D45" s="124" t="s">
        <v>208</v>
      </c>
      <c r="E45" s="123"/>
      <c r="F45" s="124" t="s">
        <v>209</v>
      </c>
      <c r="G45" s="124" t="s">
        <v>81</v>
      </c>
      <c r="H45" s="124">
        <v>24445</v>
      </c>
      <c r="I45" s="124">
        <v>19</v>
      </c>
      <c r="J45" s="126" t="s">
        <v>242</v>
      </c>
      <c r="K45" s="124" t="s">
        <v>243</v>
      </c>
      <c r="L45" s="124" t="s">
        <v>32</v>
      </c>
      <c r="M45" s="127">
        <v>7400</v>
      </c>
      <c r="N45" s="127">
        <v>1.944</v>
      </c>
      <c r="O45" s="118">
        <f t="shared" si="2"/>
        <v>14385.6</v>
      </c>
      <c r="P45" s="118">
        <v>0</v>
      </c>
      <c r="Q45" s="118"/>
      <c r="R45" s="118">
        <f t="shared" si="3"/>
        <v>14385.6</v>
      </c>
      <c r="S45" s="119">
        <f t="shared" si="0"/>
        <v>351655992</v>
      </c>
      <c r="T45" s="120">
        <f t="shared" si="7"/>
        <v>14385.6</v>
      </c>
      <c r="U45" s="121" t="s">
        <v>1859</v>
      </c>
      <c r="V45" s="122" t="s">
        <v>1877</v>
      </c>
      <c r="W45" s="122" t="s">
        <v>1877</v>
      </c>
      <c r="X45" s="122" t="s">
        <v>1848</v>
      </c>
    </row>
    <row r="46" spans="1:24" s="122" customFormat="1" x14ac:dyDescent="0.2">
      <c r="A46" s="123" t="s">
        <v>1572</v>
      </c>
      <c r="B46" s="130">
        <v>45318</v>
      </c>
      <c r="C46" s="125">
        <v>1745465</v>
      </c>
      <c r="D46" s="124" t="s">
        <v>208</v>
      </c>
      <c r="E46" s="123"/>
      <c r="F46" s="124" t="s">
        <v>209</v>
      </c>
      <c r="G46" s="124" t="s">
        <v>81</v>
      </c>
      <c r="H46" s="124">
        <v>24445</v>
      </c>
      <c r="I46" s="124">
        <v>20</v>
      </c>
      <c r="J46" s="126" t="s">
        <v>1797</v>
      </c>
      <c r="K46" s="124" t="s">
        <v>1577</v>
      </c>
      <c r="L46" s="124" t="s">
        <v>46</v>
      </c>
      <c r="M46" s="127">
        <v>0</v>
      </c>
      <c r="N46" s="127">
        <v>0</v>
      </c>
      <c r="O46" s="118">
        <f t="shared" si="2"/>
        <v>0</v>
      </c>
      <c r="P46" s="118">
        <v>0</v>
      </c>
      <c r="Q46" s="118"/>
      <c r="R46" s="118">
        <f t="shared" si="3"/>
        <v>0</v>
      </c>
      <c r="S46" s="119">
        <f t="shared" si="0"/>
        <v>0</v>
      </c>
      <c r="T46" s="120"/>
      <c r="U46" s="121"/>
    </row>
    <row r="47" spans="1:24" s="122" customFormat="1" x14ac:dyDescent="0.2">
      <c r="A47" s="123" t="s">
        <v>1684</v>
      </c>
      <c r="B47" s="130">
        <v>45324</v>
      </c>
      <c r="C47" s="125">
        <v>1745468</v>
      </c>
      <c r="D47" s="124" t="s">
        <v>202</v>
      </c>
      <c r="E47" s="123"/>
      <c r="F47" s="124" t="s">
        <v>1624</v>
      </c>
      <c r="G47" s="124" t="s">
        <v>81</v>
      </c>
      <c r="H47" s="124">
        <v>24160</v>
      </c>
      <c r="I47" s="124">
        <v>1</v>
      </c>
      <c r="J47" s="126" t="s">
        <v>1798</v>
      </c>
      <c r="K47" s="124" t="s">
        <v>204</v>
      </c>
      <c r="L47" s="124" t="s">
        <v>32</v>
      </c>
      <c r="M47" s="127">
        <v>4000</v>
      </c>
      <c r="N47" s="127">
        <v>6.7149999999999999</v>
      </c>
      <c r="O47" s="118">
        <f t="shared" si="2"/>
        <v>26860</v>
      </c>
      <c r="P47" s="118">
        <v>0</v>
      </c>
      <c r="Q47" s="118"/>
      <c r="R47" s="118">
        <f t="shared" si="3"/>
        <v>26860</v>
      </c>
      <c r="S47" s="119">
        <f t="shared" si="0"/>
        <v>648937600</v>
      </c>
      <c r="T47" s="120">
        <f t="shared" ref="T47:T48" si="8">R47</f>
        <v>26860</v>
      </c>
      <c r="U47" s="121" t="s">
        <v>1860</v>
      </c>
      <c r="V47" s="122" t="s">
        <v>1860</v>
      </c>
      <c r="W47" s="122" t="s">
        <v>1860</v>
      </c>
      <c r="X47" s="122" t="s">
        <v>1849</v>
      </c>
    </row>
    <row r="48" spans="1:24" s="122" customFormat="1" x14ac:dyDescent="0.2">
      <c r="A48" s="123" t="s">
        <v>1684</v>
      </c>
      <c r="B48" s="130">
        <v>45324</v>
      </c>
      <c r="C48" s="125">
        <v>1745468</v>
      </c>
      <c r="D48" s="124" t="s">
        <v>202</v>
      </c>
      <c r="E48" s="123"/>
      <c r="F48" s="124" t="s">
        <v>1624</v>
      </c>
      <c r="G48" s="124" t="s">
        <v>81</v>
      </c>
      <c r="H48" s="124">
        <v>24160</v>
      </c>
      <c r="I48" s="124">
        <v>2</v>
      </c>
      <c r="J48" s="126" t="s">
        <v>1799</v>
      </c>
      <c r="K48" s="124" t="s">
        <v>205</v>
      </c>
      <c r="L48" s="124" t="s">
        <v>32</v>
      </c>
      <c r="M48" s="127">
        <v>4000</v>
      </c>
      <c r="N48" s="127">
        <v>0.34399999999999997</v>
      </c>
      <c r="O48" s="118">
        <f t="shared" si="2"/>
        <v>1376</v>
      </c>
      <c r="P48" s="118">
        <v>0</v>
      </c>
      <c r="Q48" s="118"/>
      <c r="R48" s="118">
        <f t="shared" si="3"/>
        <v>1376</v>
      </c>
      <c r="S48" s="119">
        <f t="shared" si="0"/>
        <v>33244160</v>
      </c>
      <c r="T48" s="120">
        <f t="shared" si="8"/>
        <v>1376</v>
      </c>
      <c r="U48" s="121" t="s">
        <v>1860</v>
      </c>
      <c r="V48" s="122" t="s">
        <v>1860</v>
      </c>
      <c r="W48" s="122" t="s">
        <v>1860</v>
      </c>
      <c r="X48" s="122" t="s">
        <v>1849</v>
      </c>
    </row>
    <row r="49" spans="1:24" s="122" customFormat="1" x14ac:dyDescent="0.2">
      <c r="A49" s="123" t="s">
        <v>1684</v>
      </c>
      <c r="B49" s="130">
        <v>45324</v>
      </c>
      <c r="C49" s="125">
        <v>1745468</v>
      </c>
      <c r="D49" s="124" t="s">
        <v>202</v>
      </c>
      <c r="E49" s="123"/>
      <c r="F49" s="124" t="s">
        <v>1624</v>
      </c>
      <c r="G49" s="124" t="s">
        <v>81</v>
      </c>
      <c r="H49" s="124">
        <v>24160</v>
      </c>
      <c r="I49" s="124">
        <v>3</v>
      </c>
      <c r="J49" s="126" t="s">
        <v>1797</v>
      </c>
      <c r="K49" s="124" t="s">
        <v>1736</v>
      </c>
      <c r="L49" s="124" t="s">
        <v>46</v>
      </c>
      <c r="M49" s="127">
        <v>0</v>
      </c>
      <c r="N49" s="127">
        <v>0</v>
      </c>
      <c r="O49" s="118">
        <f t="shared" si="2"/>
        <v>0</v>
      </c>
      <c r="P49" s="118">
        <v>0</v>
      </c>
      <c r="Q49" s="118"/>
      <c r="R49" s="118">
        <f t="shared" si="3"/>
        <v>0</v>
      </c>
      <c r="S49" s="119">
        <f t="shared" si="0"/>
        <v>0</v>
      </c>
      <c r="T49" s="120"/>
      <c r="U49" s="121"/>
    </row>
    <row r="50" spans="1:24" s="122" customFormat="1" x14ac:dyDescent="0.2">
      <c r="A50" s="123" t="s">
        <v>1685</v>
      </c>
      <c r="B50" s="130">
        <v>45324</v>
      </c>
      <c r="C50" s="125">
        <v>1745470</v>
      </c>
      <c r="D50" s="124" t="s">
        <v>125</v>
      </c>
      <c r="E50" s="123"/>
      <c r="F50" s="124" t="s">
        <v>1623</v>
      </c>
      <c r="G50" s="124" t="s">
        <v>81</v>
      </c>
      <c r="H50" s="124">
        <v>24160</v>
      </c>
      <c r="I50" s="124">
        <v>1</v>
      </c>
      <c r="J50" s="126" t="s">
        <v>171</v>
      </c>
      <c r="K50" s="124" t="s">
        <v>172</v>
      </c>
      <c r="L50" s="124" t="s">
        <v>32</v>
      </c>
      <c r="M50" s="127">
        <v>3000</v>
      </c>
      <c r="N50" s="127">
        <v>6.37</v>
      </c>
      <c r="O50" s="118">
        <f t="shared" si="2"/>
        <v>19110</v>
      </c>
      <c r="P50" s="118">
        <v>0</v>
      </c>
      <c r="Q50" s="118"/>
      <c r="R50" s="118">
        <f t="shared" si="3"/>
        <v>19110</v>
      </c>
      <c r="S50" s="119">
        <f t="shared" si="0"/>
        <v>461697600</v>
      </c>
      <c r="T50" s="120">
        <f t="shared" ref="T50:T56" si="9">R50</f>
        <v>19110</v>
      </c>
      <c r="U50" s="121" t="s">
        <v>1861</v>
      </c>
      <c r="V50" s="122" t="s">
        <v>1861</v>
      </c>
      <c r="W50" s="122" t="s">
        <v>1861</v>
      </c>
      <c r="X50" s="122" t="s">
        <v>1850</v>
      </c>
    </row>
    <row r="51" spans="1:24" s="122" customFormat="1" x14ac:dyDescent="0.2">
      <c r="A51" s="123" t="s">
        <v>1685</v>
      </c>
      <c r="B51" s="130">
        <v>45324</v>
      </c>
      <c r="C51" s="125">
        <v>1745470</v>
      </c>
      <c r="D51" s="124" t="s">
        <v>125</v>
      </c>
      <c r="E51" s="123"/>
      <c r="F51" s="124" t="s">
        <v>1623</v>
      </c>
      <c r="G51" s="124" t="s">
        <v>81</v>
      </c>
      <c r="H51" s="124">
        <v>24160</v>
      </c>
      <c r="I51" s="124">
        <v>2</v>
      </c>
      <c r="J51" s="126" t="s">
        <v>88</v>
      </c>
      <c r="K51" s="124" t="s">
        <v>89</v>
      </c>
      <c r="L51" s="124" t="s">
        <v>32</v>
      </c>
      <c r="M51" s="127">
        <v>3000</v>
      </c>
      <c r="N51" s="127">
        <v>5.67</v>
      </c>
      <c r="O51" s="118">
        <f t="shared" si="2"/>
        <v>17010</v>
      </c>
      <c r="P51" s="118">
        <v>0</v>
      </c>
      <c r="Q51" s="118"/>
      <c r="R51" s="118">
        <f t="shared" si="3"/>
        <v>17010</v>
      </c>
      <c r="S51" s="119">
        <f t="shared" si="0"/>
        <v>410961600</v>
      </c>
      <c r="T51" s="120">
        <f t="shared" si="9"/>
        <v>17010</v>
      </c>
      <c r="U51" s="121" t="s">
        <v>1861</v>
      </c>
      <c r="V51" s="122" t="s">
        <v>1861</v>
      </c>
      <c r="W51" s="122" t="s">
        <v>1861</v>
      </c>
      <c r="X51" s="122" t="s">
        <v>1850</v>
      </c>
    </row>
    <row r="52" spans="1:24" s="122" customFormat="1" x14ac:dyDescent="0.2">
      <c r="A52" s="123" t="s">
        <v>1685</v>
      </c>
      <c r="B52" s="130">
        <v>45324</v>
      </c>
      <c r="C52" s="125">
        <v>1745470</v>
      </c>
      <c r="D52" s="124" t="s">
        <v>125</v>
      </c>
      <c r="E52" s="123"/>
      <c r="F52" s="124" t="s">
        <v>1623</v>
      </c>
      <c r="G52" s="124" t="s">
        <v>81</v>
      </c>
      <c r="H52" s="124">
        <v>24160</v>
      </c>
      <c r="I52" s="124">
        <v>3</v>
      </c>
      <c r="J52" s="126" t="s">
        <v>90</v>
      </c>
      <c r="K52" s="124" t="s">
        <v>91</v>
      </c>
      <c r="L52" s="124" t="s">
        <v>32</v>
      </c>
      <c r="M52" s="127">
        <v>1200</v>
      </c>
      <c r="N52" s="127">
        <v>5.89</v>
      </c>
      <c r="O52" s="118">
        <f t="shared" si="2"/>
        <v>7068</v>
      </c>
      <c r="P52" s="118">
        <v>0</v>
      </c>
      <c r="Q52" s="118"/>
      <c r="R52" s="118">
        <f t="shared" si="3"/>
        <v>7068</v>
      </c>
      <c r="S52" s="119">
        <f t="shared" si="0"/>
        <v>170762880</v>
      </c>
      <c r="T52" s="120">
        <f t="shared" si="9"/>
        <v>7068</v>
      </c>
      <c r="U52" s="121" t="s">
        <v>1861</v>
      </c>
      <c r="V52" s="122" t="s">
        <v>1861</v>
      </c>
      <c r="W52" s="122" t="s">
        <v>1861</v>
      </c>
      <c r="X52" s="122" t="s">
        <v>1850</v>
      </c>
    </row>
    <row r="53" spans="1:24" s="122" customFormat="1" x14ac:dyDescent="0.2">
      <c r="A53" s="123" t="s">
        <v>1685</v>
      </c>
      <c r="B53" s="130">
        <v>45324</v>
      </c>
      <c r="C53" s="125">
        <v>1745470</v>
      </c>
      <c r="D53" s="124" t="s">
        <v>125</v>
      </c>
      <c r="E53" s="123"/>
      <c r="F53" s="124" t="s">
        <v>1623</v>
      </c>
      <c r="G53" s="124" t="s">
        <v>81</v>
      </c>
      <c r="H53" s="124">
        <v>24160</v>
      </c>
      <c r="I53" s="124">
        <v>4</v>
      </c>
      <c r="J53" s="126" t="s">
        <v>173</v>
      </c>
      <c r="K53" s="124" t="s">
        <v>174</v>
      </c>
      <c r="L53" s="124" t="s">
        <v>32</v>
      </c>
      <c r="M53" s="127">
        <v>100</v>
      </c>
      <c r="N53" s="127">
        <v>4.0999999999999996</v>
      </c>
      <c r="O53" s="118">
        <f t="shared" si="2"/>
        <v>409.99999999999994</v>
      </c>
      <c r="P53" s="118">
        <v>0</v>
      </c>
      <c r="Q53" s="118"/>
      <c r="R53" s="118">
        <f t="shared" si="3"/>
        <v>409.99999999999994</v>
      </c>
      <c r="S53" s="119">
        <f t="shared" si="0"/>
        <v>9905599.9999999981</v>
      </c>
      <c r="T53" s="120">
        <f t="shared" si="9"/>
        <v>409.99999999999994</v>
      </c>
      <c r="U53" s="121" t="s">
        <v>1861</v>
      </c>
      <c r="V53" s="122" t="s">
        <v>1861</v>
      </c>
      <c r="W53" s="122" t="s">
        <v>1861</v>
      </c>
      <c r="X53" s="122" t="s">
        <v>1850</v>
      </c>
    </row>
    <row r="54" spans="1:24" s="122" customFormat="1" x14ac:dyDescent="0.2">
      <c r="A54" s="123" t="s">
        <v>1685</v>
      </c>
      <c r="B54" s="130">
        <v>45324</v>
      </c>
      <c r="C54" s="125">
        <v>1745470</v>
      </c>
      <c r="D54" s="124" t="s">
        <v>125</v>
      </c>
      <c r="E54" s="123"/>
      <c r="F54" s="124" t="s">
        <v>1623</v>
      </c>
      <c r="G54" s="124" t="s">
        <v>81</v>
      </c>
      <c r="H54" s="124">
        <v>24160</v>
      </c>
      <c r="I54" s="124">
        <v>5</v>
      </c>
      <c r="J54" s="126" t="s">
        <v>175</v>
      </c>
      <c r="K54" s="124" t="s">
        <v>176</v>
      </c>
      <c r="L54" s="124" t="s">
        <v>32</v>
      </c>
      <c r="M54" s="127">
        <v>1200</v>
      </c>
      <c r="N54" s="127">
        <v>5.89</v>
      </c>
      <c r="O54" s="118">
        <f t="shared" si="2"/>
        <v>7068</v>
      </c>
      <c r="P54" s="118">
        <v>0</v>
      </c>
      <c r="Q54" s="118"/>
      <c r="R54" s="118">
        <f t="shared" si="3"/>
        <v>7068</v>
      </c>
      <c r="S54" s="119">
        <f t="shared" si="0"/>
        <v>170762880</v>
      </c>
      <c r="T54" s="120">
        <f t="shared" si="9"/>
        <v>7068</v>
      </c>
      <c r="U54" s="121" t="s">
        <v>1861</v>
      </c>
      <c r="V54" s="122" t="s">
        <v>1861</v>
      </c>
      <c r="W54" s="122" t="s">
        <v>1861</v>
      </c>
      <c r="X54" s="122" t="s">
        <v>1850</v>
      </c>
    </row>
    <row r="55" spans="1:24" s="122" customFormat="1" x14ac:dyDescent="0.2">
      <c r="A55" s="123" t="s">
        <v>1685</v>
      </c>
      <c r="B55" s="130">
        <v>45324</v>
      </c>
      <c r="C55" s="125">
        <v>1745470</v>
      </c>
      <c r="D55" s="124" t="s">
        <v>125</v>
      </c>
      <c r="E55" s="123"/>
      <c r="F55" s="124" t="s">
        <v>1623</v>
      </c>
      <c r="G55" s="124" t="s">
        <v>81</v>
      </c>
      <c r="H55" s="124">
        <v>24160</v>
      </c>
      <c r="I55" s="124">
        <v>6</v>
      </c>
      <c r="J55" s="126" t="s">
        <v>177</v>
      </c>
      <c r="K55" s="124" t="s">
        <v>178</v>
      </c>
      <c r="L55" s="124" t="s">
        <v>32</v>
      </c>
      <c r="M55" s="127">
        <v>1500</v>
      </c>
      <c r="N55" s="127">
        <v>5.62</v>
      </c>
      <c r="O55" s="118">
        <f t="shared" si="2"/>
        <v>8430</v>
      </c>
      <c r="P55" s="118">
        <v>0</v>
      </c>
      <c r="Q55" s="118"/>
      <c r="R55" s="118">
        <f t="shared" si="3"/>
        <v>8430</v>
      </c>
      <c r="S55" s="119">
        <f t="shared" si="0"/>
        <v>203668800</v>
      </c>
      <c r="T55" s="120">
        <f t="shared" si="9"/>
        <v>8430</v>
      </c>
      <c r="U55" s="121" t="s">
        <v>1861</v>
      </c>
      <c r="V55" s="122" t="s">
        <v>1861</v>
      </c>
      <c r="W55" s="122" t="s">
        <v>1861</v>
      </c>
      <c r="X55" s="122" t="s">
        <v>1850</v>
      </c>
    </row>
    <row r="56" spans="1:24" s="122" customFormat="1" x14ac:dyDescent="0.2">
      <c r="A56" s="123" t="s">
        <v>1685</v>
      </c>
      <c r="B56" s="130">
        <v>45324</v>
      </c>
      <c r="C56" s="125">
        <v>1745470</v>
      </c>
      <c r="D56" s="124" t="s">
        <v>125</v>
      </c>
      <c r="E56" s="123"/>
      <c r="F56" s="124" t="s">
        <v>1623</v>
      </c>
      <c r="G56" s="124" t="s">
        <v>81</v>
      </c>
      <c r="H56" s="124">
        <v>24160</v>
      </c>
      <c r="I56" s="124">
        <v>7</v>
      </c>
      <c r="J56" s="126" t="s">
        <v>179</v>
      </c>
      <c r="K56" s="124" t="s">
        <v>180</v>
      </c>
      <c r="L56" s="124" t="s">
        <v>32</v>
      </c>
      <c r="M56" s="127">
        <v>1200</v>
      </c>
      <c r="N56" s="127">
        <v>5.62</v>
      </c>
      <c r="O56" s="118">
        <f t="shared" si="2"/>
        <v>6744</v>
      </c>
      <c r="P56" s="118">
        <v>0</v>
      </c>
      <c r="Q56" s="118"/>
      <c r="R56" s="118">
        <f t="shared" si="3"/>
        <v>6744</v>
      </c>
      <c r="S56" s="119">
        <f t="shared" si="0"/>
        <v>162935040</v>
      </c>
      <c r="T56" s="120">
        <f t="shared" si="9"/>
        <v>6744</v>
      </c>
      <c r="U56" s="121" t="s">
        <v>1861</v>
      </c>
      <c r="V56" s="122" t="s">
        <v>1861</v>
      </c>
      <c r="W56" s="122" t="s">
        <v>1861</v>
      </c>
      <c r="X56" s="122" t="s">
        <v>1850</v>
      </c>
    </row>
    <row r="57" spans="1:24" s="122" customFormat="1" x14ac:dyDescent="0.2">
      <c r="A57" s="123" t="s">
        <v>1685</v>
      </c>
      <c r="B57" s="130">
        <v>45324</v>
      </c>
      <c r="C57" s="125">
        <v>1745470</v>
      </c>
      <c r="D57" s="124" t="s">
        <v>125</v>
      </c>
      <c r="E57" s="123"/>
      <c r="F57" s="124" t="s">
        <v>1623</v>
      </c>
      <c r="G57" s="124" t="s">
        <v>81</v>
      </c>
      <c r="H57" s="124">
        <v>24160</v>
      </c>
      <c r="I57" s="124">
        <v>8</v>
      </c>
      <c r="J57" s="126" t="s">
        <v>1797</v>
      </c>
      <c r="K57" s="124" t="s">
        <v>1737</v>
      </c>
      <c r="L57" s="124" t="s">
        <v>46</v>
      </c>
      <c r="M57" s="127">
        <v>0</v>
      </c>
      <c r="N57" s="127">
        <v>0</v>
      </c>
      <c r="O57" s="118">
        <f t="shared" si="2"/>
        <v>0</v>
      </c>
      <c r="P57" s="118">
        <v>0</v>
      </c>
      <c r="Q57" s="118"/>
      <c r="R57" s="118">
        <f t="shared" si="3"/>
        <v>0</v>
      </c>
      <c r="S57" s="119">
        <f t="shared" si="0"/>
        <v>0</v>
      </c>
      <c r="T57" s="120"/>
      <c r="U57" s="121"/>
    </row>
    <row r="58" spans="1:24" s="122" customFormat="1" x14ac:dyDescent="0.2">
      <c r="A58" s="123" t="s">
        <v>1686</v>
      </c>
      <c r="B58" s="130">
        <v>45324</v>
      </c>
      <c r="C58" s="125">
        <v>1745476</v>
      </c>
      <c r="D58" s="124" t="s">
        <v>125</v>
      </c>
      <c r="E58" s="123"/>
      <c r="F58" s="124" t="s">
        <v>1623</v>
      </c>
      <c r="G58" s="124" t="s">
        <v>81</v>
      </c>
      <c r="H58" s="124">
        <v>24160</v>
      </c>
      <c r="I58" s="124">
        <v>1</v>
      </c>
      <c r="J58" s="126" t="s">
        <v>147</v>
      </c>
      <c r="K58" s="124" t="s">
        <v>148</v>
      </c>
      <c r="L58" s="124" t="s">
        <v>32</v>
      </c>
      <c r="M58" s="127">
        <v>1700</v>
      </c>
      <c r="N58" s="127">
        <v>5.67</v>
      </c>
      <c r="O58" s="118">
        <f t="shared" si="2"/>
        <v>9639</v>
      </c>
      <c r="P58" s="118">
        <v>0</v>
      </c>
      <c r="Q58" s="118"/>
      <c r="R58" s="118">
        <f t="shared" si="3"/>
        <v>9639</v>
      </c>
      <c r="S58" s="119">
        <f t="shared" si="0"/>
        <v>232878240</v>
      </c>
      <c r="T58" s="120">
        <f t="shared" ref="T58:T61" si="10">R58</f>
        <v>9639</v>
      </c>
      <c r="U58" s="121" t="s">
        <v>1862</v>
      </c>
      <c r="V58" s="122" t="s">
        <v>1862</v>
      </c>
      <c r="W58" s="122" t="s">
        <v>1862</v>
      </c>
      <c r="X58" s="122" t="s">
        <v>1850</v>
      </c>
    </row>
    <row r="59" spans="1:24" s="122" customFormat="1" x14ac:dyDescent="0.2">
      <c r="A59" s="123" t="s">
        <v>1686</v>
      </c>
      <c r="B59" s="130">
        <v>45324</v>
      </c>
      <c r="C59" s="125">
        <v>1745476</v>
      </c>
      <c r="D59" s="124" t="s">
        <v>125</v>
      </c>
      <c r="E59" s="123"/>
      <c r="F59" s="124" t="s">
        <v>1623</v>
      </c>
      <c r="G59" s="124" t="s">
        <v>81</v>
      </c>
      <c r="H59" s="124">
        <v>24160</v>
      </c>
      <c r="I59" s="124">
        <v>2</v>
      </c>
      <c r="J59" s="126" t="s">
        <v>149</v>
      </c>
      <c r="K59" s="124" t="s">
        <v>150</v>
      </c>
      <c r="L59" s="124" t="s">
        <v>32</v>
      </c>
      <c r="M59" s="127">
        <v>800</v>
      </c>
      <c r="N59" s="127">
        <v>5.67</v>
      </c>
      <c r="O59" s="118">
        <f t="shared" si="2"/>
        <v>4536</v>
      </c>
      <c r="P59" s="118">
        <v>0</v>
      </c>
      <c r="Q59" s="118"/>
      <c r="R59" s="118">
        <f t="shared" si="3"/>
        <v>4536</v>
      </c>
      <c r="S59" s="119">
        <f t="shared" si="0"/>
        <v>109589760</v>
      </c>
      <c r="T59" s="120">
        <f t="shared" si="10"/>
        <v>4536</v>
      </c>
      <c r="U59" s="121" t="s">
        <v>1862</v>
      </c>
      <c r="V59" s="122" t="s">
        <v>1862</v>
      </c>
      <c r="W59" s="122" t="s">
        <v>1862</v>
      </c>
      <c r="X59" s="122" t="s">
        <v>1850</v>
      </c>
    </row>
    <row r="60" spans="1:24" s="122" customFormat="1" x14ac:dyDescent="0.2">
      <c r="A60" s="123" t="s">
        <v>1686</v>
      </c>
      <c r="B60" s="130">
        <v>45324</v>
      </c>
      <c r="C60" s="125">
        <v>1745476</v>
      </c>
      <c r="D60" s="124" t="s">
        <v>125</v>
      </c>
      <c r="E60" s="123"/>
      <c r="F60" s="124" t="s">
        <v>1623</v>
      </c>
      <c r="G60" s="124" t="s">
        <v>81</v>
      </c>
      <c r="H60" s="124">
        <v>24160</v>
      </c>
      <c r="I60" s="124">
        <v>3</v>
      </c>
      <c r="J60" s="126" t="s">
        <v>82</v>
      </c>
      <c r="K60" s="124" t="s">
        <v>83</v>
      </c>
      <c r="L60" s="124" t="s">
        <v>32</v>
      </c>
      <c r="M60" s="127">
        <v>900</v>
      </c>
      <c r="N60" s="127">
        <v>5.67</v>
      </c>
      <c r="O60" s="118">
        <f t="shared" si="2"/>
        <v>5103</v>
      </c>
      <c r="P60" s="118">
        <v>0</v>
      </c>
      <c r="Q60" s="118"/>
      <c r="R60" s="118">
        <f t="shared" si="3"/>
        <v>5103</v>
      </c>
      <c r="S60" s="119">
        <f t="shared" si="0"/>
        <v>123288480</v>
      </c>
      <c r="T60" s="120">
        <f t="shared" si="10"/>
        <v>5103</v>
      </c>
      <c r="U60" s="121" t="s">
        <v>1862</v>
      </c>
      <c r="V60" s="122" t="s">
        <v>1862</v>
      </c>
      <c r="W60" s="122" t="s">
        <v>1862</v>
      </c>
      <c r="X60" s="122" t="s">
        <v>1850</v>
      </c>
    </row>
    <row r="61" spans="1:24" s="122" customFormat="1" x14ac:dyDescent="0.2">
      <c r="A61" s="123" t="s">
        <v>1686</v>
      </c>
      <c r="B61" s="130">
        <v>45324</v>
      </c>
      <c r="C61" s="125">
        <v>1745476</v>
      </c>
      <c r="D61" s="124" t="s">
        <v>125</v>
      </c>
      <c r="E61" s="123"/>
      <c r="F61" s="124" t="s">
        <v>1623</v>
      </c>
      <c r="G61" s="124" t="s">
        <v>81</v>
      </c>
      <c r="H61" s="124">
        <v>24160</v>
      </c>
      <c r="I61" s="124">
        <v>4</v>
      </c>
      <c r="J61" s="126" t="s">
        <v>84</v>
      </c>
      <c r="K61" s="124" t="s">
        <v>85</v>
      </c>
      <c r="L61" s="124" t="s">
        <v>32</v>
      </c>
      <c r="M61" s="127">
        <v>600</v>
      </c>
      <c r="N61" s="127">
        <v>5.67</v>
      </c>
      <c r="O61" s="118">
        <f t="shared" si="2"/>
        <v>3402</v>
      </c>
      <c r="P61" s="118">
        <v>0</v>
      </c>
      <c r="Q61" s="118"/>
      <c r="R61" s="118">
        <f t="shared" si="3"/>
        <v>3402</v>
      </c>
      <c r="S61" s="119">
        <f t="shared" si="0"/>
        <v>82192320</v>
      </c>
      <c r="T61" s="120">
        <f t="shared" si="10"/>
        <v>3402</v>
      </c>
      <c r="U61" s="121" t="s">
        <v>1862</v>
      </c>
      <c r="V61" s="122" t="s">
        <v>1862</v>
      </c>
      <c r="W61" s="122" t="s">
        <v>1862</v>
      </c>
      <c r="X61" s="122" t="s">
        <v>1850</v>
      </c>
    </row>
    <row r="62" spans="1:24" s="122" customFormat="1" x14ac:dyDescent="0.2">
      <c r="A62" s="123" t="s">
        <v>1686</v>
      </c>
      <c r="B62" s="130">
        <v>45324</v>
      </c>
      <c r="C62" s="125">
        <v>1745476</v>
      </c>
      <c r="D62" s="124" t="s">
        <v>125</v>
      </c>
      <c r="E62" s="123"/>
      <c r="F62" s="124" t="s">
        <v>1623</v>
      </c>
      <c r="G62" s="124" t="s">
        <v>81</v>
      </c>
      <c r="H62" s="124">
        <v>24160</v>
      </c>
      <c r="I62" s="124">
        <v>5</v>
      </c>
      <c r="J62" s="126" t="s">
        <v>1797</v>
      </c>
      <c r="K62" s="124" t="s">
        <v>1738</v>
      </c>
      <c r="L62" s="124" t="s">
        <v>46</v>
      </c>
      <c r="M62" s="127">
        <v>0</v>
      </c>
      <c r="N62" s="127">
        <v>0</v>
      </c>
      <c r="O62" s="118">
        <f t="shared" si="2"/>
        <v>0</v>
      </c>
      <c r="P62" s="118">
        <v>0</v>
      </c>
      <c r="Q62" s="118"/>
      <c r="R62" s="118">
        <f t="shared" si="3"/>
        <v>0</v>
      </c>
      <c r="S62" s="119">
        <f t="shared" si="0"/>
        <v>0</v>
      </c>
      <c r="T62" s="120"/>
      <c r="U62" s="121"/>
    </row>
    <row r="63" spans="1:24" s="122" customFormat="1" x14ac:dyDescent="0.2">
      <c r="A63" s="123" t="s">
        <v>1687</v>
      </c>
      <c r="B63" s="130">
        <v>45324</v>
      </c>
      <c r="C63" s="125">
        <v>1745480</v>
      </c>
      <c r="D63" s="124" t="s">
        <v>125</v>
      </c>
      <c r="E63" s="123"/>
      <c r="F63" s="124" t="s">
        <v>1623</v>
      </c>
      <c r="G63" s="124" t="s">
        <v>81</v>
      </c>
      <c r="H63" s="124">
        <v>24160</v>
      </c>
      <c r="I63" s="124">
        <v>1</v>
      </c>
      <c r="J63" s="126" t="s">
        <v>129</v>
      </c>
      <c r="K63" s="124" t="s">
        <v>130</v>
      </c>
      <c r="L63" s="124" t="s">
        <v>32</v>
      </c>
      <c r="M63" s="127">
        <v>1500</v>
      </c>
      <c r="N63" s="127">
        <v>4.54</v>
      </c>
      <c r="O63" s="118">
        <f t="shared" si="2"/>
        <v>6810</v>
      </c>
      <c r="P63" s="118">
        <v>0</v>
      </c>
      <c r="Q63" s="118"/>
      <c r="R63" s="118">
        <f t="shared" si="3"/>
        <v>6810</v>
      </c>
      <c r="S63" s="119">
        <f t="shared" si="0"/>
        <v>164529600</v>
      </c>
      <c r="T63" s="120">
        <f t="shared" ref="T63:T68" si="11">R63</f>
        <v>6810</v>
      </c>
      <c r="U63" s="121" t="s">
        <v>1862</v>
      </c>
      <c r="V63" s="122" t="s">
        <v>1862</v>
      </c>
      <c r="W63" s="122" t="s">
        <v>1862</v>
      </c>
      <c r="X63" s="122" t="s">
        <v>1850</v>
      </c>
    </row>
    <row r="64" spans="1:24" s="122" customFormat="1" x14ac:dyDescent="0.2">
      <c r="A64" s="123" t="s">
        <v>1687</v>
      </c>
      <c r="B64" s="130">
        <v>45324</v>
      </c>
      <c r="C64" s="125">
        <v>1745480</v>
      </c>
      <c r="D64" s="124" t="s">
        <v>125</v>
      </c>
      <c r="E64" s="123"/>
      <c r="F64" s="124" t="s">
        <v>1623</v>
      </c>
      <c r="G64" s="124" t="s">
        <v>81</v>
      </c>
      <c r="H64" s="124">
        <v>24160</v>
      </c>
      <c r="I64" s="124">
        <v>2</v>
      </c>
      <c r="J64" s="126" t="s">
        <v>131</v>
      </c>
      <c r="K64" s="124" t="s">
        <v>132</v>
      </c>
      <c r="L64" s="124" t="s">
        <v>32</v>
      </c>
      <c r="M64" s="127">
        <v>1500</v>
      </c>
      <c r="N64" s="127">
        <v>4.54</v>
      </c>
      <c r="O64" s="118">
        <f t="shared" si="2"/>
        <v>6810</v>
      </c>
      <c r="P64" s="118">
        <v>0</v>
      </c>
      <c r="Q64" s="118"/>
      <c r="R64" s="118">
        <f t="shared" si="3"/>
        <v>6810</v>
      </c>
      <c r="S64" s="119">
        <f t="shared" si="0"/>
        <v>164529600</v>
      </c>
      <c r="T64" s="120">
        <f t="shared" si="11"/>
        <v>6810</v>
      </c>
      <c r="U64" s="121" t="s">
        <v>1862</v>
      </c>
      <c r="V64" s="122" t="s">
        <v>1862</v>
      </c>
      <c r="W64" s="122" t="s">
        <v>1862</v>
      </c>
      <c r="X64" s="122" t="s">
        <v>1850</v>
      </c>
    </row>
    <row r="65" spans="1:24" s="122" customFormat="1" x14ac:dyDescent="0.2">
      <c r="A65" s="123" t="s">
        <v>1687</v>
      </c>
      <c r="B65" s="130">
        <v>45324</v>
      </c>
      <c r="C65" s="125">
        <v>1745480</v>
      </c>
      <c r="D65" s="124" t="s">
        <v>125</v>
      </c>
      <c r="E65" s="123"/>
      <c r="F65" s="124" t="s">
        <v>1623</v>
      </c>
      <c r="G65" s="124" t="s">
        <v>81</v>
      </c>
      <c r="H65" s="124">
        <v>24160</v>
      </c>
      <c r="I65" s="124">
        <v>3</v>
      </c>
      <c r="J65" s="126" t="s">
        <v>135</v>
      </c>
      <c r="K65" s="124" t="s">
        <v>136</v>
      </c>
      <c r="L65" s="124" t="s">
        <v>32</v>
      </c>
      <c r="M65" s="127">
        <v>1000</v>
      </c>
      <c r="N65" s="127">
        <v>5.51</v>
      </c>
      <c r="O65" s="118">
        <f t="shared" si="2"/>
        <v>5510</v>
      </c>
      <c r="P65" s="118">
        <v>0</v>
      </c>
      <c r="Q65" s="118"/>
      <c r="R65" s="118">
        <f t="shared" si="3"/>
        <v>5510</v>
      </c>
      <c r="S65" s="119">
        <f t="shared" si="0"/>
        <v>133121600</v>
      </c>
      <c r="T65" s="120">
        <f t="shared" si="11"/>
        <v>5510</v>
      </c>
      <c r="U65" s="121" t="s">
        <v>1862</v>
      </c>
      <c r="V65" s="122" t="s">
        <v>1862</v>
      </c>
      <c r="W65" s="122" t="s">
        <v>1862</v>
      </c>
      <c r="X65" s="122" t="s">
        <v>1850</v>
      </c>
    </row>
    <row r="66" spans="1:24" s="122" customFormat="1" x14ac:dyDescent="0.2">
      <c r="A66" s="123" t="s">
        <v>1687</v>
      </c>
      <c r="B66" s="130">
        <v>45324</v>
      </c>
      <c r="C66" s="125">
        <v>1745480</v>
      </c>
      <c r="D66" s="124" t="s">
        <v>125</v>
      </c>
      <c r="E66" s="123"/>
      <c r="F66" s="124" t="s">
        <v>1623</v>
      </c>
      <c r="G66" s="124" t="s">
        <v>81</v>
      </c>
      <c r="H66" s="124">
        <v>24160</v>
      </c>
      <c r="I66" s="124">
        <v>4</v>
      </c>
      <c r="J66" s="126" t="s">
        <v>137</v>
      </c>
      <c r="K66" s="124" t="s">
        <v>138</v>
      </c>
      <c r="L66" s="124" t="s">
        <v>32</v>
      </c>
      <c r="M66" s="127">
        <v>2000</v>
      </c>
      <c r="N66" s="127">
        <v>4.54</v>
      </c>
      <c r="O66" s="118">
        <f t="shared" si="2"/>
        <v>9080</v>
      </c>
      <c r="P66" s="118">
        <v>0</v>
      </c>
      <c r="Q66" s="118"/>
      <c r="R66" s="118">
        <f t="shared" si="3"/>
        <v>9080</v>
      </c>
      <c r="S66" s="119">
        <f t="shared" si="0"/>
        <v>219372800</v>
      </c>
      <c r="T66" s="120">
        <f t="shared" si="11"/>
        <v>9080</v>
      </c>
      <c r="U66" s="121" t="s">
        <v>1862</v>
      </c>
      <c r="V66" s="122" t="s">
        <v>1862</v>
      </c>
      <c r="W66" s="122" t="s">
        <v>1862</v>
      </c>
      <c r="X66" s="122" t="s">
        <v>1850</v>
      </c>
    </row>
    <row r="67" spans="1:24" s="122" customFormat="1" x14ac:dyDescent="0.2">
      <c r="A67" s="123" t="s">
        <v>1687</v>
      </c>
      <c r="B67" s="130">
        <v>45324</v>
      </c>
      <c r="C67" s="125">
        <v>1745480</v>
      </c>
      <c r="D67" s="124" t="s">
        <v>125</v>
      </c>
      <c r="E67" s="123"/>
      <c r="F67" s="124" t="s">
        <v>1623</v>
      </c>
      <c r="G67" s="124" t="s">
        <v>81</v>
      </c>
      <c r="H67" s="124">
        <v>24160</v>
      </c>
      <c r="I67" s="124">
        <v>5</v>
      </c>
      <c r="J67" s="126" t="s">
        <v>139</v>
      </c>
      <c r="K67" s="124" t="s">
        <v>140</v>
      </c>
      <c r="L67" s="124" t="s">
        <v>32</v>
      </c>
      <c r="M67" s="127">
        <v>1500</v>
      </c>
      <c r="N67" s="127">
        <v>4.54</v>
      </c>
      <c r="O67" s="118">
        <f t="shared" si="2"/>
        <v>6810</v>
      </c>
      <c r="P67" s="118">
        <v>0</v>
      </c>
      <c r="Q67" s="118"/>
      <c r="R67" s="118">
        <f t="shared" si="3"/>
        <v>6810</v>
      </c>
      <c r="S67" s="119">
        <f t="shared" ref="S67:S130" si="12">R67*H67</f>
        <v>164529600</v>
      </c>
      <c r="T67" s="120">
        <f t="shared" si="11"/>
        <v>6810</v>
      </c>
      <c r="U67" s="121" t="s">
        <v>1862</v>
      </c>
      <c r="V67" s="122" t="s">
        <v>1862</v>
      </c>
      <c r="W67" s="122" t="s">
        <v>1862</v>
      </c>
      <c r="X67" s="122" t="s">
        <v>1850</v>
      </c>
    </row>
    <row r="68" spans="1:24" s="122" customFormat="1" x14ac:dyDescent="0.2">
      <c r="A68" s="123" t="s">
        <v>1687</v>
      </c>
      <c r="B68" s="130">
        <v>45324</v>
      </c>
      <c r="C68" s="125">
        <v>1745480</v>
      </c>
      <c r="D68" s="124" t="s">
        <v>125</v>
      </c>
      <c r="E68" s="123"/>
      <c r="F68" s="124" t="s">
        <v>1623</v>
      </c>
      <c r="G68" s="124" t="s">
        <v>81</v>
      </c>
      <c r="H68" s="124">
        <v>24160</v>
      </c>
      <c r="I68" s="124">
        <v>6</v>
      </c>
      <c r="J68" s="126" t="s">
        <v>143</v>
      </c>
      <c r="K68" s="124" t="s">
        <v>144</v>
      </c>
      <c r="L68" s="124" t="s">
        <v>32</v>
      </c>
      <c r="M68" s="127">
        <v>1000</v>
      </c>
      <c r="N68" s="127">
        <v>5.51</v>
      </c>
      <c r="O68" s="118">
        <f t="shared" ref="O68:O131" si="13">M68*N68</f>
        <v>5510</v>
      </c>
      <c r="P68" s="118">
        <v>0</v>
      </c>
      <c r="Q68" s="118"/>
      <c r="R68" s="118">
        <f t="shared" ref="R68:R131" si="14">O68</f>
        <v>5510</v>
      </c>
      <c r="S68" s="119">
        <f t="shared" si="12"/>
        <v>133121600</v>
      </c>
      <c r="T68" s="120">
        <f t="shared" si="11"/>
        <v>5510</v>
      </c>
      <c r="U68" s="121" t="s">
        <v>1862</v>
      </c>
      <c r="V68" s="122" t="s">
        <v>1862</v>
      </c>
      <c r="W68" s="122" t="s">
        <v>1862</v>
      </c>
      <c r="X68" s="122" t="s">
        <v>1850</v>
      </c>
    </row>
    <row r="69" spans="1:24" s="122" customFormat="1" x14ac:dyDescent="0.2">
      <c r="A69" s="123" t="s">
        <v>1687</v>
      </c>
      <c r="B69" s="130">
        <v>45324</v>
      </c>
      <c r="C69" s="125">
        <v>1745480</v>
      </c>
      <c r="D69" s="124" t="s">
        <v>125</v>
      </c>
      <c r="E69" s="123"/>
      <c r="F69" s="124" t="s">
        <v>1623</v>
      </c>
      <c r="G69" s="124" t="s">
        <v>81</v>
      </c>
      <c r="H69" s="124">
        <v>24160</v>
      </c>
      <c r="I69" s="124">
        <v>7</v>
      </c>
      <c r="J69" s="126" t="s">
        <v>1797</v>
      </c>
      <c r="K69" s="124" t="s">
        <v>1739</v>
      </c>
      <c r="L69" s="124" t="s">
        <v>46</v>
      </c>
      <c r="M69" s="127">
        <v>0</v>
      </c>
      <c r="N69" s="127">
        <v>0</v>
      </c>
      <c r="O69" s="118">
        <f t="shared" si="13"/>
        <v>0</v>
      </c>
      <c r="P69" s="118">
        <v>0</v>
      </c>
      <c r="Q69" s="118"/>
      <c r="R69" s="118">
        <f t="shared" si="14"/>
        <v>0</v>
      </c>
      <c r="S69" s="119">
        <f t="shared" si="12"/>
        <v>0</v>
      </c>
      <c r="T69" s="120"/>
      <c r="U69" s="121"/>
    </row>
    <row r="70" spans="1:24" s="122" customFormat="1" x14ac:dyDescent="0.2">
      <c r="A70" s="123" t="s">
        <v>1688</v>
      </c>
      <c r="B70" s="130">
        <v>45324</v>
      </c>
      <c r="C70" s="125">
        <v>1745481</v>
      </c>
      <c r="D70" s="124" t="s">
        <v>112</v>
      </c>
      <c r="E70" s="123"/>
      <c r="F70" s="124" t="s">
        <v>1621</v>
      </c>
      <c r="G70" s="124" t="s">
        <v>81</v>
      </c>
      <c r="H70" s="124">
        <v>24160</v>
      </c>
      <c r="I70" s="124">
        <v>1</v>
      </c>
      <c r="J70" s="126" t="s">
        <v>1800</v>
      </c>
      <c r="K70" s="124" t="s">
        <v>1740</v>
      </c>
      <c r="L70" s="124" t="s">
        <v>32</v>
      </c>
      <c r="M70" s="127">
        <v>100</v>
      </c>
      <c r="N70" s="127">
        <v>11.39</v>
      </c>
      <c r="O70" s="118">
        <f t="shared" si="13"/>
        <v>1139</v>
      </c>
      <c r="P70" s="118">
        <v>0</v>
      </c>
      <c r="Q70" s="118"/>
      <c r="R70" s="118">
        <f t="shared" si="14"/>
        <v>1139</v>
      </c>
      <c r="S70" s="119">
        <f t="shared" si="12"/>
        <v>27518240</v>
      </c>
      <c r="T70" s="120">
        <f t="shared" ref="T70:T77" si="15">R70</f>
        <v>1139</v>
      </c>
      <c r="U70" s="121" t="s">
        <v>1863</v>
      </c>
      <c r="V70" s="122" t="s">
        <v>1878</v>
      </c>
      <c r="W70" s="122" t="s">
        <v>1881</v>
      </c>
      <c r="X70" s="122" t="s">
        <v>1851</v>
      </c>
    </row>
    <row r="71" spans="1:24" s="122" customFormat="1" x14ac:dyDescent="0.2">
      <c r="A71" s="123" t="s">
        <v>1688</v>
      </c>
      <c r="B71" s="130">
        <v>45324</v>
      </c>
      <c r="C71" s="125">
        <v>1745481</v>
      </c>
      <c r="D71" s="124" t="s">
        <v>112</v>
      </c>
      <c r="E71" s="123"/>
      <c r="F71" s="124" t="s">
        <v>1621</v>
      </c>
      <c r="G71" s="124" t="s">
        <v>81</v>
      </c>
      <c r="H71" s="124">
        <v>24160</v>
      </c>
      <c r="I71" s="124">
        <v>2</v>
      </c>
      <c r="J71" s="126" t="s">
        <v>1801</v>
      </c>
      <c r="K71" s="124" t="s">
        <v>1637</v>
      </c>
      <c r="L71" s="124" t="s">
        <v>32</v>
      </c>
      <c r="M71" s="127">
        <v>100</v>
      </c>
      <c r="N71" s="127">
        <v>11.68</v>
      </c>
      <c r="O71" s="118">
        <f t="shared" si="13"/>
        <v>1168</v>
      </c>
      <c r="P71" s="118">
        <v>0</v>
      </c>
      <c r="Q71" s="118"/>
      <c r="R71" s="118">
        <f t="shared" si="14"/>
        <v>1168</v>
      </c>
      <c r="S71" s="119">
        <f t="shared" si="12"/>
        <v>28218880</v>
      </c>
      <c r="T71" s="120">
        <f t="shared" si="15"/>
        <v>1168</v>
      </c>
      <c r="U71" s="121" t="s">
        <v>1863</v>
      </c>
      <c r="V71" s="122" t="s">
        <v>1878</v>
      </c>
      <c r="W71" s="122" t="s">
        <v>1881</v>
      </c>
      <c r="X71" s="122" t="s">
        <v>1851</v>
      </c>
    </row>
    <row r="72" spans="1:24" s="122" customFormat="1" x14ac:dyDescent="0.2">
      <c r="A72" s="123" t="s">
        <v>1688</v>
      </c>
      <c r="B72" s="130">
        <v>45324</v>
      </c>
      <c r="C72" s="125">
        <v>1745481</v>
      </c>
      <c r="D72" s="124" t="s">
        <v>112</v>
      </c>
      <c r="E72" s="123"/>
      <c r="F72" s="124" t="s">
        <v>1621</v>
      </c>
      <c r="G72" s="124" t="s">
        <v>81</v>
      </c>
      <c r="H72" s="124">
        <v>24160</v>
      </c>
      <c r="I72" s="124">
        <v>3</v>
      </c>
      <c r="J72" s="126" t="s">
        <v>1802</v>
      </c>
      <c r="K72" s="124" t="s">
        <v>1638</v>
      </c>
      <c r="L72" s="124" t="s">
        <v>32</v>
      </c>
      <c r="M72" s="127">
        <v>100</v>
      </c>
      <c r="N72" s="127">
        <v>11.68</v>
      </c>
      <c r="O72" s="118">
        <f t="shared" si="13"/>
        <v>1168</v>
      </c>
      <c r="P72" s="118">
        <v>0</v>
      </c>
      <c r="Q72" s="118"/>
      <c r="R72" s="118">
        <f t="shared" si="14"/>
        <v>1168</v>
      </c>
      <c r="S72" s="119">
        <f t="shared" si="12"/>
        <v>28218880</v>
      </c>
      <c r="T72" s="120">
        <f t="shared" si="15"/>
        <v>1168</v>
      </c>
      <c r="U72" s="121" t="s">
        <v>1863</v>
      </c>
      <c r="V72" s="122" t="s">
        <v>1878</v>
      </c>
      <c r="W72" s="122" t="s">
        <v>1881</v>
      </c>
      <c r="X72" s="122" t="s">
        <v>1851</v>
      </c>
    </row>
    <row r="73" spans="1:24" s="122" customFormat="1" x14ac:dyDescent="0.2">
      <c r="A73" s="123" t="s">
        <v>1688</v>
      </c>
      <c r="B73" s="130">
        <v>45324</v>
      </c>
      <c r="C73" s="125">
        <v>1745481</v>
      </c>
      <c r="D73" s="124" t="s">
        <v>112</v>
      </c>
      <c r="E73" s="123"/>
      <c r="F73" s="124" t="s">
        <v>1621</v>
      </c>
      <c r="G73" s="124" t="s">
        <v>81</v>
      </c>
      <c r="H73" s="124">
        <v>24160</v>
      </c>
      <c r="I73" s="124">
        <v>4</v>
      </c>
      <c r="J73" s="126" t="s">
        <v>1803</v>
      </c>
      <c r="K73" s="124" t="s">
        <v>1741</v>
      </c>
      <c r="L73" s="124" t="s">
        <v>32</v>
      </c>
      <c r="M73" s="127">
        <v>100</v>
      </c>
      <c r="N73" s="127">
        <v>12.03</v>
      </c>
      <c r="O73" s="118">
        <f t="shared" si="13"/>
        <v>1203</v>
      </c>
      <c r="P73" s="118">
        <v>0</v>
      </c>
      <c r="Q73" s="118"/>
      <c r="R73" s="118">
        <f t="shared" si="14"/>
        <v>1203</v>
      </c>
      <c r="S73" s="119">
        <f t="shared" si="12"/>
        <v>29064480</v>
      </c>
      <c r="T73" s="120">
        <f t="shared" si="15"/>
        <v>1203</v>
      </c>
      <c r="U73" s="121" t="s">
        <v>1863</v>
      </c>
      <c r="V73" s="122" t="s">
        <v>1878</v>
      </c>
      <c r="W73" s="122" t="s">
        <v>1881</v>
      </c>
      <c r="X73" s="122" t="s">
        <v>1851</v>
      </c>
    </row>
    <row r="74" spans="1:24" s="122" customFormat="1" x14ac:dyDescent="0.2">
      <c r="A74" s="123" t="s">
        <v>1688</v>
      </c>
      <c r="B74" s="130">
        <v>45324</v>
      </c>
      <c r="C74" s="125">
        <v>1745481</v>
      </c>
      <c r="D74" s="124" t="s">
        <v>112</v>
      </c>
      <c r="E74" s="123"/>
      <c r="F74" s="124" t="s">
        <v>1621</v>
      </c>
      <c r="G74" s="124" t="s">
        <v>81</v>
      </c>
      <c r="H74" s="124">
        <v>24160</v>
      </c>
      <c r="I74" s="124">
        <v>5</v>
      </c>
      <c r="J74" s="126" t="s">
        <v>1804</v>
      </c>
      <c r="K74" s="124" t="s">
        <v>1742</v>
      </c>
      <c r="L74" s="124" t="s">
        <v>32</v>
      </c>
      <c r="M74" s="127">
        <v>100</v>
      </c>
      <c r="N74" s="127">
        <v>12.03</v>
      </c>
      <c r="O74" s="118">
        <f t="shared" si="13"/>
        <v>1203</v>
      </c>
      <c r="P74" s="118">
        <v>0</v>
      </c>
      <c r="Q74" s="118"/>
      <c r="R74" s="118">
        <f t="shared" si="14"/>
        <v>1203</v>
      </c>
      <c r="S74" s="119">
        <f t="shared" si="12"/>
        <v>29064480</v>
      </c>
      <c r="T74" s="120">
        <f t="shared" si="15"/>
        <v>1203</v>
      </c>
      <c r="U74" s="121" t="s">
        <v>1863</v>
      </c>
      <c r="V74" s="122" t="s">
        <v>1878</v>
      </c>
      <c r="W74" s="122" t="s">
        <v>1881</v>
      </c>
      <c r="X74" s="122" t="s">
        <v>1851</v>
      </c>
    </row>
    <row r="75" spans="1:24" s="122" customFormat="1" x14ac:dyDescent="0.2">
      <c r="A75" s="123" t="s">
        <v>1688</v>
      </c>
      <c r="B75" s="130">
        <v>45324</v>
      </c>
      <c r="C75" s="125">
        <v>1745481</v>
      </c>
      <c r="D75" s="124" t="s">
        <v>112</v>
      </c>
      <c r="E75" s="123"/>
      <c r="F75" s="124" t="s">
        <v>1621</v>
      </c>
      <c r="G75" s="124" t="s">
        <v>81</v>
      </c>
      <c r="H75" s="124">
        <v>24160</v>
      </c>
      <c r="I75" s="124">
        <v>6</v>
      </c>
      <c r="J75" s="126" t="s">
        <v>1805</v>
      </c>
      <c r="K75" s="124" t="s">
        <v>1743</v>
      </c>
      <c r="L75" s="124" t="s">
        <v>32</v>
      </c>
      <c r="M75" s="127">
        <v>100</v>
      </c>
      <c r="N75" s="127">
        <v>11.39</v>
      </c>
      <c r="O75" s="118">
        <f t="shared" si="13"/>
        <v>1139</v>
      </c>
      <c r="P75" s="118">
        <v>0</v>
      </c>
      <c r="Q75" s="118"/>
      <c r="R75" s="118">
        <f t="shared" si="14"/>
        <v>1139</v>
      </c>
      <c r="S75" s="119">
        <f t="shared" si="12"/>
        <v>27518240</v>
      </c>
      <c r="T75" s="120">
        <f t="shared" si="15"/>
        <v>1139</v>
      </c>
      <c r="U75" s="121" t="s">
        <v>1863</v>
      </c>
      <c r="V75" s="122" t="s">
        <v>1878</v>
      </c>
      <c r="W75" s="122" t="s">
        <v>1881</v>
      </c>
      <c r="X75" s="122" t="s">
        <v>1851</v>
      </c>
    </row>
    <row r="76" spans="1:24" s="122" customFormat="1" x14ac:dyDescent="0.2">
      <c r="A76" s="123" t="s">
        <v>1688</v>
      </c>
      <c r="B76" s="130">
        <v>45324</v>
      </c>
      <c r="C76" s="125">
        <v>1745481</v>
      </c>
      <c r="D76" s="124" t="s">
        <v>112</v>
      </c>
      <c r="E76" s="123"/>
      <c r="F76" s="124" t="s">
        <v>1621</v>
      </c>
      <c r="G76" s="124" t="s">
        <v>81</v>
      </c>
      <c r="H76" s="124">
        <v>24160</v>
      </c>
      <c r="I76" s="124">
        <v>7</v>
      </c>
      <c r="J76" s="126" t="s">
        <v>1806</v>
      </c>
      <c r="K76" s="124" t="s">
        <v>1744</v>
      </c>
      <c r="L76" s="124" t="s">
        <v>32</v>
      </c>
      <c r="M76" s="127">
        <v>100</v>
      </c>
      <c r="N76" s="127">
        <v>11.4</v>
      </c>
      <c r="O76" s="118">
        <f t="shared" si="13"/>
        <v>1140</v>
      </c>
      <c r="P76" s="118">
        <v>0</v>
      </c>
      <c r="Q76" s="118"/>
      <c r="R76" s="118">
        <f t="shared" si="14"/>
        <v>1140</v>
      </c>
      <c r="S76" s="119">
        <f t="shared" si="12"/>
        <v>27542400</v>
      </c>
      <c r="T76" s="120">
        <f t="shared" si="15"/>
        <v>1140</v>
      </c>
      <c r="U76" s="121" t="s">
        <v>1863</v>
      </c>
      <c r="V76" s="122" t="s">
        <v>1878</v>
      </c>
      <c r="W76" s="122" t="s">
        <v>1881</v>
      </c>
      <c r="X76" s="122" t="s">
        <v>1851</v>
      </c>
    </row>
    <row r="77" spans="1:24" s="122" customFormat="1" x14ac:dyDescent="0.2">
      <c r="A77" s="123" t="s">
        <v>1688</v>
      </c>
      <c r="B77" s="130">
        <v>45324</v>
      </c>
      <c r="C77" s="125">
        <v>1745481</v>
      </c>
      <c r="D77" s="124" t="s">
        <v>112</v>
      </c>
      <c r="E77" s="123"/>
      <c r="F77" s="124" t="s">
        <v>1621</v>
      </c>
      <c r="G77" s="124" t="s">
        <v>81</v>
      </c>
      <c r="H77" s="124">
        <v>24160</v>
      </c>
      <c r="I77" s="124">
        <v>8</v>
      </c>
      <c r="J77" s="126" t="s">
        <v>1807</v>
      </c>
      <c r="K77" s="124" t="s">
        <v>1745</v>
      </c>
      <c r="L77" s="124" t="s">
        <v>32</v>
      </c>
      <c r="M77" s="127">
        <v>100</v>
      </c>
      <c r="N77" s="127">
        <v>11.4</v>
      </c>
      <c r="O77" s="118">
        <f t="shared" si="13"/>
        <v>1140</v>
      </c>
      <c r="P77" s="118">
        <v>0</v>
      </c>
      <c r="Q77" s="118"/>
      <c r="R77" s="118">
        <f t="shared" si="14"/>
        <v>1140</v>
      </c>
      <c r="S77" s="119">
        <f t="shared" si="12"/>
        <v>27542400</v>
      </c>
      <c r="T77" s="120">
        <f t="shared" si="15"/>
        <v>1140</v>
      </c>
      <c r="U77" s="121" t="s">
        <v>1863</v>
      </c>
      <c r="V77" s="122" t="s">
        <v>1878</v>
      </c>
      <c r="W77" s="122" t="s">
        <v>1881</v>
      </c>
      <c r="X77" s="122" t="s">
        <v>1851</v>
      </c>
    </row>
    <row r="78" spans="1:24" s="122" customFormat="1" x14ac:dyDescent="0.2">
      <c r="A78" s="123" t="s">
        <v>1688</v>
      </c>
      <c r="B78" s="130">
        <v>45324</v>
      </c>
      <c r="C78" s="125">
        <v>1745481</v>
      </c>
      <c r="D78" s="124" t="s">
        <v>112</v>
      </c>
      <c r="E78" s="123"/>
      <c r="F78" s="124" t="s">
        <v>1621</v>
      </c>
      <c r="G78" s="124" t="s">
        <v>81</v>
      </c>
      <c r="H78" s="124">
        <v>24160</v>
      </c>
      <c r="I78" s="124">
        <v>9</v>
      </c>
      <c r="J78" s="126" t="s">
        <v>1797</v>
      </c>
      <c r="K78" s="124" t="s">
        <v>1746</v>
      </c>
      <c r="L78" s="124" t="s">
        <v>46</v>
      </c>
      <c r="M78" s="127">
        <v>0</v>
      </c>
      <c r="N78" s="127">
        <v>0</v>
      </c>
      <c r="O78" s="118">
        <f t="shared" si="13"/>
        <v>0</v>
      </c>
      <c r="P78" s="118">
        <v>0</v>
      </c>
      <c r="Q78" s="118"/>
      <c r="R78" s="118">
        <f t="shared" si="14"/>
        <v>0</v>
      </c>
      <c r="S78" s="119">
        <f t="shared" si="12"/>
        <v>0</v>
      </c>
      <c r="T78" s="120"/>
      <c r="U78" s="121"/>
    </row>
    <row r="79" spans="1:24" s="122" customFormat="1" x14ac:dyDescent="0.2">
      <c r="A79" s="123" t="s">
        <v>1689</v>
      </c>
      <c r="B79" s="130">
        <v>45324</v>
      </c>
      <c r="C79" s="125">
        <v>1745482</v>
      </c>
      <c r="D79" s="124" t="s">
        <v>112</v>
      </c>
      <c r="E79" s="123"/>
      <c r="F79" s="124" t="s">
        <v>1621</v>
      </c>
      <c r="G79" s="124" t="s">
        <v>81</v>
      </c>
      <c r="H79" s="124">
        <v>24160</v>
      </c>
      <c r="I79" s="124">
        <v>1</v>
      </c>
      <c r="J79" s="126" t="s">
        <v>1808</v>
      </c>
      <c r="K79" s="124" t="s">
        <v>1626</v>
      </c>
      <c r="L79" s="124" t="s">
        <v>32</v>
      </c>
      <c r="M79" s="127">
        <v>100</v>
      </c>
      <c r="N79" s="127">
        <v>4.2699999999999996</v>
      </c>
      <c r="O79" s="118">
        <f t="shared" si="13"/>
        <v>426.99999999999994</v>
      </c>
      <c r="P79" s="118">
        <v>0</v>
      </c>
      <c r="Q79" s="118"/>
      <c r="R79" s="118">
        <f t="shared" si="14"/>
        <v>426.99999999999994</v>
      </c>
      <c r="S79" s="119">
        <f t="shared" si="12"/>
        <v>10316319.999999998</v>
      </c>
      <c r="T79" s="120">
        <f t="shared" ref="T79:T92" si="16">R79</f>
        <v>426.99999999999994</v>
      </c>
      <c r="U79" s="121" t="s">
        <v>1864</v>
      </c>
      <c r="V79" s="122" t="s">
        <v>1878</v>
      </c>
      <c r="W79" s="122" t="s">
        <v>1881</v>
      </c>
      <c r="X79" s="122" t="s">
        <v>1851</v>
      </c>
    </row>
    <row r="80" spans="1:24" s="122" customFormat="1" x14ac:dyDescent="0.2">
      <c r="A80" s="123" t="s">
        <v>1689</v>
      </c>
      <c r="B80" s="130">
        <v>45324</v>
      </c>
      <c r="C80" s="125">
        <v>1745482</v>
      </c>
      <c r="D80" s="124" t="s">
        <v>112</v>
      </c>
      <c r="E80" s="123"/>
      <c r="F80" s="124" t="s">
        <v>1621</v>
      </c>
      <c r="G80" s="124" t="s">
        <v>81</v>
      </c>
      <c r="H80" s="124">
        <v>24160</v>
      </c>
      <c r="I80" s="124">
        <v>2</v>
      </c>
      <c r="J80" s="126" t="s">
        <v>1800</v>
      </c>
      <c r="K80" s="124" t="s">
        <v>1740</v>
      </c>
      <c r="L80" s="124" t="s">
        <v>32</v>
      </c>
      <c r="M80" s="127">
        <v>100</v>
      </c>
      <c r="N80" s="127">
        <v>11.39</v>
      </c>
      <c r="O80" s="118">
        <f t="shared" si="13"/>
        <v>1139</v>
      </c>
      <c r="P80" s="118">
        <v>0</v>
      </c>
      <c r="Q80" s="118"/>
      <c r="R80" s="118">
        <f t="shared" si="14"/>
        <v>1139</v>
      </c>
      <c r="S80" s="119">
        <f t="shared" si="12"/>
        <v>27518240</v>
      </c>
      <c r="T80" s="120">
        <f t="shared" si="16"/>
        <v>1139</v>
      </c>
      <c r="U80" s="121" t="s">
        <v>1863</v>
      </c>
      <c r="V80" s="122" t="s">
        <v>1878</v>
      </c>
      <c r="W80" s="122" t="s">
        <v>1881</v>
      </c>
      <c r="X80" s="122" t="s">
        <v>1851</v>
      </c>
    </row>
    <row r="81" spans="1:24" s="122" customFormat="1" x14ac:dyDescent="0.2">
      <c r="A81" s="123" t="s">
        <v>1689</v>
      </c>
      <c r="B81" s="130">
        <v>45324</v>
      </c>
      <c r="C81" s="125">
        <v>1745482</v>
      </c>
      <c r="D81" s="124" t="s">
        <v>112</v>
      </c>
      <c r="E81" s="123"/>
      <c r="F81" s="124" t="s">
        <v>1621</v>
      </c>
      <c r="G81" s="124" t="s">
        <v>81</v>
      </c>
      <c r="H81" s="124">
        <v>24160</v>
      </c>
      <c r="I81" s="124">
        <v>3</v>
      </c>
      <c r="J81" s="126" t="s">
        <v>1809</v>
      </c>
      <c r="K81" s="124" t="s">
        <v>1627</v>
      </c>
      <c r="L81" s="124" t="s">
        <v>32</v>
      </c>
      <c r="M81" s="127">
        <v>200</v>
      </c>
      <c r="N81" s="127">
        <v>3.23</v>
      </c>
      <c r="O81" s="118">
        <f t="shared" si="13"/>
        <v>646</v>
      </c>
      <c r="P81" s="118">
        <v>0</v>
      </c>
      <c r="Q81" s="118"/>
      <c r="R81" s="118">
        <f t="shared" si="14"/>
        <v>646</v>
      </c>
      <c r="S81" s="119">
        <f t="shared" si="12"/>
        <v>15607360</v>
      </c>
      <c r="T81" s="120">
        <f t="shared" si="16"/>
        <v>646</v>
      </c>
      <c r="U81" s="121" t="s">
        <v>1863</v>
      </c>
      <c r="V81" s="122" t="s">
        <v>1878</v>
      </c>
      <c r="W81" s="122" t="s">
        <v>1881</v>
      </c>
      <c r="X81" s="122" t="s">
        <v>1851</v>
      </c>
    </row>
    <row r="82" spans="1:24" s="122" customFormat="1" x14ac:dyDescent="0.2">
      <c r="A82" s="123" t="s">
        <v>1689</v>
      </c>
      <c r="B82" s="130">
        <v>45324</v>
      </c>
      <c r="C82" s="125">
        <v>1745482</v>
      </c>
      <c r="D82" s="124" t="s">
        <v>112</v>
      </c>
      <c r="E82" s="123"/>
      <c r="F82" s="124" t="s">
        <v>1621</v>
      </c>
      <c r="G82" s="124" t="s">
        <v>81</v>
      </c>
      <c r="H82" s="124">
        <v>24160</v>
      </c>
      <c r="I82" s="124">
        <v>4</v>
      </c>
      <c r="J82" s="126" t="s">
        <v>1801</v>
      </c>
      <c r="K82" s="124" t="s">
        <v>1637</v>
      </c>
      <c r="L82" s="124" t="s">
        <v>32</v>
      </c>
      <c r="M82" s="127">
        <v>100</v>
      </c>
      <c r="N82" s="127">
        <v>11.68</v>
      </c>
      <c r="O82" s="118">
        <f t="shared" si="13"/>
        <v>1168</v>
      </c>
      <c r="P82" s="118">
        <v>0</v>
      </c>
      <c r="Q82" s="118"/>
      <c r="R82" s="118">
        <f t="shared" si="14"/>
        <v>1168</v>
      </c>
      <c r="S82" s="119">
        <f t="shared" si="12"/>
        <v>28218880</v>
      </c>
      <c r="T82" s="120">
        <f t="shared" si="16"/>
        <v>1168</v>
      </c>
      <c r="U82" s="121" t="s">
        <v>1863</v>
      </c>
      <c r="V82" s="122" t="s">
        <v>1878</v>
      </c>
      <c r="W82" s="122" t="s">
        <v>1881</v>
      </c>
      <c r="X82" s="122" t="s">
        <v>1851</v>
      </c>
    </row>
    <row r="83" spans="1:24" s="122" customFormat="1" x14ac:dyDescent="0.2">
      <c r="A83" s="123" t="s">
        <v>1689</v>
      </c>
      <c r="B83" s="130">
        <v>45324</v>
      </c>
      <c r="C83" s="125">
        <v>1745482</v>
      </c>
      <c r="D83" s="124" t="s">
        <v>112</v>
      </c>
      <c r="E83" s="123"/>
      <c r="F83" s="124" t="s">
        <v>1621</v>
      </c>
      <c r="G83" s="124" t="s">
        <v>81</v>
      </c>
      <c r="H83" s="124">
        <v>24160</v>
      </c>
      <c r="I83" s="124">
        <v>5</v>
      </c>
      <c r="J83" s="126" t="s">
        <v>1802</v>
      </c>
      <c r="K83" s="124" t="s">
        <v>1638</v>
      </c>
      <c r="L83" s="124" t="s">
        <v>32</v>
      </c>
      <c r="M83" s="127">
        <v>100</v>
      </c>
      <c r="N83" s="127">
        <v>11.68</v>
      </c>
      <c r="O83" s="118">
        <f t="shared" si="13"/>
        <v>1168</v>
      </c>
      <c r="P83" s="118">
        <v>0</v>
      </c>
      <c r="Q83" s="118"/>
      <c r="R83" s="118">
        <f t="shared" si="14"/>
        <v>1168</v>
      </c>
      <c r="S83" s="119">
        <f t="shared" si="12"/>
        <v>28218880</v>
      </c>
      <c r="T83" s="120">
        <f t="shared" si="16"/>
        <v>1168</v>
      </c>
      <c r="U83" s="121" t="s">
        <v>1863</v>
      </c>
      <c r="V83" s="122" t="s">
        <v>1878</v>
      </c>
      <c r="W83" s="122" t="s">
        <v>1881</v>
      </c>
      <c r="X83" s="122" t="s">
        <v>1851</v>
      </c>
    </row>
    <row r="84" spans="1:24" s="122" customFormat="1" x14ac:dyDescent="0.2">
      <c r="A84" s="123" t="s">
        <v>1689</v>
      </c>
      <c r="B84" s="130">
        <v>45324</v>
      </c>
      <c r="C84" s="125">
        <v>1745482</v>
      </c>
      <c r="D84" s="124" t="s">
        <v>112</v>
      </c>
      <c r="E84" s="123"/>
      <c r="F84" s="124" t="s">
        <v>1621</v>
      </c>
      <c r="G84" s="124" t="s">
        <v>81</v>
      </c>
      <c r="H84" s="124">
        <v>24160</v>
      </c>
      <c r="I84" s="124">
        <v>6</v>
      </c>
      <c r="J84" s="126" t="s">
        <v>1803</v>
      </c>
      <c r="K84" s="124" t="s">
        <v>1741</v>
      </c>
      <c r="L84" s="124" t="s">
        <v>32</v>
      </c>
      <c r="M84" s="127">
        <v>100</v>
      </c>
      <c r="N84" s="127">
        <v>12.03</v>
      </c>
      <c r="O84" s="118">
        <f t="shared" si="13"/>
        <v>1203</v>
      </c>
      <c r="P84" s="118">
        <v>0</v>
      </c>
      <c r="Q84" s="118"/>
      <c r="R84" s="118">
        <f t="shared" si="14"/>
        <v>1203</v>
      </c>
      <c r="S84" s="119">
        <f t="shared" si="12"/>
        <v>29064480</v>
      </c>
      <c r="T84" s="120">
        <f t="shared" si="16"/>
        <v>1203</v>
      </c>
      <c r="U84" s="121" t="s">
        <v>1863</v>
      </c>
      <c r="V84" s="122" t="s">
        <v>1878</v>
      </c>
      <c r="W84" s="122" t="s">
        <v>1881</v>
      </c>
      <c r="X84" s="122" t="s">
        <v>1851</v>
      </c>
    </row>
    <row r="85" spans="1:24" s="122" customFormat="1" x14ac:dyDescent="0.2">
      <c r="A85" s="123" t="s">
        <v>1689</v>
      </c>
      <c r="B85" s="130">
        <v>45324</v>
      </c>
      <c r="C85" s="125">
        <v>1745482</v>
      </c>
      <c r="D85" s="124" t="s">
        <v>112</v>
      </c>
      <c r="E85" s="123"/>
      <c r="F85" s="124" t="s">
        <v>1621</v>
      </c>
      <c r="G85" s="124" t="s">
        <v>81</v>
      </c>
      <c r="H85" s="124">
        <v>24160</v>
      </c>
      <c r="I85" s="124">
        <v>7</v>
      </c>
      <c r="J85" s="126" t="s">
        <v>1804</v>
      </c>
      <c r="K85" s="124" t="s">
        <v>1742</v>
      </c>
      <c r="L85" s="124" t="s">
        <v>32</v>
      </c>
      <c r="M85" s="127">
        <v>100</v>
      </c>
      <c r="N85" s="127">
        <v>12.03</v>
      </c>
      <c r="O85" s="118">
        <f t="shared" si="13"/>
        <v>1203</v>
      </c>
      <c r="P85" s="118">
        <v>0</v>
      </c>
      <c r="Q85" s="118"/>
      <c r="R85" s="118">
        <f t="shared" si="14"/>
        <v>1203</v>
      </c>
      <c r="S85" s="119">
        <f t="shared" si="12"/>
        <v>29064480</v>
      </c>
      <c r="T85" s="120">
        <f t="shared" si="16"/>
        <v>1203</v>
      </c>
      <c r="U85" s="121" t="s">
        <v>1863</v>
      </c>
      <c r="V85" s="122" t="s">
        <v>1878</v>
      </c>
      <c r="W85" s="122" t="s">
        <v>1881</v>
      </c>
      <c r="X85" s="122" t="s">
        <v>1851</v>
      </c>
    </row>
    <row r="86" spans="1:24" s="122" customFormat="1" x14ac:dyDescent="0.2">
      <c r="A86" s="123" t="s">
        <v>1689</v>
      </c>
      <c r="B86" s="130">
        <v>45324</v>
      </c>
      <c r="C86" s="125">
        <v>1745482</v>
      </c>
      <c r="D86" s="124" t="s">
        <v>112</v>
      </c>
      <c r="E86" s="123"/>
      <c r="F86" s="124" t="s">
        <v>1621</v>
      </c>
      <c r="G86" s="124" t="s">
        <v>81</v>
      </c>
      <c r="H86" s="124">
        <v>24160</v>
      </c>
      <c r="I86" s="124">
        <v>8</v>
      </c>
      <c r="J86" s="126" t="s">
        <v>1810</v>
      </c>
      <c r="K86" s="124" t="s">
        <v>1628</v>
      </c>
      <c r="L86" s="124" t="s">
        <v>32</v>
      </c>
      <c r="M86" s="127">
        <v>100</v>
      </c>
      <c r="N86" s="127">
        <v>4.2699999999999996</v>
      </c>
      <c r="O86" s="118">
        <f t="shared" si="13"/>
        <v>426.99999999999994</v>
      </c>
      <c r="P86" s="118">
        <v>0</v>
      </c>
      <c r="Q86" s="118"/>
      <c r="R86" s="118">
        <f t="shared" si="14"/>
        <v>426.99999999999994</v>
      </c>
      <c r="S86" s="119">
        <f t="shared" si="12"/>
        <v>10316319.999999998</v>
      </c>
      <c r="T86" s="120">
        <f t="shared" si="16"/>
        <v>426.99999999999994</v>
      </c>
      <c r="U86" s="121" t="s">
        <v>1864</v>
      </c>
      <c r="V86" s="122" t="s">
        <v>1878</v>
      </c>
      <c r="W86" s="122" t="s">
        <v>1881</v>
      </c>
      <c r="X86" s="122" t="s">
        <v>1851</v>
      </c>
    </row>
    <row r="87" spans="1:24" s="122" customFormat="1" x14ac:dyDescent="0.2">
      <c r="A87" s="123" t="s">
        <v>1689</v>
      </c>
      <c r="B87" s="130">
        <v>45324</v>
      </c>
      <c r="C87" s="125">
        <v>1745482</v>
      </c>
      <c r="D87" s="124" t="s">
        <v>112</v>
      </c>
      <c r="E87" s="123"/>
      <c r="F87" s="124" t="s">
        <v>1621</v>
      </c>
      <c r="G87" s="124" t="s">
        <v>81</v>
      </c>
      <c r="H87" s="124">
        <v>24160</v>
      </c>
      <c r="I87" s="124">
        <v>9</v>
      </c>
      <c r="J87" s="126" t="s">
        <v>1811</v>
      </c>
      <c r="K87" s="124" t="s">
        <v>604</v>
      </c>
      <c r="L87" s="124" t="s">
        <v>32</v>
      </c>
      <c r="M87" s="127">
        <v>100</v>
      </c>
      <c r="N87" s="127">
        <v>7.28</v>
      </c>
      <c r="O87" s="118">
        <f t="shared" si="13"/>
        <v>728</v>
      </c>
      <c r="P87" s="118">
        <v>0</v>
      </c>
      <c r="Q87" s="118"/>
      <c r="R87" s="118">
        <f t="shared" si="14"/>
        <v>728</v>
      </c>
      <c r="S87" s="119">
        <f t="shared" si="12"/>
        <v>17588480</v>
      </c>
      <c r="T87" s="120">
        <f t="shared" si="16"/>
        <v>728</v>
      </c>
      <c r="U87" s="121" t="s">
        <v>1864</v>
      </c>
      <c r="V87" s="122" t="s">
        <v>1878</v>
      </c>
      <c r="W87" s="122" t="s">
        <v>1881</v>
      </c>
      <c r="X87" s="122" t="s">
        <v>1851</v>
      </c>
    </row>
    <row r="88" spans="1:24" s="122" customFormat="1" x14ac:dyDescent="0.2">
      <c r="A88" s="123" t="s">
        <v>1689</v>
      </c>
      <c r="B88" s="130">
        <v>45324</v>
      </c>
      <c r="C88" s="125">
        <v>1745482</v>
      </c>
      <c r="D88" s="124" t="s">
        <v>112</v>
      </c>
      <c r="E88" s="123"/>
      <c r="F88" s="124" t="s">
        <v>1621</v>
      </c>
      <c r="G88" s="124" t="s">
        <v>81</v>
      </c>
      <c r="H88" s="124">
        <v>24160</v>
      </c>
      <c r="I88" s="124">
        <v>10</v>
      </c>
      <c r="J88" s="126" t="s">
        <v>1805</v>
      </c>
      <c r="K88" s="124" t="s">
        <v>1743</v>
      </c>
      <c r="L88" s="124" t="s">
        <v>32</v>
      </c>
      <c r="M88" s="127">
        <v>100</v>
      </c>
      <c r="N88" s="127">
        <v>11.39</v>
      </c>
      <c r="O88" s="118">
        <f t="shared" si="13"/>
        <v>1139</v>
      </c>
      <c r="P88" s="118">
        <v>0</v>
      </c>
      <c r="Q88" s="118"/>
      <c r="R88" s="118">
        <f t="shared" si="14"/>
        <v>1139</v>
      </c>
      <c r="S88" s="119">
        <f t="shared" si="12"/>
        <v>27518240</v>
      </c>
      <c r="T88" s="120">
        <f t="shared" si="16"/>
        <v>1139</v>
      </c>
      <c r="U88" s="121" t="s">
        <v>1863</v>
      </c>
      <c r="V88" s="122" t="s">
        <v>1878</v>
      </c>
      <c r="W88" s="122" t="s">
        <v>1881</v>
      </c>
      <c r="X88" s="122" t="s">
        <v>1851</v>
      </c>
    </row>
    <row r="89" spans="1:24" s="122" customFormat="1" x14ac:dyDescent="0.2">
      <c r="A89" s="123" t="s">
        <v>1689</v>
      </c>
      <c r="B89" s="130">
        <v>45324</v>
      </c>
      <c r="C89" s="125">
        <v>1745482</v>
      </c>
      <c r="D89" s="124" t="s">
        <v>112</v>
      </c>
      <c r="E89" s="123"/>
      <c r="F89" s="124" t="s">
        <v>1621</v>
      </c>
      <c r="G89" s="124" t="s">
        <v>81</v>
      </c>
      <c r="H89" s="124">
        <v>24160</v>
      </c>
      <c r="I89" s="124">
        <v>11</v>
      </c>
      <c r="J89" s="126" t="s">
        <v>1806</v>
      </c>
      <c r="K89" s="124" t="s">
        <v>1744</v>
      </c>
      <c r="L89" s="124" t="s">
        <v>32</v>
      </c>
      <c r="M89" s="127">
        <v>100</v>
      </c>
      <c r="N89" s="127">
        <v>11.4</v>
      </c>
      <c r="O89" s="118">
        <f t="shared" si="13"/>
        <v>1140</v>
      </c>
      <c r="P89" s="118">
        <v>0</v>
      </c>
      <c r="Q89" s="118"/>
      <c r="R89" s="118">
        <f t="shared" si="14"/>
        <v>1140</v>
      </c>
      <c r="S89" s="119">
        <f t="shared" si="12"/>
        <v>27542400</v>
      </c>
      <c r="T89" s="120">
        <f t="shared" si="16"/>
        <v>1140</v>
      </c>
      <c r="U89" s="121" t="s">
        <v>1863</v>
      </c>
      <c r="V89" s="122" t="s">
        <v>1878</v>
      </c>
      <c r="W89" s="122" t="s">
        <v>1881</v>
      </c>
      <c r="X89" s="122" t="s">
        <v>1851</v>
      </c>
    </row>
    <row r="90" spans="1:24" s="122" customFormat="1" x14ac:dyDescent="0.2">
      <c r="A90" s="123" t="s">
        <v>1689</v>
      </c>
      <c r="B90" s="130">
        <v>45324</v>
      </c>
      <c r="C90" s="125">
        <v>1745482</v>
      </c>
      <c r="D90" s="124" t="s">
        <v>112</v>
      </c>
      <c r="E90" s="123"/>
      <c r="F90" s="124" t="s">
        <v>1621</v>
      </c>
      <c r="G90" s="124" t="s">
        <v>81</v>
      </c>
      <c r="H90" s="124">
        <v>24160</v>
      </c>
      <c r="I90" s="124">
        <v>12</v>
      </c>
      <c r="J90" s="126" t="s">
        <v>1807</v>
      </c>
      <c r="K90" s="124" t="s">
        <v>1745</v>
      </c>
      <c r="L90" s="124" t="s">
        <v>32</v>
      </c>
      <c r="M90" s="127">
        <v>100</v>
      </c>
      <c r="N90" s="127">
        <v>11.4</v>
      </c>
      <c r="O90" s="118">
        <f t="shared" si="13"/>
        <v>1140</v>
      </c>
      <c r="P90" s="118">
        <v>0</v>
      </c>
      <c r="Q90" s="118"/>
      <c r="R90" s="118">
        <f t="shared" si="14"/>
        <v>1140</v>
      </c>
      <c r="S90" s="119">
        <f t="shared" si="12"/>
        <v>27542400</v>
      </c>
      <c r="T90" s="120">
        <f t="shared" si="16"/>
        <v>1140</v>
      </c>
      <c r="U90" s="121" t="s">
        <v>1863</v>
      </c>
      <c r="V90" s="122" t="s">
        <v>1878</v>
      </c>
      <c r="W90" s="122" t="s">
        <v>1881</v>
      </c>
      <c r="X90" s="122" t="s">
        <v>1851</v>
      </c>
    </row>
    <row r="91" spans="1:24" s="122" customFormat="1" x14ac:dyDescent="0.2">
      <c r="A91" s="123" t="s">
        <v>1689</v>
      </c>
      <c r="B91" s="130">
        <v>45324</v>
      </c>
      <c r="C91" s="125">
        <v>1745482</v>
      </c>
      <c r="D91" s="124" t="s">
        <v>112</v>
      </c>
      <c r="E91" s="123"/>
      <c r="F91" s="124" t="s">
        <v>1621</v>
      </c>
      <c r="G91" s="124" t="s">
        <v>81</v>
      </c>
      <c r="H91" s="124">
        <v>24160</v>
      </c>
      <c r="I91" s="124">
        <v>13</v>
      </c>
      <c r="J91" s="126" t="s">
        <v>1812</v>
      </c>
      <c r="K91" s="124" t="s">
        <v>1747</v>
      </c>
      <c r="L91" s="124" t="s">
        <v>32</v>
      </c>
      <c r="M91" s="127">
        <v>200</v>
      </c>
      <c r="N91" s="127">
        <v>3.11</v>
      </c>
      <c r="O91" s="118">
        <f t="shared" si="13"/>
        <v>622</v>
      </c>
      <c r="P91" s="118">
        <v>0</v>
      </c>
      <c r="Q91" s="118"/>
      <c r="R91" s="118">
        <f t="shared" si="14"/>
        <v>622</v>
      </c>
      <c r="S91" s="119">
        <f t="shared" si="12"/>
        <v>15027520</v>
      </c>
      <c r="T91" s="120">
        <f t="shared" si="16"/>
        <v>622</v>
      </c>
      <c r="U91" s="121" t="s">
        <v>1864</v>
      </c>
      <c r="V91" s="122" t="s">
        <v>1878</v>
      </c>
      <c r="W91" s="122" t="s">
        <v>1881</v>
      </c>
      <c r="X91" s="122" t="s">
        <v>1851</v>
      </c>
    </row>
    <row r="92" spans="1:24" s="122" customFormat="1" x14ac:dyDescent="0.2">
      <c r="A92" s="123" t="s">
        <v>1689</v>
      </c>
      <c r="B92" s="130">
        <v>45324</v>
      </c>
      <c r="C92" s="125">
        <v>1745482</v>
      </c>
      <c r="D92" s="124" t="s">
        <v>112</v>
      </c>
      <c r="E92" s="123"/>
      <c r="F92" s="124" t="s">
        <v>1621</v>
      </c>
      <c r="G92" s="124" t="s">
        <v>81</v>
      </c>
      <c r="H92" s="124">
        <v>24160</v>
      </c>
      <c r="I92" s="124">
        <v>14</v>
      </c>
      <c r="J92" s="126" t="s">
        <v>1813</v>
      </c>
      <c r="K92" s="124" t="s">
        <v>1631</v>
      </c>
      <c r="L92" s="124" t="s">
        <v>32</v>
      </c>
      <c r="M92" s="127">
        <v>100</v>
      </c>
      <c r="N92" s="127">
        <v>7.28</v>
      </c>
      <c r="O92" s="118">
        <f t="shared" si="13"/>
        <v>728</v>
      </c>
      <c r="P92" s="118">
        <v>0</v>
      </c>
      <c r="Q92" s="118"/>
      <c r="R92" s="118">
        <f t="shared" si="14"/>
        <v>728</v>
      </c>
      <c r="S92" s="119">
        <f t="shared" si="12"/>
        <v>17588480</v>
      </c>
      <c r="T92" s="120">
        <f t="shared" si="16"/>
        <v>728</v>
      </c>
      <c r="U92" s="121" t="s">
        <v>1864</v>
      </c>
      <c r="V92" s="122" t="s">
        <v>1878</v>
      </c>
      <c r="W92" s="122" t="s">
        <v>1881</v>
      </c>
      <c r="X92" s="122" t="s">
        <v>1851</v>
      </c>
    </row>
    <row r="93" spans="1:24" s="122" customFormat="1" x14ac:dyDescent="0.2">
      <c r="A93" s="123" t="s">
        <v>1689</v>
      </c>
      <c r="B93" s="130">
        <v>45324</v>
      </c>
      <c r="C93" s="125">
        <v>1745482</v>
      </c>
      <c r="D93" s="124" t="s">
        <v>112</v>
      </c>
      <c r="E93" s="123"/>
      <c r="F93" s="124" t="s">
        <v>1621</v>
      </c>
      <c r="G93" s="124" t="s">
        <v>81</v>
      </c>
      <c r="H93" s="124">
        <v>24160</v>
      </c>
      <c r="I93" s="124">
        <v>15</v>
      </c>
      <c r="J93" s="126" t="s">
        <v>1797</v>
      </c>
      <c r="K93" s="124" t="s">
        <v>1748</v>
      </c>
      <c r="L93" s="124" t="s">
        <v>46</v>
      </c>
      <c r="M93" s="127">
        <v>0</v>
      </c>
      <c r="N93" s="127">
        <v>0</v>
      </c>
      <c r="O93" s="118">
        <f t="shared" si="13"/>
        <v>0</v>
      </c>
      <c r="P93" s="118">
        <v>0</v>
      </c>
      <c r="Q93" s="118"/>
      <c r="R93" s="118">
        <f t="shared" si="14"/>
        <v>0</v>
      </c>
      <c r="S93" s="119">
        <f t="shared" si="12"/>
        <v>0</v>
      </c>
      <c r="T93" s="120"/>
      <c r="U93" s="121"/>
    </row>
    <row r="94" spans="1:24" s="122" customFormat="1" x14ac:dyDescent="0.2">
      <c r="A94" s="123" t="s">
        <v>1690</v>
      </c>
      <c r="B94" s="130">
        <v>45325</v>
      </c>
      <c r="C94" s="125">
        <v>1745483</v>
      </c>
      <c r="D94" s="124" t="s">
        <v>112</v>
      </c>
      <c r="E94" s="123"/>
      <c r="F94" s="124" t="s">
        <v>1621</v>
      </c>
      <c r="G94" s="124" t="s">
        <v>81</v>
      </c>
      <c r="H94" s="124">
        <v>24200</v>
      </c>
      <c r="I94" s="124">
        <v>1</v>
      </c>
      <c r="J94" s="126" t="s">
        <v>1814</v>
      </c>
      <c r="K94" s="124" t="s">
        <v>1749</v>
      </c>
      <c r="L94" s="124" t="s">
        <v>32</v>
      </c>
      <c r="M94" s="127">
        <v>100</v>
      </c>
      <c r="N94" s="127">
        <v>3.25</v>
      </c>
      <c r="O94" s="118">
        <f t="shared" si="13"/>
        <v>325</v>
      </c>
      <c r="P94" s="118">
        <v>0</v>
      </c>
      <c r="Q94" s="118"/>
      <c r="R94" s="118">
        <f t="shared" si="14"/>
        <v>325</v>
      </c>
      <c r="S94" s="119">
        <f t="shared" si="12"/>
        <v>7865000</v>
      </c>
      <c r="T94" s="120">
        <f>R94</f>
        <v>325</v>
      </c>
      <c r="U94" s="121" t="s">
        <v>1865</v>
      </c>
      <c r="V94" s="122" t="s">
        <v>1878</v>
      </c>
      <c r="W94" s="122" t="s">
        <v>1881</v>
      </c>
      <c r="X94" s="122" t="s">
        <v>1851</v>
      </c>
    </row>
    <row r="95" spans="1:24" s="122" customFormat="1" x14ac:dyDescent="0.2">
      <c r="A95" s="123" t="s">
        <v>1690</v>
      </c>
      <c r="B95" s="130">
        <v>45325</v>
      </c>
      <c r="C95" s="125">
        <v>1745483</v>
      </c>
      <c r="D95" s="124" t="s">
        <v>112</v>
      </c>
      <c r="E95" s="123"/>
      <c r="F95" s="124" t="s">
        <v>1621</v>
      </c>
      <c r="G95" s="124" t="s">
        <v>81</v>
      </c>
      <c r="H95" s="124">
        <v>24200</v>
      </c>
      <c r="I95" s="124">
        <v>2</v>
      </c>
      <c r="J95" s="126" t="s">
        <v>1797</v>
      </c>
      <c r="K95" s="124" t="s">
        <v>1750</v>
      </c>
      <c r="L95" s="124" t="s">
        <v>46</v>
      </c>
      <c r="M95" s="127">
        <v>0</v>
      </c>
      <c r="N95" s="127">
        <v>0</v>
      </c>
      <c r="O95" s="118">
        <f t="shared" si="13"/>
        <v>0</v>
      </c>
      <c r="P95" s="118">
        <v>0</v>
      </c>
      <c r="Q95" s="118"/>
      <c r="R95" s="118">
        <f t="shared" si="14"/>
        <v>0</v>
      </c>
      <c r="S95" s="119">
        <f t="shared" si="12"/>
        <v>0</v>
      </c>
      <c r="T95" s="120"/>
      <c r="U95" s="121"/>
    </row>
    <row r="96" spans="1:24" s="122" customFormat="1" x14ac:dyDescent="0.2">
      <c r="A96" s="123" t="s">
        <v>1691</v>
      </c>
      <c r="B96" s="130">
        <v>45327</v>
      </c>
      <c r="C96" s="125">
        <v>1745472</v>
      </c>
      <c r="D96" s="124" t="s">
        <v>347</v>
      </c>
      <c r="E96" s="123"/>
      <c r="F96" s="124" t="s">
        <v>348</v>
      </c>
      <c r="G96" s="124" t="s">
        <v>81</v>
      </c>
      <c r="H96" s="124">
        <v>24217</v>
      </c>
      <c r="I96" s="124">
        <v>1</v>
      </c>
      <c r="J96" s="126" t="s">
        <v>84</v>
      </c>
      <c r="K96" s="124" t="s">
        <v>85</v>
      </c>
      <c r="L96" s="124" t="s">
        <v>32</v>
      </c>
      <c r="M96" s="127">
        <v>300</v>
      </c>
      <c r="N96" s="127">
        <v>5.85</v>
      </c>
      <c r="O96" s="118">
        <f t="shared" si="13"/>
        <v>1755</v>
      </c>
      <c r="P96" s="118">
        <v>0</v>
      </c>
      <c r="Q96" s="118"/>
      <c r="R96" s="118">
        <f t="shared" si="14"/>
        <v>1755</v>
      </c>
      <c r="S96" s="119">
        <f t="shared" si="12"/>
        <v>42500835</v>
      </c>
      <c r="T96" s="120">
        <f>R96</f>
        <v>1755</v>
      </c>
      <c r="U96" s="121" t="s">
        <v>1862</v>
      </c>
      <c r="V96" s="122" t="s">
        <v>1862</v>
      </c>
      <c r="W96" s="122" t="s">
        <v>1862</v>
      </c>
      <c r="X96" s="122" t="s">
        <v>1852</v>
      </c>
    </row>
    <row r="97" spans="1:24" s="122" customFormat="1" x14ac:dyDescent="0.2">
      <c r="A97" s="123" t="s">
        <v>1691</v>
      </c>
      <c r="B97" s="130">
        <v>45327</v>
      </c>
      <c r="C97" s="125">
        <v>1745472</v>
      </c>
      <c r="D97" s="124" t="s">
        <v>347</v>
      </c>
      <c r="E97" s="123"/>
      <c r="F97" s="124" t="s">
        <v>348</v>
      </c>
      <c r="G97" s="124" t="s">
        <v>81</v>
      </c>
      <c r="H97" s="124">
        <v>24217</v>
      </c>
      <c r="I97" s="124">
        <v>2</v>
      </c>
      <c r="J97" s="126" t="s">
        <v>1797</v>
      </c>
      <c r="K97" s="124" t="s">
        <v>1751</v>
      </c>
      <c r="L97" s="124" t="s">
        <v>46</v>
      </c>
      <c r="M97" s="127">
        <v>0</v>
      </c>
      <c r="N97" s="127">
        <v>0</v>
      </c>
      <c r="O97" s="118">
        <f t="shared" si="13"/>
        <v>0</v>
      </c>
      <c r="P97" s="118">
        <v>0</v>
      </c>
      <c r="Q97" s="118"/>
      <c r="R97" s="118">
        <f t="shared" si="14"/>
        <v>0</v>
      </c>
      <c r="S97" s="119">
        <f t="shared" si="12"/>
        <v>0</v>
      </c>
      <c r="T97" s="120"/>
      <c r="U97" s="121"/>
    </row>
    <row r="98" spans="1:24" s="122" customFormat="1" x14ac:dyDescent="0.2">
      <c r="A98" s="123" t="s">
        <v>1692</v>
      </c>
      <c r="B98" s="130">
        <v>45327</v>
      </c>
      <c r="C98" s="125">
        <v>1745473</v>
      </c>
      <c r="D98" s="124" t="s">
        <v>347</v>
      </c>
      <c r="E98" s="123"/>
      <c r="F98" s="124" t="s">
        <v>348</v>
      </c>
      <c r="G98" s="124" t="s">
        <v>81</v>
      </c>
      <c r="H98" s="124">
        <v>24217</v>
      </c>
      <c r="I98" s="124">
        <v>1</v>
      </c>
      <c r="J98" s="126" t="s">
        <v>147</v>
      </c>
      <c r="K98" s="124" t="s">
        <v>148</v>
      </c>
      <c r="L98" s="124" t="s">
        <v>32</v>
      </c>
      <c r="M98" s="127">
        <v>500</v>
      </c>
      <c r="N98" s="127">
        <v>5.85</v>
      </c>
      <c r="O98" s="118">
        <f t="shared" si="13"/>
        <v>2925</v>
      </c>
      <c r="P98" s="118">
        <v>0</v>
      </c>
      <c r="Q98" s="118"/>
      <c r="R98" s="118">
        <f t="shared" si="14"/>
        <v>2925</v>
      </c>
      <c r="S98" s="119">
        <f t="shared" si="12"/>
        <v>70834725</v>
      </c>
      <c r="T98" s="120">
        <f t="shared" ref="T98:T109" si="17">R98</f>
        <v>2925</v>
      </c>
      <c r="U98" s="121" t="s">
        <v>1862</v>
      </c>
      <c r="V98" s="122" t="s">
        <v>1862</v>
      </c>
      <c r="W98" s="122" t="s">
        <v>1862</v>
      </c>
      <c r="X98" s="122" t="s">
        <v>1852</v>
      </c>
    </row>
    <row r="99" spans="1:24" s="122" customFormat="1" x14ac:dyDescent="0.2">
      <c r="A99" s="123" t="s">
        <v>1692</v>
      </c>
      <c r="B99" s="130">
        <v>45327</v>
      </c>
      <c r="C99" s="125">
        <v>1745473</v>
      </c>
      <c r="D99" s="124" t="s">
        <v>347</v>
      </c>
      <c r="E99" s="123"/>
      <c r="F99" s="124" t="s">
        <v>348</v>
      </c>
      <c r="G99" s="124" t="s">
        <v>81</v>
      </c>
      <c r="H99" s="124">
        <v>24217</v>
      </c>
      <c r="I99" s="124">
        <v>2</v>
      </c>
      <c r="J99" s="126" t="s">
        <v>149</v>
      </c>
      <c r="K99" s="124" t="s">
        <v>150</v>
      </c>
      <c r="L99" s="124" t="s">
        <v>32</v>
      </c>
      <c r="M99" s="127">
        <v>300</v>
      </c>
      <c r="N99" s="127">
        <v>5.85</v>
      </c>
      <c r="O99" s="118">
        <f t="shared" si="13"/>
        <v>1755</v>
      </c>
      <c r="P99" s="118">
        <v>0</v>
      </c>
      <c r="Q99" s="118"/>
      <c r="R99" s="118">
        <f t="shared" si="14"/>
        <v>1755</v>
      </c>
      <c r="S99" s="119">
        <f t="shared" si="12"/>
        <v>42500835</v>
      </c>
      <c r="T99" s="120">
        <f t="shared" si="17"/>
        <v>1755</v>
      </c>
      <c r="U99" s="121" t="s">
        <v>1862</v>
      </c>
      <c r="V99" s="122" t="s">
        <v>1862</v>
      </c>
      <c r="W99" s="122" t="s">
        <v>1862</v>
      </c>
      <c r="X99" s="122" t="s">
        <v>1852</v>
      </c>
    </row>
    <row r="100" spans="1:24" s="122" customFormat="1" x14ac:dyDescent="0.2">
      <c r="A100" s="123" t="s">
        <v>1692</v>
      </c>
      <c r="B100" s="130">
        <v>45327</v>
      </c>
      <c r="C100" s="125">
        <v>1745473</v>
      </c>
      <c r="D100" s="124" t="s">
        <v>347</v>
      </c>
      <c r="E100" s="123"/>
      <c r="F100" s="124" t="s">
        <v>348</v>
      </c>
      <c r="G100" s="124" t="s">
        <v>81</v>
      </c>
      <c r="H100" s="124">
        <v>24217</v>
      </c>
      <c r="I100" s="124">
        <v>3</v>
      </c>
      <c r="J100" s="126" t="s">
        <v>82</v>
      </c>
      <c r="K100" s="124" t="s">
        <v>83</v>
      </c>
      <c r="L100" s="124" t="s">
        <v>32</v>
      </c>
      <c r="M100" s="127">
        <v>500</v>
      </c>
      <c r="N100" s="127">
        <v>5.85</v>
      </c>
      <c r="O100" s="118">
        <f t="shared" si="13"/>
        <v>2925</v>
      </c>
      <c r="P100" s="118">
        <v>0</v>
      </c>
      <c r="Q100" s="118"/>
      <c r="R100" s="118">
        <f t="shared" si="14"/>
        <v>2925</v>
      </c>
      <c r="S100" s="119">
        <f t="shared" si="12"/>
        <v>70834725</v>
      </c>
      <c r="T100" s="120">
        <f t="shared" si="17"/>
        <v>2925</v>
      </c>
      <c r="U100" s="121" t="s">
        <v>1862</v>
      </c>
      <c r="V100" s="122" t="s">
        <v>1862</v>
      </c>
      <c r="W100" s="122" t="s">
        <v>1862</v>
      </c>
      <c r="X100" s="122" t="s">
        <v>1852</v>
      </c>
    </row>
    <row r="101" spans="1:24" s="122" customFormat="1" x14ac:dyDescent="0.2">
      <c r="A101" s="123" t="s">
        <v>1692</v>
      </c>
      <c r="B101" s="130">
        <v>45327</v>
      </c>
      <c r="C101" s="125">
        <v>1745473</v>
      </c>
      <c r="D101" s="124" t="s">
        <v>347</v>
      </c>
      <c r="E101" s="123"/>
      <c r="F101" s="124" t="s">
        <v>348</v>
      </c>
      <c r="G101" s="124" t="s">
        <v>81</v>
      </c>
      <c r="H101" s="124">
        <v>24217</v>
      </c>
      <c r="I101" s="124">
        <v>4</v>
      </c>
      <c r="J101" s="126" t="s">
        <v>84</v>
      </c>
      <c r="K101" s="124" t="s">
        <v>85</v>
      </c>
      <c r="L101" s="124" t="s">
        <v>32</v>
      </c>
      <c r="M101" s="127">
        <v>300</v>
      </c>
      <c r="N101" s="127">
        <v>5.85</v>
      </c>
      <c r="O101" s="118">
        <f t="shared" si="13"/>
        <v>1755</v>
      </c>
      <c r="P101" s="118">
        <v>0</v>
      </c>
      <c r="Q101" s="118"/>
      <c r="R101" s="118">
        <f t="shared" si="14"/>
        <v>1755</v>
      </c>
      <c r="S101" s="119">
        <f t="shared" si="12"/>
        <v>42500835</v>
      </c>
      <c r="T101" s="120">
        <f t="shared" si="17"/>
        <v>1755</v>
      </c>
      <c r="U101" s="121" t="s">
        <v>1862</v>
      </c>
      <c r="V101" s="122" t="s">
        <v>1862</v>
      </c>
      <c r="W101" s="122" t="s">
        <v>1862</v>
      </c>
      <c r="X101" s="122" t="s">
        <v>1852</v>
      </c>
    </row>
    <row r="102" spans="1:24" s="122" customFormat="1" x14ac:dyDescent="0.2">
      <c r="A102" s="123" t="s">
        <v>1692</v>
      </c>
      <c r="B102" s="130">
        <v>45327</v>
      </c>
      <c r="C102" s="125">
        <v>1745473</v>
      </c>
      <c r="D102" s="124" t="s">
        <v>347</v>
      </c>
      <c r="E102" s="123"/>
      <c r="F102" s="124" t="s">
        <v>348</v>
      </c>
      <c r="G102" s="124" t="s">
        <v>81</v>
      </c>
      <c r="H102" s="124">
        <v>24217</v>
      </c>
      <c r="I102" s="124">
        <v>5</v>
      </c>
      <c r="J102" s="126" t="s">
        <v>86</v>
      </c>
      <c r="K102" s="124" t="s">
        <v>87</v>
      </c>
      <c r="L102" s="124" t="s">
        <v>32</v>
      </c>
      <c r="M102" s="127">
        <v>1100</v>
      </c>
      <c r="N102" s="127">
        <v>5.1100000000000003</v>
      </c>
      <c r="O102" s="118">
        <f t="shared" si="13"/>
        <v>5621</v>
      </c>
      <c r="P102" s="118">
        <v>0</v>
      </c>
      <c r="Q102" s="118"/>
      <c r="R102" s="118">
        <f t="shared" si="14"/>
        <v>5621</v>
      </c>
      <c r="S102" s="119">
        <f t="shared" si="12"/>
        <v>136123757</v>
      </c>
      <c r="T102" s="120">
        <f t="shared" si="17"/>
        <v>5621</v>
      </c>
      <c r="U102" s="121" t="s">
        <v>1862</v>
      </c>
      <c r="V102" s="122" t="s">
        <v>1862</v>
      </c>
      <c r="W102" s="122" t="s">
        <v>1862</v>
      </c>
      <c r="X102" s="122" t="s">
        <v>1852</v>
      </c>
    </row>
    <row r="103" spans="1:24" s="122" customFormat="1" x14ac:dyDescent="0.2">
      <c r="A103" s="123" t="s">
        <v>1692</v>
      </c>
      <c r="B103" s="130">
        <v>45327</v>
      </c>
      <c r="C103" s="125">
        <v>1745473</v>
      </c>
      <c r="D103" s="124" t="s">
        <v>347</v>
      </c>
      <c r="E103" s="123"/>
      <c r="F103" s="124" t="s">
        <v>348</v>
      </c>
      <c r="G103" s="124" t="s">
        <v>81</v>
      </c>
      <c r="H103" s="124">
        <v>24217</v>
      </c>
      <c r="I103" s="124">
        <v>6</v>
      </c>
      <c r="J103" s="126" t="s">
        <v>127</v>
      </c>
      <c r="K103" s="124" t="s">
        <v>128</v>
      </c>
      <c r="L103" s="124" t="s">
        <v>32</v>
      </c>
      <c r="M103" s="127">
        <v>600</v>
      </c>
      <c r="N103" s="127">
        <v>5.1100000000000003</v>
      </c>
      <c r="O103" s="118">
        <f t="shared" si="13"/>
        <v>3066</v>
      </c>
      <c r="P103" s="118">
        <v>0</v>
      </c>
      <c r="Q103" s="118"/>
      <c r="R103" s="118">
        <f t="shared" si="14"/>
        <v>3066</v>
      </c>
      <c r="S103" s="119">
        <f t="shared" si="12"/>
        <v>74249322</v>
      </c>
      <c r="T103" s="120">
        <f t="shared" si="17"/>
        <v>3066</v>
      </c>
      <c r="U103" s="121" t="s">
        <v>1862</v>
      </c>
      <c r="V103" s="122" t="s">
        <v>1862</v>
      </c>
      <c r="W103" s="122" t="s">
        <v>1862</v>
      </c>
      <c r="X103" s="122" t="s">
        <v>1852</v>
      </c>
    </row>
    <row r="104" spans="1:24" s="122" customFormat="1" x14ac:dyDescent="0.2">
      <c r="A104" s="123" t="s">
        <v>1692</v>
      </c>
      <c r="B104" s="130">
        <v>45327</v>
      </c>
      <c r="C104" s="125">
        <v>1745473</v>
      </c>
      <c r="D104" s="124" t="s">
        <v>347</v>
      </c>
      <c r="E104" s="123"/>
      <c r="F104" s="124" t="s">
        <v>348</v>
      </c>
      <c r="G104" s="124" t="s">
        <v>81</v>
      </c>
      <c r="H104" s="124">
        <v>24217</v>
      </c>
      <c r="I104" s="124">
        <v>7</v>
      </c>
      <c r="J104" s="126" t="s">
        <v>151</v>
      </c>
      <c r="K104" s="124" t="s">
        <v>152</v>
      </c>
      <c r="L104" s="124" t="s">
        <v>32</v>
      </c>
      <c r="M104" s="127">
        <v>100</v>
      </c>
      <c r="N104" s="127">
        <v>5.75</v>
      </c>
      <c r="O104" s="118">
        <f t="shared" si="13"/>
        <v>575</v>
      </c>
      <c r="P104" s="118">
        <v>0</v>
      </c>
      <c r="Q104" s="118"/>
      <c r="R104" s="118">
        <f t="shared" si="14"/>
        <v>575</v>
      </c>
      <c r="S104" s="119">
        <f t="shared" si="12"/>
        <v>13924775</v>
      </c>
      <c r="T104" s="120">
        <f t="shared" si="17"/>
        <v>575</v>
      </c>
      <c r="U104" s="121" t="s">
        <v>1862</v>
      </c>
      <c r="V104" s="122" t="s">
        <v>1862</v>
      </c>
      <c r="W104" s="122" t="s">
        <v>1862</v>
      </c>
      <c r="X104" s="122" t="s">
        <v>1852</v>
      </c>
    </row>
    <row r="105" spans="1:24" s="122" customFormat="1" x14ac:dyDescent="0.2">
      <c r="A105" s="123" t="s">
        <v>1692</v>
      </c>
      <c r="B105" s="130">
        <v>45327</v>
      </c>
      <c r="C105" s="125">
        <v>1745473</v>
      </c>
      <c r="D105" s="124" t="s">
        <v>347</v>
      </c>
      <c r="E105" s="123"/>
      <c r="F105" s="124" t="s">
        <v>348</v>
      </c>
      <c r="G105" s="124" t="s">
        <v>81</v>
      </c>
      <c r="H105" s="124">
        <v>24217</v>
      </c>
      <c r="I105" s="124">
        <v>8</v>
      </c>
      <c r="J105" s="126" t="s">
        <v>1390</v>
      </c>
      <c r="K105" s="124" t="s">
        <v>1437</v>
      </c>
      <c r="L105" s="124" t="s">
        <v>32</v>
      </c>
      <c r="M105" s="127">
        <v>100</v>
      </c>
      <c r="N105" s="127">
        <v>2.88</v>
      </c>
      <c r="O105" s="118">
        <f t="shared" si="13"/>
        <v>288</v>
      </c>
      <c r="P105" s="118">
        <v>0</v>
      </c>
      <c r="Q105" s="118"/>
      <c r="R105" s="118">
        <f t="shared" si="14"/>
        <v>288</v>
      </c>
      <c r="S105" s="119">
        <f t="shared" si="12"/>
        <v>6974496</v>
      </c>
      <c r="T105" s="120">
        <f t="shared" si="17"/>
        <v>288</v>
      </c>
      <c r="U105" s="121" t="s">
        <v>1862</v>
      </c>
      <c r="V105" s="122" t="s">
        <v>1862</v>
      </c>
      <c r="W105" s="122" t="s">
        <v>1862</v>
      </c>
      <c r="X105" s="122" t="s">
        <v>1852</v>
      </c>
    </row>
    <row r="106" spans="1:24" s="122" customFormat="1" x14ac:dyDescent="0.2">
      <c r="A106" s="123" t="s">
        <v>1692</v>
      </c>
      <c r="B106" s="130">
        <v>45327</v>
      </c>
      <c r="C106" s="125">
        <v>1745473</v>
      </c>
      <c r="D106" s="124" t="s">
        <v>347</v>
      </c>
      <c r="E106" s="123"/>
      <c r="F106" s="124" t="s">
        <v>348</v>
      </c>
      <c r="G106" s="124" t="s">
        <v>81</v>
      </c>
      <c r="H106" s="124">
        <v>24217</v>
      </c>
      <c r="I106" s="124">
        <v>9</v>
      </c>
      <c r="J106" s="126" t="s">
        <v>161</v>
      </c>
      <c r="K106" s="124" t="s">
        <v>162</v>
      </c>
      <c r="L106" s="124" t="s">
        <v>32</v>
      </c>
      <c r="M106" s="127">
        <v>100</v>
      </c>
      <c r="N106" s="127">
        <v>5.75</v>
      </c>
      <c r="O106" s="118">
        <f t="shared" si="13"/>
        <v>575</v>
      </c>
      <c r="P106" s="118">
        <v>0</v>
      </c>
      <c r="Q106" s="118"/>
      <c r="R106" s="118">
        <f t="shared" si="14"/>
        <v>575</v>
      </c>
      <c r="S106" s="119">
        <f t="shared" si="12"/>
        <v>13924775</v>
      </c>
      <c r="T106" s="120">
        <f t="shared" si="17"/>
        <v>575</v>
      </c>
      <c r="U106" s="121" t="s">
        <v>1862</v>
      </c>
      <c r="V106" s="122" t="s">
        <v>1862</v>
      </c>
      <c r="W106" s="122" t="s">
        <v>1862</v>
      </c>
      <c r="X106" s="122" t="s">
        <v>1852</v>
      </c>
    </row>
    <row r="107" spans="1:24" s="122" customFormat="1" x14ac:dyDescent="0.2">
      <c r="A107" s="123" t="s">
        <v>1692</v>
      </c>
      <c r="B107" s="130">
        <v>45327</v>
      </c>
      <c r="C107" s="125">
        <v>1745473</v>
      </c>
      <c r="D107" s="124" t="s">
        <v>347</v>
      </c>
      <c r="E107" s="123"/>
      <c r="F107" s="124" t="s">
        <v>348</v>
      </c>
      <c r="G107" s="124" t="s">
        <v>81</v>
      </c>
      <c r="H107" s="124">
        <v>24217</v>
      </c>
      <c r="I107" s="124">
        <v>10</v>
      </c>
      <c r="J107" s="126" t="s">
        <v>163</v>
      </c>
      <c r="K107" s="124" t="s">
        <v>164</v>
      </c>
      <c r="L107" s="124" t="s">
        <v>32</v>
      </c>
      <c r="M107" s="127">
        <v>100</v>
      </c>
      <c r="N107" s="127">
        <v>5.75</v>
      </c>
      <c r="O107" s="118">
        <f t="shared" si="13"/>
        <v>575</v>
      </c>
      <c r="P107" s="118">
        <v>0</v>
      </c>
      <c r="Q107" s="118"/>
      <c r="R107" s="118">
        <f t="shared" si="14"/>
        <v>575</v>
      </c>
      <c r="S107" s="119">
        <f t="shared" si="12"/>
        <v>13924775</v>
      </c>
      <c r="T107" s="120">
        <f t="shared" si="17"/>
        <v>575</v>
      </c>
      <c r="U107" s="121" t="s">
        <v>1862</v>
      </c>
      <c r="V107" s="122" t="s">
        <v>1862</v>
      </c>
      <c r="W107" s="122" t="s">
        <v>1862</v>
      </c>
      <c r="X107" s="122" t="s">
        <v>1852</v>
      </c>
    </row>
    <row r="108" spans="1:24" s="122" customFormat="1" x14ac:dyDescent="0.2">
      <c r="A108" s="123" t="s">
        <v>1692</v>
      </c>
      <c r="B108" s="130">
        <v>45327</v>
      </c>
      <c r="C108" s="125">
        <v>1745473</v>
      </c>
      <c r="D108" s="124" t="s">
        <v>347</v>
      </c>
      <c r="E108" s="123"/>
      <c r="F108" s="124" t="s">
        <v>348</v>
      </c>
      <c r="G108" s="124" t="s">
        <v>81</v>
      </c>
      <c r="H108" s="124">
        <v>24217</v>
      </c>
      <c r="I108" s="124">
        <v>11</v>
      </c>
      <c r="J108" s="126" t="s">
        <v>131</v>
      </c>
      <c r="K108" s="124" t="s">
        <v>132</v>
      </c>
      <c r="L108" s="124" t="s">
        <v>32</v>
      </c>
      <c r="M108" s="127">
        <v>200</v>
      </c>
      <c r="N108" s="127">
        <v>4.68</v>
      </c>
      <c r="O108" s="118">
        <f t="shared" si="13"/>
        <v>936</v>
      </c>
      <c r="P108" s="118">
        <v>0</v>
      </c>
      <c r="Q108" s="118"/>
      <c r="R108" s="118">
        <f t="shared" si="14"/>
        <v>936</v>
      </c>
      <c r="S108" s="119">
        <f t="shared" si="12"/>
        <v>22667112</v>
      </c>
      <c r="T108" s="120">
        <f t="shared" si="17"/>
        <v>936</v>
      </c>
      <c r="U108" s="121" t="s">
        <v>1862</v>
      </c>
      <c r="V108" s="122" t="s">
        <v>1862</v>
      </c>
      <c r="W108" s="122" t="s">
        <v>1862</v>
      </c>
      <c r="X108" s="122" t="s">
        <v>1852</v>
      </c>
    </row>
    <row r="109" spans="1:24" s="122" customFormat="1" x14ac:dyDescent="0.2">
      <c r="A109" s="123" t="s">
        <v>1692</v>
      </c>
      <c r="B109" s="130">
        <v>45327</v>
      </c>
      <c r="C109" s="125">
        <v>1745473</v>
      </c>
      <c r="D109" s="124" t="s">
        <v>347</v>
      </c>
      <c r="E109" s="123"/>
      <c r="F109" s="124" t="s">
        <v>348</v>
      </c>
      <c r="G109" s="124" t="s">
        <v>81</v>
      </c>
      <c r="H109" s="124">
        <v>24217</v>
      </c>
      <c r="I109" s="124">
        <v>12</v>
      </c>
      <c r="J109" s="126" t="s">
        <v>139</v>
      </c>
      <c r="K109" s="124" t="s">
        <v>140</v>
      </c>
      <c r="L109" s="124" t="s">
        <v>32</v>
      </c>
      <c r="M109" s="127">
        <v>100</v>
      </c>
      <c r="N109" s="127">
        <v>4.68</v>
      </c>
      <c r="O109" s="118">
        <f t="shared" si="13"/>
        <v>468</v>
      </c>
      <c r="P109" s="118">
        <v>0</v>
      </c>
      <c r="Q109" s="118"/>
      <c r="R109" s="118">
        <f t="shared" si="14"/>
        <v>468</v>
      </c>
      <c r="S109" s="119">
        <f t="shared" si="12"/>
        <v>11333556</v>
      </c>
      <c r="T109" s="120">
        <f t="shared" si="17"/>
        <v>468</v>
      </c>
      <c r="U109" s="121" t="s">
        <v>1862</v>
      </c>
      <c r="V109" s="122" t="s">
        <v>1862</v>
      </c>
      <c r="W109" s="122" t="s">
        <v>1862</v>
      </c>
      <c r="X109" s="122" t="s">
        <v>1852</v>
      </c>
    </row>
    <row r="110" spans="1:24" s="122" customFormat="1" x14ac:dyDescent="0.2">
      <c r="A110" s="123" t="s">
        <v>1692</v>
      </c>
      <c r="B110" s="130">
        <v>45327</v>
      </c>
      <c r="C110" s="125">
        <v>1745473</v>
      </c>
      <c r="D110" s="124" t="s">
        <v>347</v>
      </c>
      <c r="E110" s="123"/>
      <c r="F110" s="124" t="s">
        <v>348</v>
      </c>
      <c r="G110" s="124" t="s">
        <v>81</v>
      </c>
      <c r="H110" s="124">
        <v>24217</v>
      </c>
      <c r="I110" s="124">
        <v>13</v>
      </c>
      <c r="J110" s="126" t="s">
        <v>1797</v>
      </c>
      <c r="K110" s="124" t="s">
        <v>1752</v>
      </c>
      <c r="L110" s="124" t="s">
        <v>46</v>
      </c>
      <c r="M110" s="127">
        <v>0</v>
      </c>
      <c r="N110" s="127">
        <v>0</v>
      </c>
      <c r="O110" s="118">
        <f t="shared" si="13"/>
        <v>0</v>
      </c>
      <c r="P110" s="118">
        <v>0</v>
      </c>
      <c r="Q110" s="118"/>
      <c r="R110" s="118">
        <f t="shared" si="14"/>
        <v>0</v>
      </c>
      <c r="S110" s="119">
        <f t="shared" si="12"/>
        <v>0</v>
      </c>
      <c r="T110" s="120"/>
      <c r="U110" s="121"/>
    </row>
    <row r="111" spans="1:24" s="122" customFormat="1" x14ac:dyDescent="0.2">
      <c r="A111" s="123" t="s">
        <v>1693</v>
      </c>
      <c r="B111" s="130">
        <v>45327</v>
      </c>
      <c r="C111" s="125">
        <v>1745474</v>
      </c>
      <c r="D111" s="124" t="s">
        <v>27</v>
      </c>
      <c r="E111" s="123"/>
      <c r="F111" s="124" t="s">
        <v>1622</v>
      </c>
      <c r="G111" s="124" t="s">
        <v>29</v>
      </c>
      <c r="H111" s="124">
        <v>25948</v>
      </c>
      <c r="I111" s="124">
        <v>1</v>
      </c>
      <c r="J111" s="126" t="s">
        <v>253</v>
      </c>
      <c r="K111" s="124" t="s">
        <v>254</v>
      </c>
      <c r="L111" s="124" t="s">
        <v>32</v>
      </c>
      <c r="M111" s="127">
        <v>1300</v>
      </c>
      <c r="N111" s="127">
        <v>2.88002</v>
      </c>
      <c r="O111" s="118">
        <f t="shared" si="13"/>
        <v>3744.0259999999998</v>
      </c>
      <c r="P111" s="118">
        <v>0</v>
      </c>
      <c r="Q111" s="118"/>
      <c r="R111" s="118">
        <f t="shared" si="14"/>
        <v>3744.0259999999998</v>
      </c>
      <c r="S111" s="119">
        <f t="shared" si="12"/>
        <v>97149986.648000002</v>
      </c>
      <c r="T111" s="120">
        <f>25948/24217*R111</f>
        <v>4011.6441610438942</v>
      </c>
      <c r="U111" s="121" t="s">
        <v>1866</v>
      </c>
      <c r="V111" s="122" t="s">
        <v>1866</v>
      </c>
      <c r="W111" s="122" t="s">
        <v>1866</v>
      </c>
      <c r="X111" s="122" t="s">
        <v>1853</v>
      </c>
    </row>
    <row r="112" spans="1:24" s="122" customFormat="1" x14ac:dyDescent="0.2">
      <c r="A112" s="123" t="s">
        <v>1693</v>
      </c>
      <c r="B112" s="130">
        <v>45327</v>
      </c>
      <c r="C112" s="125">
        <v>1745474</v>
      </c>
      <c r="D112" s="124" t="s">
        <v>27</v>
      </c>
      <c r="E112" s="123"/>
      <c r="F112" s="124" t="s">
        <v>1622</v>
      </c>
      <c r="G112" s="124" t="s">
        <v>29</v>
      </c>
      <c r="H112" s="124">
        <v>25948</v>
      </c>
      <c r="I112" s="124">
        <v>2</v>
      </c>
      <c r="J112" s="126" t="s">
        <v>255</v>
      </c>
      <c r="K112" s="124" t="s">
        <v>256</v>
      </c>
      <c r="L112" s="124" t="s">
        <v>32</v>
      </c>
      <c r="M112" s="127">
        <v>1300</v>
      </c>
      <c r="N112" s="127">
        <v>3.57</v>
      </c>
      <c r="O112" s="118">
        <f t="shared" si="13"/>
        <v>4641</v>
      </c>
      <c r="P112" s="118">
        <v>0</v>
      </c>
      <c r="Q112" s="118"/>
      <c r="R112" s="118">
        <f t="shared" si="14"/>
        <v>4641</v>
      </c>
      <c r="S112" s="119">
        <f t="shared" si="12"/>
        <v>120424668</v>
      </c>
      <c r="T112" s="120">
        <f>25948/24217*R112</f>
        <v>4972.7327084279632</v>
      </c>
      <c r="U112" s="121" t="s">
        <v>1866</v>
      </c>
      <c r="V112" s="122" t="s">
        <v>1866</v>
      </c>
      <c r="W112" s="122" t="s">
        <v>1866</v>
      </c>
      <c r="X112" s="122" t="s">
        <v>1853</v>
      </c>
    </row>
    <row r="113" spans="1:24" s="122" customFormat="1" x14ac:dyDescent="0.2">
      <c r="A113" s="123" t="s">
        <v>1693</v>
      </c>
      <c r="B113" s="130">
        <v>45327</v>
      </c>
      <c r="C113" s="125">
        <v>1745474</v>
      </c>
      <c r="D113" s="124" t="s">
        <v>27</v>
      </c>
      <c r="E113" s="123"/>
      <c r="F113" s="124" t="s">
        <v>1622</v>
      </c>
      <c r="G113" s="124" t="s">
        <v>29</v>
      </c>
      <c r="H113" s="124">
        <v>25948</v>
      </c>
      <c r="I113" s="124">
        <v>3</v>
      </c>
      <c r="J113" s="126" t="s">
        <v>1797</v>
      </c>
      <c r="K113" s="124" t="s">
        <v>1753</v>
      </c>
      <c r="L113" s="124" t="s">
        <v>46</v>
      </c>
      <c r="M113" s="127">
        <v>0</v>
      </c>
      <c r="N113" s="127">
        <v>0</v>
      </c>
      <c r="O113" s="118">
        <f t="shared" si="13"/>
        <v>0</v>
      </c>
      <c r="P113" s="118">
        <v>0</v>
      </c>
      <c r="Q113" s="118"/>
      <c r="R113" s="118">
        <f t="shared" si="14"/>
        <v>0</v>
      </c>
      <c r="S113" s="119">
        <f t="shared" si="12"/>
        <v>0</v>
      </c>
      <c r="T113" s="120"/>
      <c r="U113" s="121"/>
    </row>
    <row r="114" spans="1:24" s="122" customFormat="1" x14ac:dyDescent="0.2">
      <c r="A114" s="123" t="s">
        <v>1694</v>
      </c>
      <c r="B114" s="130">
        <v>45327</v>
      </c>
      <c r="C114" s="125">
        <v>1745475</v>
      </c>
      <c r="D114" s="124" t="s">
        <v>27</v>
      </c>
      <c r="E114" s="123"/>
      <c r="F114" s="124" t="s">
        <v>1622</v>
      </c>
      <c r="G114" s="124" t="s">
        <v>29</v>
      </c>
      <c r="H114" s="124">
        <v>25948</v>
      </c>
      <c r="I114" s="124">
        <v>1</v>
      </c>
      <c r="J114" s="126" t="s">
        <v>265</v>
      </c>
      <c r="K114" s="124" t="s">
        <v>266</v>
      </c>
      <c r="L114" s="124" t="s">
        <v>32</v>
      </c>
      <c r="M114" s="127">
        <v>3500</v>
      </c>
      <c r="N114" s="127">
        <v>3.28</v>
      </c>
      <c r="O114" s="118">
        <f t="shared" si="13"/>
        <v>11480</v>
      </c>
      <c r="P114" s="118">
        <v>0</v>
      </c>
      <c r="Q114" s="118"/>
      <c r="R114" s="118">
        <f t="shared" si="14"/>
        <v>11480</v>
      </c>
      <c r="S114" s="119">
        <f t="shared" si="12"/>
        <v>297883040</v>
      </c>
      <c r="T114" s="120">
        <f t="shared" ref="T114:T117" si="18">25948/24217*R114</f>
        <v>12300.575628690589</v>
      </c>
      <c r="U114" s="121" t="s">
        <v>1867</v>
      </c>
      <c r="V114" s="122" t="s">
        <v>1867</v>
      </c>
      <c r="W114" s="122" t="s">
        <v>1882</v>
      </c>
      <c r="X114" s="122" t="s">
        <v>1853</v>
      </c>
    </row>
    <row r="115" spans="1:24" s="122" customFormat="1" x14ac:dyDescent="0.2">
      <c r="A115" s="123" t="s">
        <v>1694</v>
      </c>
      <c r="B115" s="130">
        <v>45327</v>
      </c>
      <c r="C115" s="125">
        <v>1745475</v>
      </c>
      <c r="D115" s="124" t="s">
        <v>27</v>
      </c>
      <c r="E115" s="123"/>
      <c r="F115" s="124" t="s">
        <v>1622</v>
      </c>
      <c r="G115" s="124" t="s">
        <v>29</v>
      </c>
      <c r="H115" s="124">
        <v>25948</v>
      </c>
      <c r="I115" s="124">
        <v>2</v>
      </c>
      <c r="J115" s="126" t="s">
        <v>267</v>
      </c>
      <c r="K115" s="124" t="s">
        <v>268</v>
      </c>
      <c r="L115" s="124" t="s">
        <v>32</v>
      </c>
      <c r="M115" s="127">
        <v>3500</v>
      </c>
      <c r="N115" s="127">
        <v>3.28</v>
      </c>
      <c r="O115" s="118">
        <f t="shared" si="13"/>
        <v>11480</v>
      </c>
      <c r="P115" s="118">
        <v>0</v>
      </c>
      <c r="Q115" s="118"/>
      <c r="R115" s="118">
        <f t="shared" si="14"/>
        <v>11480</v>
      </c>
      <c r="S115" s="119">
        <f t="shared" si="12"/>
        <v>297883040</v>
      </c>
      <c r="T115" s="120">
        <f t="shared" si="18"/>
        <v>12300.575628690589</v>
      </c>
      <c r="U115" s="121" t="s">
        <v>1867</v>
      </c>
      <c r="V115" s="122" t="s">
        <v>1867</v>
      </c>
      <c r="W115" s="122" t="s">
        <v>1882</v>
      </c>
      <c r="X115" s="122" t="s">
        <v>1853</v>
      </c>
    </row>
    <row r="116" spans="1:24" s="122" customFormat="1" x14ac:dyDescent="0.2">
      <c r="A116" s="123" t="s">
        <v>1694</v>
      </c>
      <c r="B116" s="130">
        <v>45327</v>
      </c>
      <c r="C116" s="125">
        <v>1745475</v>
      </c>
      <c r="D116" s="124" t="s">
        <v>27</v>
      </c>
      <c r="E116" s="123"/>
      <c r="F116" s="124" t="s">
        <v>1622</v>
      </c>
      <c r="G116" s="124" t="s">
        <v>29</v>
      </c>
      <c r="H116" s="124">
        <v>25948</v>
      </c>
      <c r="I116" s="124">
        <v>3</v>
      </c>
      <c r="J116" s="126" t="s">
        <v>269</v>
      </c>
      <c r="K116" s="124" t="s">
        <v>270</v>
      </c>
      <c r="L116" s="124" t="s">
        <v>32</v>
      </c>
      <c r="M116" s="127">
        <v>3500</v>
      </c>
      <c r="N116" s="127">
        <v>3.05</v>
      </c>
      <c r="O116" s="118">
        <f t="shared" si="13"/>
        <v>10675</v>
      </c>
      <c r="P116" s="118">
        <v>0</v>
      </c>
      <c r="Q116" s="118"/>
      <c r="R116" s="118">
        <f t="shared" si="14"/>
        <v>10675</v>
      </c>
      <c r="S116" s="119">
        <f t="shared" si="12"/>
        <v>276994900</v>
      </c>
      <c r="T116" s="120">
        <f t="shared" si="18"/>
        <v>11438.035264483626</v>
      </c>
      <c r="U116" s="121" t="s">
        <v>1867</v>
      </c>
      <c r="V116" s="122" t="s">
        <v>1867</v>
      </c>
      <c r="W116" s="122" t="s">
        <v>1882</v>
      </c>
      <c r="X116" s="122" t="s">
        <v>1853</v>
      </c>
    </row>
    <row r="117" spans="1:24" s="122" customFormat="1" x14ac:dyDescent="0.2">
      <c r="A117" s="123" t="s">
        <v>1694</v>
      </c>
      <c r="B117" s="130">
        <v>45327</v>
      </c>
      <c r="C117" s="125">
        <v>1745475</v>
      </c>
      <c r="D117" s="124" t="s">
        <v>27</v>
      </c>
      <c r="E117" s="123"/>
      <c r="F117" s="124" t="s">
        <v>1622</v>
      </c>
      <c r="G117" s="124" t="s">
        <v>29</v>
      </c>
      <c r="H117" s="124">
        <v>25948</v>
      </c>
      <c r="I117" s="124">
        <v>4</v>
      </c>
      <c r="J117" s="126" t="s">
        <v>271</v>
      </c>
      <c r="K117" s="124" t="s">
        <v>272</v>
      </c>
      <c r="L117" s="124" t="s">
        <v>32</v>
      </c>
      <c r="M117" s="127">
        <v>3500</v>
      </c>
      <c r="N117" s="127">
        <v>3.07</v>
      </c>
      <c r="O117" s="118">
        <f t="shared" si="13"/>
        <v>10745</v>
      </c>
      <c r="P117" s="118">
        <v>0</v>
      </c>
      <c r="Q117" s="118"/>
      <c r="R117" s="118">
        <f t="shared" si="14"/>
        <v>10745</v>
      </c>
      <c r="S117" s="119">
        <f t="shared" si="12"/>
        <v>278811260</v>
      </c>
      <c r="T117" s="120">
        <f t="shared" si="18"/>
        <v>11513.038774414666</v>
      </c>
      <c r="U117" s="121" t="s">
        <v>1867</v>
      </c>
      <c r="V117" s="122" t="s">
        <v>1867</v>
      </c>
      <c r="W117" s="122" t="s">
        <v>1882</v>
      </c>
      <c r="X117" s="122" t="s">
        <v>1853</v>
      </c>
    </row>
    <row r="118" spans="1:24" s="122" customFormat="1" x14ac:dyDescent="0.2">
      <c r="A118" s="123" t="s">
        <v>1694</v>
      </c>
      <c r="B118" s="130">
        <v>45327</v>
      </c>
      <c r="C118" s="125">
        <v>1745475</v>
      </c>
      <c r="D118" s="124" t="s">
        <v>27</v>
      </c>
      <c r="E118" s="123"/>
      <c r="F118" s="124" t="s">
        <v>1622</v>
      </c>
      <c r="G118" s="124" t="s">
        <v>29</v>
      </c>
      <c r="H118" s="124">
        <v>25948</v>
      </c>
      <c r="I118" s="124">
        <v>5</v>
      </c>
      <c r="J118" s="126" t="s">
        <v>1797</v>
      </c>
      <c r="K118" s="124" t="s">
        <v>1754</v>
      </c>
      <c r="L118" s="124" t="s">
        <v>46</v>
      </c>
      <c r="M118" s="127">
        <v>0</v>
      </c>
      <c r="N118" s="127">
        <v>0</v>
      </c>
      <c r="O118" s="118">
        <f t="shared" si="13"/>
        <v>0</v>
      </c>
      <c r="P118" s="118">
        <v>0</v>
      </c>
      <c r="Q118" s="118"/>
      <c r="R118" s="118">
        <f t="shared" si="14"/>
        <v>0</v>
      </c>
      <c r="S118" s="119">
        <f t="shared" si="12"/>
        <v>0</v>
      </c>
      <c r="T118" s="120"/>
      <c r="U118" s="121"/>
    </row>
    <row r="119" spans="1:24" s="122" customFormat="1" x14ac:dyDescent="0.2">
      <c r="A119" s="123" t="s">
        <v>1695</v>
      </c>
      <c r="B119" s="130">
        <v>45327</v>
      </c>
      <c r="C119" s="125">
        <v>1745477</v>
      </c>
      <c r="D119" s="124" t="s">
        <v>27</v>
      </c>
      <c r="E119" s="123"/>
      <c r="F119" s="124" t="s">
        <v>1622</v>
      </c>
      <c r="G119" s="124" t="s">
        <v>29</v>
      </c>
      <c r="H119" s="124">
        <v>25948</v>
      </c>
      <c r="I119" s="124">
        <v>1</v>
      </c>
      <c r="J119" s="126" t="s">
        <v>50</v>
      </c>
      <c r="K119" s="124" t="s">
        <v>51</v>
      </c>
      <c r="L119" s="124" t="s">
        <v>32</v>
      </c>
      <c r="M119" s="127">
        <v>500</v>
      </c>
      <c r="N119" s="127">
        <v>5.28</v>
      </c>
      <c r="O119" s="118">
        <f t="shared" si="13"/>
        <v>2640</v>
      </c>
      <c r="P119" s="118">
        <v>0</v>
      </c>
      <c r="Q119" s="118"/>
      <c r="R119" s="118">
        <f t="shared" si="14"/>
        <v>2640</v>
      </c>
      <c r="S119" s="119">
        <f t="shared" si="12"/>
        <v>68502720</v>
      </c>
      <c r="T119" s="120">
        <f t="shared" ref="T119:T120" si="19">25948/24217*R119</f>
        <v>2828.7038031135148</v>
      </c>
      <c r="U119" s="121" t="s">
        <v>1868</v>
      </c>
      <c r="V119" s="122" t="s">
        <v>1868</v>
      </c>
      <c r="W119" s="122" t="s">
        <v>1868</v>
      </c>
      <c r="X119" s="122" t="s">
        <v>1853</v>
      </c>
    </row>
    <row r="120" spans="1:24" s="122" customFormat="1" x14ac:dyDescent="0.2">
      <c r="A120" s="123" t="s">
        <v>1695</v>
      </c>
      <c r="B120" s="130">
        <v>45327</v>
      </c>
      <c r="C120" s="125">
        <v>1745477</v>
      </c>
      <c r="D120" s="124" t="s">
        <v>27</v>
      </c>
      <c r="E120" s="123"/>
      <c r="F120" s="124" t="s">
        <v>1622</v>
      </c>
      <c r="G120" s="124" t="s">
        <v>29</v>
      </c>
      <c r="H120" s="124">
        <v>25948</v>
      </c>
      <c r="I120" s="124">
        <v>2</v>
      </c>
      <c r="J120" s="126" t="s">
        <v>52</v>
      </c>
      <c r="K120" s="124" t="s">
        <v>53</v>
      </c>
      <c r="L120" s="124" t="s">
        <v>32</v>
      </c>
      <c r="M120" s="127">
        <v>600</v>
      </c>
      <c r="N120" s="127">
        <v>6.01</v>
      </c>
      <c r="O120" s="118">
        <f t="shared" si="13"/>
        <v>3606</v>
      </c>
      <c r="P120" s="118">
        <v>0</v>
      </c>
      <c r="Q120" s="118"/>
      <c r="R120" s="118">
        <f t="shared" si="14"/>
        <v>3606</v>
      </c>
      <c r="S120" s="119">
        <f t="shared" si="12"/>
        <v>93568488</v>
      </c>
      <c r="T120" s="120">
        <f t="shared" si="19"/>
        <v>3863.7522401618694</v>
      </c>
      <c r="U120" s="121" t="s">
        <v>1868</v>
      </c>
      <c r="V120" s="122" t="s">
        <v>1868</v>
      </c>
      <c r="W120" s="122" t="s">
        <v>1868</v>
      </c>
      <c r="X120" s="122" t="s">
        <v>1853</v>
      </c>
    </row>
    <row r="121" spans="1:24" s="122" customFormat="1" x14ac:dyDescent="0.2">
      <c r="A121" s="123" t="s">
        <v>1695</v>
      </c>
      <c r="B121" s="130">
        <v>45327</v>
      </c>
      <c r="C121" s="125">
        <v>1745477</v>
      </c>
      <c r="D121" s="124" t="s">
        <v>27</v>
      </c>
      <c r="E121" s="123"/>
      <c r="F121" s="124" t="s">
        <v>1622</v>
      </c>
      <c r="G121" s="124" t="s">
        <v>29</v>
      </c>
      <c r="H121" s="124">
        <v>25948</v>
      </c>
      <c r="I121" s="124">
        <v>3</v>
      </c>
      <c r="J121" s="126" t="s">
        <v>1797</v>
      </c>
      <c r="K121" s="124" t="s">
        <v>1755</v>
      </c>
      <c r="L121" s="124" t="s">
        <v>46</v>
      </c>
      <c r="M121" s="127">
        <v>0</v>
      </c>
      <c r="N121" s="127">
        <v>0</v>
      </c>
      <c r="O121" s="118">
        <f t="shared" si="13"/>
        <v>0</v>
      </c>
      <c r="P121" s="118">
        <v>0</v>
      </c>
      <c r="Q121" s="118"/>
      <c r="R121" s="118">
        <f t="shared" si="14"/>
        <v>0</v>
      </c>
      <c r="S121" s="119">
        <f t="shared" si="12"/>
        <v>0</v>
      </c>
      <c r="T121" s="120"/>
      <c r="U121" s="121"/>
    </row>
    <row r="122" spans="1:24" s="122" customFormat="1" x14ac:dyDescent="0.2">
      <c r="A122" s="123" t="s">
        <v>1696</v>
      </c>
      <c r="B122" s="130">
        <v>45327</v>
      </c>
      <c r="C122" s="125">
        <v>1745478</v>
      </c>
      <c r="D122" s="124" t="s">
        <v>27</v>
      </c>
      <c r="E122" s="123"/>
      <c r="F122" s="124" t="s">
        <v>1622</v>
      </c>
      <c r="G122" s="124" t="s">
        <v>29</v>
      </c>
      <c r="H122" s="124">
        <v>25948</v>
      </c>
      <c r="I122" s="124">
        <v>1</v>
      </c>
      <c r="J122" s="126" t="s">
        <v>356</v>
      </c>
      <c r="K122" s="124" t="s">
        <v>357</v>
      </c>
      <c r="L122" s="124" t="s">
        <v>32</v>
      </c>
      <c r="M122" s="127">
        <v>500</v>
      </c>
      <c r="N122" s="127">
        <v>4.3</v>
      </c>
      <c r="O122" s="118">
        <f t="shared" si="13"/>
        <v>2150</v>
      </c>
      <c r="P122" s="118">
        <v>0</v>
      </c>
      <c r="Q122" s="118"/>
      <c r="R122" s="118">
        <f t="shared" si="14"/>
        <v>2150</v>
      </c>
      <c r="S122" s="119">
        <f t="shared" si="12"/>
        <v>55788200</v>
      </c>
      <c r="T122" s="120">
        <f t="shared" ref="T122:T124" si="20">25948/24217*R122</f>
        <v>2303.6792335962336</v>
      </c>
      <c r="U122" s="121" t="s">
        <v>1869</v>
      </c>
      <c r="V122" s="122" t="s">
        <v>1869</v>
      </c>
      <c r="W122" s="122" t="s">
        <v>1869</v>
      </c>
      <c r="X122" s="122" t="s">
        <v>1853</v>
      </c>
    </row>
    <row r="123" spans="1:24" s="122" customFormat="1" x14ac:dyDescent="0.2">
      <c r="A123" s="123" t="s">
        <v>1696</v>
      </c>
      <c r="B123" s="130">
        <v>45327</v>
      </c>
      <c r="C123" s="125">
        <v>1745478</v>
      </c>
      <c r="D123" s="124" t="s">
        <v>27</v>
      </c>
      <c r="E123" s="123"/>
      <c r="F123" s="124" t="s">
        <v>1622</v>
      </c>
      <c r="G123" s="124" t="s">
        <v>29</v>
      </c>
      <c r="H123" s="124">
        <v>25948</v>
      </c>
      <c r="I123" s="124">
        <v>2</v>
      </c>
      <c r="J123" s="126" t="s">
        <v>56</v>
      </c>
      <c r="K123" s="124" t="s">
        <v>57</v>
      </c>
      <c r="L123" s="124" t="s">
        <v>32</v>
      </c>
      <c r="M123" s="127">
        <v>400</v>
      </c>
      <c r="N123" s="127">
        <v>6.0540000000000003</v>
      </c>
      <c r="O123" s="118">
        <f t="shared" si="13"/>
        <v>2421.6</v>
      </c>
      <c r="P123" s="118">
        <v>0</v>
      </c>
      <c r="Q123" s="118"/>
      <c r="R123" s="118">
        <f t="shared" si="14"/>
        <v>2421.6</v>
      </c>
      <c r="S123" s="119">
        <f t="shared" si="12"/>
        <v>62835676.799999997</v>
      </c>
      <c r="T123" s="120">
        <f t="shared" si="20"/>
        <v>2594.6928521286695</v>
      </c>
      <c r="U123" s="121" t="s">
        <v>1870</v>
      </c>
      <c r="V123" s="122" t="s">
        <v>1870</v>
      </c>
      <c r="W123" s="122" t="s">
        <v>1870</v>
      </c>
      <c r="X123" s="122" t="s">
        <v>1853</v>
      </c>
    </row>
    <row r="124" spans="1:24" s="122" customFormat="1" x14ac:dyDescent="0.2">
      <c r="A124" s="123" t="s">
        <v>1696</v>
      </c>
      <c r="B124" s="130">
        <v>45327</v>
      </c>
      <c r="C124" s="125">
        <v>1745478</v>
      </c>
      <c r="D124" s="124" t="s">
        <v>27</v>
      </c>
      <c r="E124" s="123"/>
      <c r="F124" s="124" t="s">
        <v>1622</v>
      </c>
      <c r="G124" s="124" t="s">
        <v>29</v>
      </c>
      <c r="H124" s="124">
        <v>25948</v>
      </c>
      <c r="I124" s="124">
        <v>3</v>
      </c>
      <c r="J124" s="126" t="s">
        <v>58</v>
      </c>
      <c r="K124" s="124" t="s">
        <v>59</v>
      </c>
      <c r="L124" s="124" t="s">
        <v>32</v>
      </c>
      <c r="M124" s="127">
        <v>400</v>
      </c>
      <c r="N124" s="127">
        <v>2.0880000000000001</v>
      </c>
      <c r="O124" s="118">
        <f t="shared" si="13"/>
        <v>835.2</v>
      </c>
      <c r="P124" s="118">
        <v>0</v>
      </c>
      <c r="Q124" s="118"/>
      <c r="R124" s="118">
        <f t="shared" si="14"/>
        <v>835.2</v>
      </c>
      <c r="S124" s="119">
        <f t="shared" si="12"/>
        <v>21671769.600000001</v>
      </c>
      <c r="T124" s="120">
        <f t="shared" si="20"/>
        <v>894.89902134863939</v>
      </c>
      <c r="U124" s="121" t="s">
        <v>1870</v>
      </c>
      <c r="V124" s="122" t="s">
        <v>1870</v>
      </c>
      <c r="W124" s="122" t="s">
        <v>1870</v>
      </c>
      <c r="X124" s="122" t="s">
        <v>1853</v>
      </c>
    </row>
    <row r="125" spans="1:24" s="122" customFormat="1" x14ac:dyDescent="0.2">
      <c r="A125" s="123" t="s">
        <v>1696</v>
      </c>
      <c r="B125" s="130">
        <v>45327</v>
      </c>
      <c r="C125" s="125">
        <v>1745478</v>
      </c>
      <c r="D125" s="124" t="s">
        <v>27</v>
      </c>
      <c r="E125" s="123"/>
      <c r="F125" s="124" t="s">
        <v>1622</v>
      </c>
      <c r="G125" s="124" t="s">
        <v>29</v>
      </c>
      <c r="H125" s="124">
        <v>25948</v>
      </c>
      <c r="I125" s="124">
        <v>4</v>
      </c>
      <c r="J125" s="126" t="s">
        <v>1797</v>
      </c>
      <c r="K125" s="124" t="s">
        <v>1756</v>
      </c>
      <c r="L125" s="124" t="s">
        <v>46</v>
      </c>
      <c r="M125" s="127">
        <v>0</v>
      </c>
      <c r="N125" s="127">
        <v>0</v>
      </c>
      <c r="O125" s="118">
        <f t="shared" si="13"/>
        <v>0</v>
      </c>
      <c r="P125" s="118">
        <v>0</v>
      </c>
      <c r="Q125" s="118"/>
      <c r="R125" s="118">
        <f t="shared" si="14"/>
        <v>0</v>
      </c>
      <c r="S125" s="119">
        <f t="shared" si="12"/>
        <v>0</v>
      </c>
      <c r="T125" s="120"/>
      <c r="U125" s="121"/>
    </row>
    <row r="126" spans="1:24" s="122" customFormat="1" x14ac:dyDescent="0.2">
      <c r="A126" s="123" t="s">
        <v>1697</v>
      </c>
      <c r="B126" s="130">
        <v>45327</v>
      </c>
      <c r="C126" s="125">
        <v>1745479</v>
      </c>
      <c r="D126" s="124" t="s">
        <v>27</v>
      </c>
      <c r="E126" s="123"/>
      <c r="F126" s="124" t="s">
        <v>1622</v>
      </c>
      <c r="G126" s="124" t="s">
        <v>29</v>
      </c>
      <c r="H126" s="124">
        <v>25948</v>
      </c>
      <c r="I126" s="124">
        <v>1</v>
      </c>
      <c r="J126" s="126" t="s">
        <v>1398</v>
      </c>
      <c r="K126" s="124" t="s">
        <v>1399</v>
      </c>
      <c r="L126" s="124" t="s">
        <v>32</v>
      </c>
      <c r="M126" s="127">
        <v>200</v>
      </c>
      <c r="N126" s="127">
        <v>3.18</v>
      </c>
      <c r="O126" s="118">
        <f t="shared" si="13"/>
        <v>636</v>
      </c>
      <c r="P126" s="118">
        <v>0</v>
      </c>
      <c r="Q126" s="118"/>
      <c r="R126" s="118">
        <f t="shared" si="14"/>
        <v>636</v>
      </c>
      <c r="S126" s="119">
        <f t="shared" si="12"/>
        <v>16502928</v>
      </c>
      <c r="T126" s="120">
        <f t="shared" ref="T126:T128" si="21">25948/24217*R126</f>
        <v>681.46046165916493</v>
      </c>
      <c r="U126" s="121" t="s">
        <v>1871</v>
      </c>
      <c r="V126" s="122" t="s">
        <v>1871</v>
      </c>
      <c r="W126" s="122" t="s">
        <v>1871</v>
      </c>
      <c r="X126" s="122" t="s">
        <v>1853</v>
      </c>
    </row>
    <row r="127" spans="1:24" s="122" customFormat="1" x14ac:dyDescent="0.2">
      <c r="A127" s="123" t="s">
        <v>1697</v>
      </c>
      <c r="B127" s="130">
        <v>45327</v>
      </c>
      <c r="C127" s="125">
        <v>1745479</v>
      </c>
      <c r="D127" s="124" t="s">
        <v>27</v>
      </c>
      <c r="E127" s="123"/>
      <c r="F127" s="124" t="s">
        <v>1622</v>
      </c>
      <c r="G127" s="124" t="s">
        <v>29</v>
      </c>
      <c r="H127" s="124">
        <v>25948</v>
      </c>
      <c r="I127" s="124">
        <v>2</v>
      </c>
      <c r="J127" s="126" t="s">
        <v>1400</v>
      </c>
      <c r="K127" s="124" t="s">
        <v>1401</v>
      </c>
      <c r="L127" s="124" t="s">
        <v>32</v>
      </c>
      <c r="M127" s="127">
        <v>300</v>
      </c>
      <c r="N127" s="127">
        <v>3.16</v>
      </c>
      <c r="O127" s="118">
        <f t="shared" si="13"/>
        <v>948</v>
      </c>
      <c r="P127" s="118">
        <v>0</v>
      </c>
      <c r="Q127" s="118"/>
      <c r="R127" s="118">
        <f t="shared" si="14"/>
        <v>948</v>
      </c>
      <c r="S127" s="119">
        <f t="shared" si="12"/>
        <v>24598704</v>
      </c>
      <c r="T127" s="120">
        <f t="shared" si="21"/>
        <v>1015.7618202089441</v>
      </c>
      <c r="U127" s="121" t="s">
        <v>1871</v>
      </c>
      <c r="V127" s="122" t="s">
        <v>1871</v>
      </c>
      <c r="W127" s="122" t="s">
        <v>1871</v>
      </c>
      <c r="X127" s="122" t="s">
        <v>1853</v>
      </c>
    </row>
    <row r="128" spans="1:24" s="122" customFormat="1" x14ac:dyDescent="0.2">
      <c r="A128" s="123" t="s">
        <v>1697</v>
      </c>
      <c r="B128" s="130">
        <v>45327</v>
      </c>
      <c r="C128" s="125">
        <v>1745479</v>
      </c>
      <c r="D128" s="124" t="s">
        <v>27</v>
      </c>
      <c r="E128" s="123"/>
      <c r="F128" s="124" t="s">
        <v>1622</v>
      </c>
      <c r="G128" s="124" t="s">
        <v>29</v>
      </c>
      <c r="H128" s="124">
        <v>25948</v>
      </c>
      <c r="I128" s="124">
        <v>3</v>
      </c>
      <c r="J128" s="126" t="s">
        <v>41</v>
      </c>
      <c r="K128" s="124" t="s">
        <v>42</v>
      </c>
      <c r="L128" s="124" t="s">
        <v>32</v>
      </c>
      <c r="M128" s="127">
        <v>200</v>
      </c>
      <c r="N128" s="127">
        <v>4.22</v>
      </c>
      <c r="O128" s="118">
        <f t="shared" si="13"/>
        <v>844</v>
      </c>
      <c r="P128" s="118">
        <v>0</v>
      </c>
      <c r="Q128" s="118"/>
      <c r="R128" s="118">
        <f t="shared" si="14"/>
        <v>844</v>
      </c>
      <c r="S128" s="119">
        <f t="shared" si="12"/>
        <v>21900112</v>
      </c>
      <c r="T128" s="120">
        <f t="shared" si="21"/>
        <v>904.32803402568436</v>
      </c>
      <c r="U128" s="121" t="s">
        <v>1872</v>
      </c>
      <c r="V128" s="122" t="s">
        <v>1872</v>
      </c>
      <c r="W128" s="122" t="s">
        <v>1883</v>
      </c>
      <c r="X128" s="122" t="s">
        <v>1853</v>
      </c>
    </row>
    <row r="129" spans="1:25" s="122" customFormat="1" x14ac:dyDescent="0.2">
      <c r="A129" s="123" t="s">
        <v>1697</v>
      </c>
      <c r="B129" s="130">
        <v>45327</v>
      </c>
      <c r="C129" s="125">
        <v>1745479</v>
      </c>
      <c r="D129" s="124" t="s">
        <v>27</v>
      </c>
      <c r="E129" s="123"/>
      <c r="F129" s="124" t="s">
        <v>1622</v>
      </c>
      <c r="G129" s="124" t="s">
        <v>29</v>
      </c>
      <c r="H129" s="124">
        <v>25948</v>
      </c>
      <c r="I129" s="124">
        <v>4</v>
      </c>
      <c r="J129" s="126" t="s">
        <v>1797</v>
      </c>
      <c r="K129" s="124" t="s">
        <v>1757</v>
      </c>
      <c r="L129" s="124" t="s">
        <v>46</v>
      </c>
      <c r="M129" s="127">
        <v>0</v>
      </c>
      <c r="N129" s="127">
        <v>0</v>
      </c>
      <c r="O129" s="118">
        <f t="shared" si="13"/>
        <v>0</v>
      </c>
      <c r="P129" s="118">
        <v>0</v>
      </c>
      <c r="Q129" s="118"/>
      <c r="R129" s="118">
        <f t="shared" si="14"/>
        <v>0</v>
      </c>
      <c r="S129" s="119">
        <f t="shared" si="12"/>
        <v>0</v>
      </c>
      <c r="T129" s="120"/>
      <c r="U129" s="121"/>
    </row>
    <row r="130" spans="1:25" s="122" customFormat="1" x14ac:dyDescent="0.2">
      <c r="A130" s="123" t="s">
        <v>1698</v>
      </c>
      <c r="B130" s="130">
        <v>45329</v>
      </c>
      <c r="C130" s="125">
        <v>1745488</v>
      </c>
      <c r="D130" s="124" t="s">
        <v>98</v>
      </c>
      <c r="E130" s="123"/>
      <c r="F130" s="124" t="s">
        <v>1563</v>
      </c>
      <c r="G130" s="124" t="s">
        <v>81</v>
      </c>
      <c r="H130" s="124">
        <v>24250</v>
      </c>
      <c r="I130" s="124">
        <v>1</v>
      </c>
      <c r="J130" s="126" t="s">
        <v>184</v>
      </c>
      <c r="K130" s="124" t="s">
        <v>185</v>
      </c>
      <c r="L130" s="124" t="s">
        <v>32</v>
      </c>
      <c r="M130" s="127">
        <v>7</v>
      </c>
      <c r="N130" s="127">
        <v>41.37</v>
      </c>
      <c r="O130" s="118">
        <f t="shared" si="13"/>
        <v>289.58999999999997</v>
      </c>
      <c r="P130" s="118">
        <v>0</v>
      </c>
      <c r="Q130" s="118"/>
      <c r="R130" s="118">
        <f t="shared" si="14"/>
        <v>289.58999999999997</v>
      </c>
      <c r="S130" s="119">
        <f t="shared" si="12"/>
        <v>7022557.4999999991</v>
      </c>
      <c r="T130" s="120">
        <f t="shared" ref="T130:T133" si="22">R130</f>
        <v>289.58999999999997</v>
      </c>
      <c r="U130" s="121" t="s">
        <v>1856</v>
      </c>
      <c r="V130" s="122" t="s">
        <v>1901</v>
      </c>
      <c r="W130" s="122" t="s">
        <v>1884</v>
      </c>
      <c r="X130" s="122" t="s">
        <v>1847</v>
      </c>
      <c r="Y130" s="122">
        <f>SUBTOTAL(109,S130:S133)/1000</f>
        <v>20060.084999999999</v>
      </c>
    </row>
    <row r="131" spans="1:25" s="122" customFormat="1" x14ac:dyDescent="0.2">
      <c r="A131" s="123" t="s">
        <v>1698</v>
      </c>
      <c r="B131" s="130">
        <v>45329</v>
      </c>
      <c r="C131" s="125">
        <v>1745488</v>
      </c>
      <c r="D131" s="124" t="s">
        <v>98</v>
      </c>
      <c r="E131" s="123"/>
      <c r="F131" s="124" t="s">
        <v>1563</v>
      </c>
      <c r="G131" s="124" t="s">
        <v>81</v>
      </c>
      <c r="H131" s="124">
        <v>24250</v>
      </c>
      <c r="I131" s="124">
        <v>2</v>
      </c>
      <c r="J131" s="126" t="s">
        <v>186</v>
      </c>
      <c r="K131" s="124" t="s">
        <v>187</v>
      </c>
      <c r="L131" s="124" t="s">
        <v>32</v>
      </c>
      <c r="M131" s="127">
        <v>3</v>
      </c>
      <c r="N131" s="127">
        <v>41.34</v>
      </c>
      <c r="O131" s="118">
        <f t="shared" si="13"/>
        <v>124.02000000000001</v>
      </c>
      <c r="P131" s="118">
        <v>0</v>
      </c>
      <c r="Q131" s="118"/>
      <c r="R131" s="118">
        <f t="shared" si="14"/>
        <v>124.02000000000001</v>
      </c>
      <c r="S131" s="119">
        <f t="shared" ref="S131:S194" si="23">R131*H131</f>
        <v>3007485.0000000005</v>
      </c>
      <c r="T131" s="120">
        <f t="shared" si="22"/>
        <v>124.02000000000001</v>
      </c>
      <c r="U131" s="121" t="s">
        <v>1856</v>
      </c>
      <c r="V131" s="122" t="s">
        <v>1876</v>
      </c>
      <c r="W131" s="122" t="s">
        <v>1884</v>
      </c>
      <c r="X131" s="122" t="s">
        <v>1847</v>
      </c>
    </row>
    <row r="132" spans="1:25" s="122" customFormat="1" x14ac:dyDescent="0.2">
      <c r="A132" s="123" t="s">
        <v>1698</v>
      </c>
      <c r="B132" s="130">
        <v>45329</v>
      </c>
      <c r="C132" s="125">
        <v>1745488</v>
      </c>
      <c r="D132" s="124" t="s">
        <v>98</v>
      </c>
      <c r="E132" s="123"/>
      <c r="F132" s="124" t="s">
        <v>1563</v>
      </c>
      <c r="G132" s="124" t="s">
        <v>81</v>
      </c>
      <c r="H132" s="124">
        <v>24250</v>
      </c>
      <c r="I132" s="124">
        <v>3</v>
      </c>
      <c r="J132" s="126" t="s">
        <v>188</v>
      </c>
      <c r="K132" s="124" t="s">
        <v>189</v>
      </c>
      <c r="L132" s="124" t="s">
        <v>32</v>
      </c>
      <c r="M132" s="127">
        <v>7</v>
      </c>
      <c r="N132" s="127">
        <v>41.37</v>
      </c>
      <c r="O132" s="118">
        <f t="shared" ref="O132:O195" si="24">M132*N132</f>
        <v>289.58999999999997</v>
      </c>
      <c r="P132" s="118">
        <v>0</v>
      </c>
      <c r="Q132" s="118"/>
      <c r="R132" s="118">
        <f t="shared" ref="R132:R195" si="25">O132</f>
        <v>289.58999999999997</v>
      </c>
      <c r="S132" s="119">
        <f t="shared" si="23"/>
        <v>7022557.4999999991</v>
      </c>
      <c r="T132" s="120">
        <f t="shared" si="22"/>
        <v>289.58999999999997</v>
      </c>
      <c r="U132" s="121" t="s">
        <v>1856</v>
      </c>
      <c r="V132" s="122" t="s">
        <v>1901</v>
      </c>
      <c r="W132" s="122" t="s">
        <v>1884</v>
      </c>
      <c r="X132" s="122" t="s">
        <v>1847</v>
      </c>
    </row>
    <row r="133" spans="1:25" s="122" customFormat="1" x14ac:dyDescent="0.2">
      <c r="A133" s="123" t="s">
        <v>1698</v>
      </c>
      <c r="B133" s="130">
        <v>45329</v>
      </c>
      <c r="C133" s="125">
        <v>1745488</v>
      </c>
      <c r="D133" s="124" t="s">
        <v>98</v>
      </c>
      <c r="E133" s="123"/>
      <c r="F133" s="124" t="s">
        <v>1563</v>
      </c>
      <c r="G133" s="124" t="s">
        <v>81</v>
      </c>
      <c r="H133" s="124">
        <v>24250</v>
      </c>
      <c r="I133" s="124">
        <v>4</v>
      </c>
      <c r="J133" s="126" t="s">
        <v>190</v>
      </c>
      <c r="K133" s="124" t="s">
        <v>191</v>
      </c>
      <c r="L133" s="124" t="s">
        <v>32</v>
      </c>
      <c r="M133" s="127">
        <v>3</v>
      </c>
      <c r="N133" s="127">
        <v>41.34</v>
      </c>
      <c r="O133" s="118">
        <f t="shared" si="24"/>
        <v>124.02000000000001</v>
      </c>
      <c r="P133" s="118">
        <v>0</v>
      </c>
      <c r="Q133" s="118"/>
      <c r="R133" s="118">
        <f t="shared" si="25"/>
        <v>124.02000000000001</v>
      </c>
      <c r="S133" s="119">
        <f t="shared" si="23"/>
        <v>3007485.0000000005</v>
      </c>
      <c r="T133" s="120">
        <f t="shared" si="22"/>
        <v>124.02000000000001</v>
      </c>
      <c r="U133" s="121" t="s">
        <v>1856</v>
      </c>
      <c r="V133" s="122" t="s">
        <v>1901</v>
      </c>
      <c r="W133" s="122" t="s">
        <v>1884</v>
      </c>
      <c r="X133" s="122" t="s">
        <v>1847</v>
      </c>
    </row>
    <row r="134" spans="1:25" s="122" customFormat="1" x14ac:dyDescent="0.2">
      <c r="A134" s="123" t="s">
        <v>1698</v>
      </c>
      <c r="B134" s="130">
        <v>45329</v>
      </c>
      <c r="C134" s="125">
        <v>1745488</v>
      </c>
      <c r="D134" s="124" t="s">
        <v>98</v>
      </c>
      <c r="E134" s="123"/>
      <c r="F134" s="124" t="s">
        <v>1563</v>
      </c>
      <c r="G134" s="124" t="s">
        <v>81</v>
      </c>
      <c r="H134" s="124">
        <v>24250</v>
      </c>
      <c r="I134" s="124">
        <v>5</v>
      </c>
      <c r="J134" s="126" t="s">
        <v>1797</v>
      </c>
      <c r="K134" s="124" t="s">
        <v>1758</v>
      </c>
      <c r="L134" s="124" t="s">
        <v>46</v>
      </c>
      <c r="M134" s="127">
        <v>0</v>
      </c>
      <c r="N134" s="127">
        <v>0</v>
      </c>
      <c r="O134" s="118">
        <f t="shared" si="24"/>
        <v>0</v>
      </c>
      <c r="P134" s="118">
        <v>0</v>
      </c>
      <c r="Q134" s="118"/>
      <c r="R134" s="118">
        <f t="shared" si="25"/>
        <v>0</v>
      </c>
      <c r="S134" s="119">
        <f t="shared" si="23"/>
        <v>0</v>
      </c>
      <c r="T134" s="120"/>
      <c r="U134" s="121"/>
    </row>
    <row r="135" spans="1:25" s="122" customFormat="1" x14ac:dyDescent="0.2">
      <c r="A135" s="123" t="s">
        <v>1699</v>
      </c>
      <c r="B135" s="130">
        <v>45338</v>
      </c>
      <c r="C135" s="125">
        <v>1745486</v>
      </c>
      <c r="D135" s="124" t="s">
        <v>448</v>
      </c>
      <c r="E135" s="123"/>
      <c r="F135" s="124" t="s">
        <v>776</v>
      </c>
      <c r="G135" s="124" t="s">
        <v>29</v>
      </c>
      <c r="H135" s="124">
        <v>26095</v>
      </c>
      <c r="I135" s="124">
        <v>1</v>
      </c>
      <c r="J135" s="126" t="s">
        <v>1815</v>
      </c>
      <c r="K135" s="124" t="s">
        <v>1301</v>
      </c>
      <c r="L135" s="124" t="s">
        <v>32</v>
      </c>
      <c r="M135" s="127">
        <v>3500</v>
      </c>
      <c r="N135" s="127">
        <v>2.87</v>
      </c>
      <c r="O135" s="118">
        <f t="shared" si="24"/>
        <v>10045</v>
      </c>
      <c r="P135" s="118">
        <v>0</v>
      </c>
      <c r="Q135" s="118"/>
      <c r="R135" s="118">
        <f t="shared" si="25"/>
        <v>10045</v>
      </c>
      <c r="S135" s="119">
        <f t="shared" si="23"/>
        <v>262124275</v>
      </c>
      <c r="T135" s="120">
        <f>26095/24250*R135</f>
        <v>10809.248453608247</v>
      </c>
      <c r="U135" s="121" t="s">
        <v>1873</v>
      </c>
      <c r="V135" s="122" t="s">
        <v>1879</v>
      </c>
      <c r="W135" s="122" t="s">
        <v>1879</v>
      </c>
      <c r="X135" s="122" t="s">
        <v>1854</v>
      </c>
    </row>
    <row r="136" spans="1:25" s="122" customFormat="1" x14ac:dyDescent="0.2">
      <c r="A136" s="123" t="s">
        <v>1699</v>
      </c>
      <c r="B136" s="130">
        <v>45338</v>
      </c>
      <c r="C136" s="125">
        <v>1745486</v>
      </c>
      <c r="D136" s="124" t="s">
        <v>448</v>
      </c>
      <c r="E136" s="123"/>
      <c r="F136" s="124" t="s">
        <v>776</v>
      </c>
      <c r="G136" s="124" t="s">
        <v>29</v>
      </c>
      <c r="H136" s="124">
        <v>26095</v>
      </c>
      <c r="I136" s="124">
        <v>2</v>
      </c>
      <c r="J136" s="126" t="s">
        <v>1816</v>
      </c>
      <c r="K136" s="124" t="s">
        <v>1302</v>
      </c>
      <c r="L136" s="124" t="s">
        <v>32</v>
      </c>
      <c r="M136" s="127">
        <v>3500</v>
      </c>
      <c r="N136" s="127">
        <v>2.2999999999999998</v>
      </c>
      <c r="O136" s="118">
        <f t="shared" si="24"/>
        <v>8049.9999999999991</v>
      </c>
      <c r="P136" s="118">
        <v>0</v>
      </c>
      <c r="Q136" s="118"/>
      <c r="R136" s="118">
        <f t="shared" si="25"/>
        <v>8049.9999999999991</v>
      </c>
      <c r="S136" s="119">
        <f t="shared" si="23"/>
        <v>210064749.99999997</v>
      </c>
      <c r="T136" s="120">
        <f t="shared" ref="T136:T138" si="26">26095/24250*R136</f>
        <v>8662.4639175257707</v>
      </c>
      <c r="U136" s="121" t="s">
        <v>1873</v>
      </c>
      <c r="V136" s="122" t="s">
        <v>1879</v>
      </c>
      <c r="W136" s="122" t="s">
        <v>1879</v>
      </c>
      <c r="X136" s="122" t="s">
        <v>1854</v>
      </c>
    </row>
    <row r="137" spans="1:25" s="122" customFormat="1" x14ac:dyDescent="0.2">
      <c r="A137" s="123" t="s">
        <v>1699</v>
      </c>
      <c r="B137" s="130">
        <v>45338</v>
      </c>
      <c r="C137" s="125">
        <v>1745486</v>
      </c>
      <c r="D137" s="124" t="s">
        <v>448</v>
      </c>
      <c r="E137" s="123"/>
      <c r="F137" s="124" t="s">
        <v>776</v>
      </c>
      <c r="G137" s="124" t="s">
        <v>29</v>
      </c>
      <c r="H137" s="124">
        <v>26095</v>
      </c>
      <c r="I137" s="124">
        <v>3</v>
      </c>
      <c r="J137" s="126" t="s">
        <v>1817</v>
      </c>
      <c r="K137" s="124" t="s">
        <v>451</v>
      </c>
      <c r="L137" s="124" t="s">
        <v>32</v>
      </c>
      <c r="M137" s="127">
        <v>6000</v>
      </c>
      <c r="N137" s="127">
        <v>2.2999999999999998</v>
      </c>
      <c r="O137" s="118">
        <f t="shared" si="24"/>
        <v>13799.999999999998</v>
      </c>
      <c r="P137" s="118">
        <v>0</v>
      </c>
      <c r="Q137" s="118"/>
      <c r="R137" s="118">
        <f t="shared" si="25"/>
        <v>13799.999999999998</v>
      </c>
      <c r="S137" s="119">
        <f t="shared" si="23"/>
        <v>360110999.99999994</v>
      </c>
      <c r="T137" s="120">
        <f t="shared" si="26"/>
        <v>14849.938144329893</v>
      </c>
      <c r="U137" s="121" t="s">
        <v>1873</v>
      </c>
      <c r="V137" s="122" t="s">
        <v>1879</v>
      </c>
      <c r="W137" s="122" t="s">
        <v>1879</v>
      </c>
      <c r="X137" s="122" t="s">
        <v>1854</v>
      </c>
    </row>
    <row r="138" spans="1:25" s="122" customFormat="1" x14ac:dyDescent="0.2">
      <c r="A138" s="123" t="s">
        <v>1699</v>
      </c>
      <c r="B138" s="130">
        <v>45338</v>
      </c>
      <c r="C138" s="125">
        <v>1745486</v>
      </c>
      <c r="D138" s="124" t="s">
        <v>448</v>
      </c>
      <c r="E138" s="123"/>
      <c r="F138" s="124" t="s">
        <v>776</v>
      </c>
      <c r="G138" s="124" t="s">
        <v>29</v>
      </c>
      <c r="H138" s="124">
        <v>26095</v>
      </c>
      <c r="I138" s="124">
        <v>4</v>
      </c>
      <c r="J138" s="126" t="s">
        <v>1818</v>
      </c>
      <c r="K138" s="124" t="s">
        <v>777</v>
      </c>
      <c r="L138" s="124" t="s">
        <v>32</v>
      </c>
      <c r="M138" s="127">
        <v>1000</v>
      </c>
      <c r="N138" s="127">
        <v>7.18</v>
      </c>
      <c r="O138" s="118">
        <f t="shared" si="24"/>
        <v>7180</v>
      </c>
      <c r="P138" s="118">
        <v>0</v>
      </c>
      <c r="Q138" s="118"/>
      <c r="R138" s="118">
        <f t="shared" si="25"/>
        <v>7180</v>
      </c>
      <c r="S138" s="119">
        <f t="shared" si="23"/>
        <v>187362100</v>
      </c>
      <c r="T138" s="120">
        <f t="shared" si="26"/>
        <v>7726.2721649484529</v>
      </c>
      <c r="U138" s="121" t="s">
        <v>1874</v>
      </c>
      <c r="V138" s="122" t="s">
        <v>1879</v>
      </c>
      <c r="W138" s="122" t="s">
        <v>1879</v>
      </c>
      <c r="X138" s="122" t="s">
        <v>1854</v>
      </c>
    </row>
    <row r="139" spans="1:25" s="122" customFormat="1" x14ac:dyDescent="0.2">
      <c r="A139" s="123" t="s">
        <v>1699</v>
      </c>
      <c r="B139" s="130">
        <v>45338</v>
      </c>
      <c r="C139" s="125">
        <v>1745486</v>
      </c>
      <c r="D139" s="124" t="s">
        <v>448</v>
      </c>
      <c r="E139" s="123"/>
      <c r="F139" s="124" t="s">
        <v>776</v>
      </c>
      <c r="G139" s="124" t="s">
        <v>29</v>
      </c>
      <c r="H139" s="124">
        <v>26095</v>
      </c>
      <c r="I139" s="124">
        <v>5</v>
      </c>
      <c r="J139" s="126" t="s">
        <v>1797</v>
      </c>
      <c r="K139" s="124" t="s">
        <v>1759</v>
      </c>
      <c r="L139" s="124" t="s">
        <v>46</v>
      </c>
      <c r="M139" s="127">
        <v>0</v>
      </c>
      <c r="N139" s="127">
        <v>0</v>
      </c>
      <c r="O139" s="118">
        <f t="shared" si="24"/>
        <v>0</v>
      </c>
      <c r="P139" s="118">
        <v>0</v>
      </c>
      <c r="Q139" s="118"/>
      <c r="R139" s="118">
        <f t="shared" si="25"/>
        <v>0</v>
      </c>
      <c r="S139" s="119">
        <f t="shared" si="23"/>
        <v>0</v>
      </c>
      <c r="T139" s="120"/>
      <c r="U139" s="121"/>
    </row>
    <row r="140" spans="1:25" s="122" customFormat="1" x14ac:dyDescent="0.2">
      <c r="A140" s="123" t="s">
        <v>1700</v>
      </c>
      <c r="B140" s="130">
        <v>45338</v>
      </c>
      <c r="C140" s="125">
        <v>1745487</v>
      </c>
      <c r="D140" s="124" t="s">
        <v>448</v>
      </c>
      <c r="E140" s="123"/>
      <c r="F140" s="124" t="s">
        <v>776</v>
      </c>
      <c r="G140" s="124" t="s">
        <v>29</v>
      </c>
      <c r="H140" s="124">
        <v>26095</v>
      </c>
      <c r="I140" s="124">
        <v>1</v>
      </c>
      <c r="J140" s="126" t="s">
        <v>1489</v>
      </c>
      <c r="K140" s="124" t="s">
        <v>1490</v>
      </c>
      <c r="L140" s="124" t="s">
        <v>32</v>
      </c>
      <c r="M140" s="127">
        <v>6000</v>
      </c>
      <c r="N140" s="127">
        <v>7.4</v>
      </c>
      <c r="O140" s="118">
        <f t="shared" si="24"/>
        <v>44400</v>
      </c>
      <c r="P140" s="118">
        <v>0</v>
      </c>
      <c r="Q140" s="118"/>
      <c r="R140" s="118">
        <f t="shared" si="25"/>
        <v>44400</v>
      </c>
      <c r="S140" s="119">
        <f t="shared" si="23"/>
        <v>1158618000</v>
      </c>
      <c r="T140" s="120">
        <f>26095/24250*R140</f>
        <v>47778.061855670101</v>
      </c>
      <c r="U140" s="121" t="s">
        <v>1874</v>
      </c>
      <c r="V140" s="122" t="s">
        <v>1879</v>
      </c>
      <c r="W140" s="122" t="s">
        <v>1879</v>
      </c>
      <c r="X140" s="122" t="s">
        <v>1854</v>
      </c>
    </row>
    <row r="141" spans="1:25" s="122" customFormat="1" x14ac:dyDescent="0.2">
      <c r="A141" s="123" t="s">
        <v>1700</v>
      </c>
      <c r="B141" s="130">
        <v>45338</v>
      </c>
      <c r="C141" s="125">
        <v>1745487</v>
      </c>
      <c r="D141" s="124" t="s">
        <v>448</v>
      </c>
      <c r="E141" s="123"/>
      <c r="F141" s="124" t="s">
        <v>776</v>
      </c>
      <c r="G141" s="124" t="s">
        <v>29</v>
      </c>
      <c r="H141" s="124">
        <v>26095</v>
      </c>
      <c r="I141" s="124">
        <v>2</v>
      </c>
      <c r="J141" s="126" t="s">
        <v>1797</v>
      </c>
      <c r="K141" s="124" t="s">
        <v>1760</v>
      </c>
      <c r="L141" s="124" t="s">
        <v>46</v>
      </c>
      <c r="M141" s="127">
        <v>0</v>
      </c>
      <c r="N141" s="127">
        <v>0</v>
      </c>
      <c r="O141" s="118">
        <f t="shared" si="24"/>
        <v>0</v>
      </c>
      <c r="P141" s="118">
        <v>0</v>
      </c>
      <c r="Q141" s="118"/>
      <c r="R141" s="118">
        <f t="shared" si="25"/>
        <v>0</v>
      </c>
      <c r="S141" s="119">
        <f t="shared" si="23"/>
        <v>0</v>
      </c>
      <c r="T141" s="120"/>
      <c r="U141" s="121"/>
    </row>
    <row r="142" spans="1:25" s="122" customFormat="1" x14ac:dyDescent="0.2">
      <c r="A142" s="123" t="s">
        <v>1701</v>
      </c>
      <c r="B142" s="130">
        <v>45341</v>
      </c>
      <c r="C142" s="125">
        <v>1745489</v>
      </c>
      <c r="D142" s="124" t="s">
        <v>208</v>
      </c>
      <c r="E142" s="123"/>
      <c r="F142" s="124" t="s">
        <v>209</v>
      </c>
      <c r="G142" s="124" t="s">
        <v>81</v>
      </c>
      <c r="H142" s="124">
        <v>24385</v>
      </c>
      <c r="I142" s="124">
        <v>1</v>
      </c>
      <c r="J142" s="126" t="s">
        <v>238</v>
      </c>
      <c r="K142" s="124" t="s">
        <v>239</v>
      </c>
      <c r="L142" s="124" t="s">
        <v>32</v>
      </c>
      <c r="M142" s="127">
        <v>1000</v>
      </c>
      <c r="N142" s="127">
        <v>5.5949999999999998</v>
      </c>
      <c r="O142" s="118">
        <f t="shared" si="24"/>
        <v>5595</v>
      </c>
      <c r="P142" s="118">
        <v>0</v>
      </c>
      <c r="Q142" s="118"/>
      <c r="R142" s="118">
        <f t="shared" si="25"/>
        <v>5595</v>
      </c>
      <c r="S142" s="119">
        <f t="shared" si="23"/>
        <v>136434075</v>
      </c>
      <c r="T142" s="120">
        <f>R142</f>
        <v>5595</v>
      </c>
      <c r="U142" s="121" t="s">
        <v>1858</v>
      </c>
      <c r="V142" s="122" t="s">
        <v>1885</v>
      </c>
      <c r="W142" s="122" t="s">
        <v>1885</v>
      </c>
      <c r="X142" s="122" t="s">
        <v>1848</v>
      </c>
    </row>
    <row r="143" spans="1:25" s="122" customFormat="1" x14ac:dyDescent="0.2">
      <c r="A143" s="123" t="s">
        <v>1701</v>
      </c>
      <c r="B143" s="130">
        <v>45341</v>
      </c>
      <c r="C143" s="125">
        <v>1745489</v>
      </c>
      <c r="D143" s="124" t="s">
        <v>208</v>
      </c>
      <c r="E143" s="123"/>
      <c r="F143" s="124" t="s">
        <v>209</v>
      </c>
      <c r="G143" s="124" t="s">
        <v>81</v>
      </c>
      <c r="H143" s="124">
        <v>24385</v>
      </c>
      <c r="I143" s="124">
        <v>2</v>
      </c>
      <c r="J143" s="126" t="s">
        <v>1797</v>
      </c>
      <c r="K143" s="124" t="s">
        <v>1761</v>
      </c>
      <c r="L143" s="124" t="s">
        <v>46</v>
      </c>
      <c r="M143" s="127">
        <v>0</v>
      </c>
      <c r="N143" s="127">
        <v>0</v>
      </c>
      <c r="O143" s="118">
        <f t="shared" si="24"/>
        <v>0</v>
      </c>
      <c r="P143" s="118">
        <v>0</v>
      </c>
      <c r="Q143" s="118"/>
      <c r="R143" s="118">
        <f t="shared" si="25"/>
        <v>0</v>
      </c>
      <c r="S143" s="119">
        <f t="shared" si="23"/>
        <v>0</v>
      </c>
      <c r="T143" s="120"/>
      <c r="U143" s="121"/>
    </row>
    <row r="144" spans="1:25" s="122" customFormat="1" x14ac:dyDescent="0.2">
      <c r="A144" s="123" t="s">
        <v>1702</v>
      </c>
      <c r="B144" s="130">
        <v>45341</v>
      </c>
      <c r="C144" s="125">
        <v>1745490</v>
      </c>
      <c r="D144" s="124" t="s">
        <v>208</v>
      </c>
      <c r="E144" s="123"/>
      <c r="F144" s="124" t="s">
        <v>209</v>
      </c>
      <c r="G144" s="124" t="s">
        <v>81</v>
      </c>
      <c r="H144" s="124">
        <v>24385</v>
      </c>
      <c r="I144" s="124">
        <v>1</v>
      </c>
      <c r="J144" s="126" t="s">
        <v>210</v>
      </c>
      <c r="K144" s="124" t="s">
        <v>859</v>
      </c>
      <c r="L144" s="124" t="s">
        <v>32</v>
      </c>
      <c r="M144" s="127">
        <v>500</v>
      </c>
      <c r="N144" s="127">
        <v>5.2850000000000001</v>
      </c>
      <c r="O144" s="118">
        <f t="shared" si="24"/>
        <v>2642.5</v>
      </c>
      <c r="P144" s="118">
        <v>0</v>
      </c>
      <c r="Q144" s="118"/>
      <c r="R144" s="118">
        <f t="shared" si="25"/>
        <v>2642.5</v>
      </c>
      <c r="S144" s="119">
        <f t="shared" si="23"/>
        <v>64437362.5</v>
      </c>
      <c r="T144" s="120">
        <f t="shared" ref="T144:T157" si="27">R144</f>
        <v>2642.5</v>
      </c>
      <c r="U144" s="121" t="s">
        <v>1858</v>
      </c>
      <c r="V144" s="122" t="s">
        <v>1885</v>
      </c>
      <c r="W144" s="122" t="s">
        <v>1885</v>
      </c>
      <c r="X144" s="122" t="s">
        <v>1848</v>
      </c>
    </row>
    <row r="145" spans="1:24" s="122" customFormat="1" x14ac:dyDescent="0.2">
      <c r="A145" s="123" t="s">
        <v>1702</v>
      </c>
      <c r="B145" s="130">
        <v>45341</v>
      </c>
      <c r="C145" s="125">
        <v>1745490</v>
      </c>
      <c r="D145" s="124" t="s">
        <v>208</v>
      </c>
      <c r="E145" s="123"/>
      <c r="F145" s="124" t="s">
        <v>209</v>
      </c>
      <c r="G145" s="124" t="s">
        <v>81</v>
      </c>
      <c r="H145" s="124">
        <v>24385</v>
      </c>
      <c r="I145" s="124">
        <v>2</v>
      </c>
      <c r="J145" s="126" t="s">
        <v>212</v>
      </c>
      <c r="K145" s="124" t="s">
        <v>213</v>
      </c>
      <c r="L145" s="124" t="s">
        <v>32</v>
      </c>
      <c r="M145" s="127">
        <v>3300</v>
      </c>
      <c r="N145" s="127">
        <v>5.1269999999999998</v>
      </c>
      <c r="O145" s="118">
        <f t="shared" si="24"/>
        <v>16919.099999999999</v>
      </c>
      <c r="P145" s="118">
        <v>0</v>
      </c>
      <c r="Q145" s="118"/>
      <c r="R145" s="118">
        <f t="shared" si="25"/>
        <v>16919.099999999999</v>
      </c>
      <c r="S145" s="119">
        <f t="shared" si="23"/>
        <v>412572253.49999994</v>
      </c>
      <c r="T145" s="120">
        <f t="shared" si="27"/>
        <v>16919.099999999999</v>
      </c>
      <c r="U145" s="121" t="s">
        <v>1858</v>
      </c>
      <c r="V145" s="122" t="s">
        <v>1885</v>
      </c>
      <c r="W145" s="122" t="s">
        <v>1885</v>
      </c>
      <c r="X145" s="122" t="s">
        <v>1848</v>
      </c>
    </row>
    <row r="146" spans="1:24" s="122" customFormat="1" x14ac:dyDescent="0.2">
      <c r="A146" s="123" t="s">
        <v>1702</v>
      </c>
      <c r="B146" s="130">
        <v>45341</v>
      </c>
      <c r="C146" s="125">
        <v>1745490</v>
      </c>
      <c r="D146" s="124" t="s">
        <v>208</v>
      </c>
      <c r="E146" s="123"/>
      <c r="F146" s="124" t="s">
        <v>209</v>
      </c>
      <c r="G146" s="124" t="s">
        <v>81</v>
      </c>
      <c r="H146" s="124">
        <v>24385</v>
      </c>
      <c r="I146" s="124">
        <v>3</v>
      </c>
      <c r="J146" s="126" t="s">
        <v>214</v>
      </c>
      <c r="K146" s="124" t="s">
        <v>1196</v>
      </c>
      <c r="L146" s="124" t="s">
        <v>32</v>
      </c>
      <c r="M146" s="127">
        <v>3000</v>
      </c>
      <c r="N146" s="127">
        <v>5.1550000000000002</v>
      </c>
      <c r="O146" s="118">
        <f t="shared" si="24"/>
        <v>15465</v>
      </c>
      <c r="P146" s="118">
        <v>0</v>
      </c>
      <c r="Q146" s="118"/>
      <c r="R146" s="118">
        <f t="shared" si="25"/>
        <v>15465</v>
      </c>
      <c r="S146" s="119">
        <f t="shared" si="23"/>
        <v>377114025</v>
      </c>
      <c r="T146" s="120">
        <f t="shared" si="27"/>
        <v>15465</v>
      </c>
      <c r="U146" s="121" t="s">
        <v>1858</v>
      </c>
      <c r="V146" s="122" t="s">
        <v>1885</v>
      </c>
      <c r="W146" s="122" t="s">
        <v>1885</v>
      </c>
      <c r="X146" s="122" t="s">
        <v>1848</v>
      </c>
    </row>
    <row r="147" spans="1:24" s="122" customFormat="1" x14ac:dyDescent="0.2">
      <c r="A147" s="123" t="s">
        <v>1702</v>
      </c>
      <c r="B147" s="130">
        <v>45341</v>
      </c>
      <c r="C147" s="125">
        <v>1745490</v>
      </c>
      <c r="D147" s="124" t="s">
        <v>208</v>
      </c>
      <c r="E147" s="123"/>
      <c r="F147" s="124" t="s">
        <v>209</v>
      </c>
      <c r="G147" s="124" t="s">
        <v>81</v>
      </c>
      <c r="H147" s="124">
        <v>24385</v>
      </c>
      <c r="I147" s="124">
        <v>4</v>
      </c>
      <c r="J147" s="126" t="s">
        <v>216</v>
      </c>
      <c r="K147" s="124" t="s">
        <v>217</v>
      </c>
      <c r="L147" s="124" t="s">
        <v>32</v>
      </c>
      <c r="M147" s="127">
        <v>800</v>
      </c>
      <c r="N147" s="127">
        <v>5.2850000000000001</v>
      </c>
      <c r="O147" s="118">
        <f t="shared" si="24"/>
        <v>4228</v>
      </c>
      <c r="P147" s="118">
        <v>0</v>
      </c>
      <c r="Q147" s="118"/>
      <c r="R147" s="118">
        <f t="shared" si="25"/>
        <v>4228</v>
      </c>
      <c r="S147" s="119">
        <f t="shared" si="23"/>
        <v>103099780</v>
      </c>
      <c r="T147" s="120">
        <f t="shared" si="27"/>
        <v>4228</v>
      </c>
      <c r="U147" s="121" t="s">
        <v>1858</v>
      </c>
      <c r="V147" s="122" t="s">
        <v>1885</v>
      </c>
      <c r="W147" s="122" t="s">
        <v>1885</v>
      </c>
      <c r="X147" s="122" t="s">
        <v>1848</v>
      </c>
    </row>
    <row r="148" spans="1:24" s="122" customFormat="1" x14ac:dyDescent="0.2">
      <c r="A148" s="123" t="s">
        <v>1702</v>
      </c>
      <c r="B148" s="130">
        <v>45341</v>
      </c>
      <c r="C148" s="125">
        <v>1745490</v>
      </c>
      <c r="D148" s="124" t="s">
        <v>208</v>
      </c>
      <c r="E148" s="123"/>
      <c r="F148" s="124" t="s">
        <v>209</v>
      </c>
      <c r="G148" s="124" t="s">
        <v>81</v>
      </c>
      <c r="H148" s="124">
        <v>24385</v>
      </c>
      <c r="I148" s="124">
        <v>5</v>
      </c>
      <c r="J148" s="126" t="s">
        <v>218</v>
      </c>
      <c r="K148" s="124" t="s">
        <v>1020</v>
      </c>
      <c r="L148" s="124" t="s">
        <v>32</v>
      </c>
      <c r="M148" s="127">
        <v>3200</v>
      </c>
      <c r="N148" s="127">
        <v>5.1269999999999998</v>
      </c>
      <c r="O148" s="118">
        <f t="shared" si="24"/>
        <v>16406.399999999998</v>
      </c>
      <c r="P148" s="118">
        <v>0</v>
      </c>
      <c r="Q148" s="118"/>
      <c r="R148" s="118">
        <f t="shared" si="25"/>
        <v>16406.399999999998</v>
      </c>
      <c r="S148" s="119">
        <f t="shared" si="23"/>
        <v>400070063.99999994</v>
      </c>
      <c r="T148" s="120">
        <f t="shared" si="27"/>
        <v>16406.399999999998</v>
      </c>
      <c r="U148" s="121" t="s">
        <v>1858</v>
      </c>
      <c r="V148" s="122" t="s">
        <v>1885</v>
      </c>
      <c r="W148" s="122" t="s">
        <v>1885</v>
      </c>
      <c r="X148" s="122" t="s">
        <v>1848</v>
      </c>
    </row>
    <row r="149" spans="1:24" s="122" customFormat="1" x14ac:dyDescent="0.2">
      <c r="A149" s="123" t="s">
        <v>1702</v>
      </c>
      <c r="B149" s="130">
        <v>45341</v>
      </c>
      <c r="C149" s="125">
        <v>1745490</v>
      </c>
      <c r="D149" s="124" t="s">
        <v>208</v>
      </c>
      <c r="E149" s="123"/>
      <c r="F149" s="124" t="s">
        <v>209</v>
      </c>
      <c r="G149" s="124" t="s">
        <v>81</v>
      </c>
      <c r="H149" s="124">
        <v>24385</v>
      </c>
      <c r="I149" s="124">
        <v>6</v>
      </c>
      <c r="J149" s="126" t="s">
        <v>220</v>
      </c>
      <c r="K149" s="124" t="s">
        <v>1021</v>
      </c>
      <c r="L149" s="124" t="s">
        <v>32</v>
      </c>
      <c r="M149" s="127">
        <v>2400</v>
      </c>
      <c r="N149" s="127">
        <v>5.1550000000000002</v>
      </c>
      <c r="O149" s="118">
        <f t="shared" si="24"/>
        <v>12372</v>
      </c>
      <c r="P149" s="118">
        <v>0</v>
      </c>
      <c r="Q149" s="118"/>
      <c r="R149" s="118">
        <f t="shared" si="25"/>
        <v>12372</v>
      </c>
      <c r="S149" s="119">
        <f t="shared" si="23"/>
        <v>301691220</v>
      </c>
      <c r="T149" s="120">
        <f t="shared" si="27"/>
        <v>12372</v>
      </c>
      <c r="U149" s="121" t="s">
        <v>1858</v>
      </c>
      <c r="V149" s="122" t="s">
        <v>1885</v>
      </c>
      <c r="W149" s="122" t="s">
        <v>1885</v>
      </c>
      <c r="X149" s="122" t="s">
        <v>1848</v>
      </c>
    </row>
    <row r="150" spans="1:24" s="122" customFormat="1" x14ac:dyDescent="0.2">
      <c r="A150" s="123" t="s">
        <v>1702</v>
      </c>
      <c r="B150" s="130">
        <v>45341</v>
      </c>
      <c r="C150" s="125">
        <v>1745490</v>
      </c>
      <c r="D150" s="124" t="s">
        <v>208</v>
      </c>
      <c r="E150" s="123"/>
      <c r="F150" s="124" t="s">
        <v>209</v>
      </c>
      <c r="G150" s="124" t="s">
        <v>81</v>
      </c>
      <c r="H150" s="124">
        <v>24385</v>
      </c>
      <c r="I150" s="124">
        <v>7</v>
      </c>
      <c r="J150" s="126" t="s">
        <v>74</v>
      </c>
      <c r="K150" s="124" t="s">
        <v>75</v>
      </c>
      <c r="L150" s="124" t="s">
        <v>32</v>
      </c>
      <c r="M150" s="127">
        <v>9900</v>
      </c>
      <c r="N150" s="127">
        <v>1.63</v>
      </c>
      <c r="O150" s="118">
        <f t="shared" si="24"/>
        <v>16136.999999999998</v>
      </c>
      <c r="P150" s="118">
        <v>0</v>
      </c>
      <c r="Q150" s="118"/>
      <c r="R150" s="118">
        <f t="shared" si="25"/>
        <v>16136.999999999998</v>
      </c>
      <c r="S150" s="119">
        <f t="shared" si="23"/>
        <v>393500744.99999994</v>
      </c>
      <c r="T150" s="120">
        <f t="shared" si="27"/>
        <v>16136.999999999998</v>
      </c>
      <c r="U150" s="121" t="s">
        <v>1859</v>
      </c>
      <c r="V150" s="122" t="s">
        <v>1877</v>
      </c>
      <c r="W150" s="122" t="s">
        <v>1877</v>
      </c>
      <c r="X150" s="122" t="s">
        <v>1848</v>
      </c>
    </row>
    <row r="151" spans="1:24" s="122" customFormat="1" x14ac:dyDescent="0.2">
      <c r="A151" s="123" t="s">
        <v>1702</v>
      </c>
      <c r="B151" s="130">
        <v>45341</v>
      </c>
      <c r="C151" s="125">
        <v>1745490</v>
      </c>
      <c r="D151" s="124" t="s">
        <v>208</v>
      </c>
      <c r="E151" s="123"/>
      <c r="F151" s="124" t="s">
        <v>209</v>
      </c>
      <c r="G151" s="124" t="s">
        <v>81</v>
      </c>
      <c r="H151" s="124">
        <v>24385</v>
      </c>
      <c r="I151" s="124">
        <v>8</v>
      </c>
      <c r="J151" s="126" t="s">
        <v>222</v>
      </c>
      <c r="K151" s="124" t="s">
        <v>223</v>
      </c>
      <c r="L151" s="124" t="s">
        <v>32</v>
      </c>
      <c r="M151" s="127">
        <v>300</v>
      </c>
      <c r="N151" s="127">
        <v>5.117</v>
      </c>
      <c r="O151" s="118">
        <f t="shared" si="24"/>
        <v>1535.1</v>
      </c>
      <c r="P151" s="118">
        <v>0</v>
      </c>
      <c r="Q151" s="118"/>
      <c r="R151" s="118">
        <f t="shared" si="25"/>
        <v>1535.1</v>
      </c>
      <c r="S151" s="119">
        <f t="shared" si="23"/>
        <v>37433413.5</v>
      </c>
      <c r="T151" s="120">
        <f t="shared" si="27"/>
        <v>1535.1</v>
      </c>
      <c r="U151" s="121" t="s">
        <v>1858</v>
      </c>
      <c r="V151" s="122" t="s">
        <v>1885</v>
      </c>
      <c r="W151" s="122" t="s">
        <v>1885</v>
      </c>
      <c r="X151" s="122" t="s">
        <v>1848</v>
      </c>
    </row>
    <row r="152" spans="1:24" s="122" customFormat="1" x14ac:dyDescent="0.2">
      <c r="A152" s="123" t="s">
        <v>1702</v>
      </c>
      <c r="B152" s="130">
        <v>45341</v>
      </c>
      <c r="C152" s="125">
        <v>1745490</v>
      </c>
      <c r="D152" s="124" t="s">
        <v>208</v>
      </c>
      <c r="E152" s="123"/>
      <c r="F152" s="124" t="s">
        <v>209</v>
      </c>
      <c r="G152" s="124" t="s">
        <v>81</v>
      </c>
      <c r="H152" s="124">
        <v>24385</v>
      </c>
      <c r="I152" s="124">
        <v>9</v>
      </c>
      <c r="J152" s="126" t="s">
        <v>228</v>
      </c>
      <c r="K152" s="124" t="s">
        <v>862</v>
      </c>
      <c r="L152" s="124" t="s">
        <v>32</v>
      </c>
      <c r="M152" s="127">
        <v>1000</v>
      </c>
      <c r="N152" s="127">
        <v>5.5949999999999998</v>
      </c>
      <c r="O152" s="118">
        <f t="shared" si="24"/>
        <v>5595</v>
      </c>
      <c r="P152" s="118">
        <v>0</v>
      </c>
      <c r="Q152" s="118"/>
      <c r="R152" s="118">
        <f t="shared" si="25"/>
        <v>5595</v>
      </c>
      <c r="S152" s="119">
        <f t="shared" si="23"/>
        <v>136434075</v>
      </c>
      <c r="T152" s="120">
        <f t="shared" si="27"/>
        <v>5595</v>
      </c>
      <c r="U152" s="121" t="s">
        <v>1858</v>
      </c>
      <c r="V152" s="122" t="s">
        <v>1885</v>
      </c>
      <c r="W152" s="122" t="s">
        <v>1885</v>
      </c>
      <c r="X152" s="122" t="s">
        <v>1848</v>
      </c>
    </row>
    <row r="153" spans="1:24" s="122" customFormat="1" x14ac:dyDescent="0.2">
      <c r="A153" s="123" t="s">
        <v>1702</v>
      </c>
      <c r="B153" s="130">
        <v>45341</v>
      </c>
      <c r="C153" s="125">
        <v>1745490</v>
      </c>
      <c r="D153" s="124" t="s">
        <v>208</v>
      </c>
      <c r="E153" s="123"/>
      <c r="F153" s="124" t="s">
        <v>209</v>
      </c>
      <c r="G153" s="124" t="s">
        <v>81</v>
      </c>
      <c r="H153" s="124">
        <v>24385</v>
      </c>
      <c r="I153" s="124">
        <v>10</v>
      </c>
      <c r="J153" s="126" t="s">
        <v>230</v>
      </c>
      <c r="K153" s="124" t="s">
        <v>231</v>
      </c>
      <c r="L153" s="124" t="s">
        <v>32</v>
      </c>
      <c r="M153" s="127">
        <v>700</v>
      </c>
      <c r="N153" s="127">
        <v>5.5949999999999998</v>
      </c>
      <c r="O153" s="118">
        <f t="shared" si="24"/>
        <v>3916.5</v>
      </c>
      <c r="P153" s="118">
        <v>0</v>
      </c>
      <c r="Q153" s="118"/>
      <c r="R153" s="118">
        <f t="shared" si="25"/>
        <v>3916.5</v>
      </c>
      <c r="S153" s="119">
        <f t="shared" si="23"/>
        <v>95503852.5</v>
      </c>
      <c r="T153" s="120">
        <f t="shared" si="27"/>
        <v>3916.5</v>
      </c>
      <c r="U153" s="121" t="s">
        <v>1858</v>
      </c>
      <c r="V153" s="122" t="s">
        <v>1885</v>
      </c>
      <c r="W153" s="122" t="s">
        <v>1885</v>
      </c>
      <c r="X153" s="122" t="s">
        <v>1848</v>
      </c>
    </row>
    <row r="154" spans="1:24" s="122" customFormat="1" x14ac:dyDescent="0.2">
      <c r="A154" s="123" t="s">
        <v>1702</v>
      </c>
      <c r="B154" s="130">
        <v>45341</v>
      </c>
      <c r="C154" s="125">
        <v>1745490</v>
      </c>
      <c r="D154" s="124" t="s">
        <v>208</v>
      </c>
      <c r="E154" s="123"/>
      <c r="F154" s="124" t="s">
        <v>209</v>
      </c>
      <c r="G154" s="124" t="s">
        <v>81</v>
      </c>
      <c r="H154" s="124">
        <v>24385</v>
      </c>
      <c r="I154" s="124">
        <v>11</v>
      </c>
      <c r="J154" s="126" t="s">
        <v>1198</v>
      </c>
      <c r="K154" s="124" t="s">
        <v>1199</v>
      </c>
      <c r="L154" s="124" t="s">
        <v>32</v>
      </c>
      <c r="M154" s="127">
        <v>200</v>
      </c>
      <c r="N154" s="127">
        <v>5.117</v>
      </c>
      <c r="O154" s="118">
        <f t="shared" si="24"/>
        <v>1023.4</v>
      </c>
      <c r="P154" s="118">
        <v>0</v>
      </c>
      <c r="Q154" s="118"/>
      <c r="R154" s="118">
        <f t="shared" si="25"/>
        <v>1023.4</v>
      </c>
      <c r="S154" s="119">
        <f t="shared" si="23"/>
        <v>24955609</v>
      </c>
      <c r="T154" s="120">
        <f t="shared" si="27"/>
        <v>1023.4</v>
      </c>
      <c r="U154" s="121" t="s">
        <v>1858</v>
      </c>
      <c r="V154" s="122" t="s">
        <v>1885</v>
      </c>
      <c r="W154" s="122" t="s">
        <v>1885</v>
      </c>
      <c r="X154" s="122" t="s">
        <v>1848</v>
      </c>
    </row>
    <row r="155" spans="1:24" s="122" customFormat="1" x14ac:dyDescent="0.2">
      <c r="A155" s="123" t="s">
        <v>1702</v>
      </c>
      <c r="B155" s="130">
        <v>45341</v>
      </c>
      <c r="C155" s="125">
        <v>1745490</v>
      </c>
      <c r="D155" s="124" t="s">
        <v>208</v>
      </c>
      <c r="E155" s="123"/>
      <c r="F155" s="124" t="s">
        <v>209</v>
      </c>
      <c r="G155" s="124" t="s">
        <v>81</v>
      </c>
      <c r="H155" s="124">
        <v>24385</v>
      </c>
      <c r="I155" s="124">
        <v>12</v>
      </c>
      <c r="J155" s="126" t="s">
        <v>236</v>
      </c>
      <c r="K155" s="124" t="s">
        <v>237</v>
      </c>
      <c r="L155" s="124" t="s">
        <v>32</v>
      </c>
      <c r="M155" s="127">
        <v>1100</v>
      </c>
      <c r="N155" s="127">
        <v>5.5949999999999998</v>
      </c>
      <c r="O155" s="118">
        <f t="shared" si="24"/>
        <v>6154.5</v>
      </c>
      <c r="P155" s="118">
        <v>0</v>
      </c>
      <c r="Q155" s="118"/>
      <c r="R155" s="118">
        <f t="shared" si="25"/>
        <v>6154.5</v>
      </c>
      <c r="S155" s="119">
        <f t="shared" si="23"/>
        <v>150077482.5</v>
      </c>
      <c r="T155" s="120">
        <f t="shared" si="27"/>
        <v>6154.5</v>
      </c>
      <c r="U155" s="121" t="s">
        <v>1858</v>
      </c>
      <c r="V155" s="122" t="s">
        <v>1885</v>
      </c>
      <c r="W155" s="122" t="s">
        <v>1885</v>
      </c>
      <c r="X155" s="122" t="s">
        <v>1848</v>
      </c>
    </row>
    <row r="156" spans="1:24" s="122" customFormat="1" x14ac:dyDescent="0.2">
      <c r="A156" s="123" t="s">
        <v>1702</v>
      </c>
      <c r="B156" s="130">
        <v>45341</v>
      </c>
      <c r="C156" s="125">
        <v>1745490</v>
      </c>
      <c r="D156" s="124" t="s">
        <v>208</v>
      </c>
      <c r="E156" s="123"/>
      <c r="F156" s="124" t="s">
        <v>209</v>
      </c>
      <c r="G156" s="124" t="s">
        <v>81</v>
      </c>
      <c r="H156" s="124">
        <v>24385</v>
      </c>
      <c r="I156" s="124">
        <v>13</v>
      </c>
      <c r="J156" s="126" t="s">
        <v>240</v>
      </c>
      <c r="K156" s="124" t="s">
        <v>241</v>
      </c>
      <c r="L156" s="124" t="s">
        <v>32</v>
      </c>
      <c r="M156" s="127">
        <v>1900</v>
      </c>
      <c r="N156" s="127">
        <v>1.7010000000000001</v>
      </c>
      <c r="O156" s="118">
        <f t="shared" si="24"/>
        <v>3231.9</v>
      </c>
      <c r="P156" s="118">
        <v>0</v>
      </c>
      <c r="Q156" s="118"/>
      <c r="R156" s="118">
        <f t="shared" si="25"/>
        <v>3231.9</v>
      </c>
      <c r="S156" s="119">
        <f t="shared" si="23"/>
        <v>78809881.5</v>
      </c>
      <c r="T156" s="120">
        <f t="shared" si="27"/>
        <v>3231.9</v>
      </c>
      <c r="U156" s="121" t="s">
        <v>1859</v>
      </c>
      <c r="V156" s="122" t="s">
        <v>1877</v>
      </c>
      <c r="W156" s="122" t="s">
        <v>1877</v>
      </c>
      <c r="X156" s="122" t="s">
        <v>1848</v>
      </c>
    </row>
    <row r="157" spans="1:24" s="122" customFormat="1" x14ac:dyDescent="0.2">
      <c r="A157" s="123" t="s">
        <v>1702</v>
      </c>
      <c r="B157" s="130">
        <v>45341</v>
      </c>
      <c r="C157" s="125">
        <v>1745490</v>
      </c>
      <c r="D157" s="124" t="s">
        <v>208</v>
      </c>
      <c r="E157" s="123"/>
      <c r="F157" s="124" t="s">
        <v>209</v>
      </c>
      <c r="G157" s="124" t="s">
        <v>81</v>
      </c>
      <c r="H157" s="124">
        <v>24385</v>
      </c>
      <c r="I157" s="124">
        <v>14</v>
      </c>
      <c r="J157" s="126" t="s">
        <v>242</v>
      </c>
      <c r="K157" s="124" t="s">
        <v>243</v>
      </c>
      <c r="L157" s="124" t="s">
        <v>32</v>
      </c>
      <c r="M157" s="127">
        <v>4600</v>
      </c>
      <c r="N157" s="127">
        <v>1.944</v>
      </c>
      <c r="O157" s="118">
        <f t="shared" si="24"/>
        <v>8942.4</v>
      </c>
      <c r="P157" s="118">
        <v>0</v>
      </c>
      <c r="Q157" s="118"/>
      <c r="R157" s="118">
        <f t="shared" si="25"/>
        <v>8942.4</v>
      </c>
      <c r="S157" s="119">
        <f t="shared" si="23"/>
        <v>218060424</v>
      </c>
      <c r="T157" s="120">
        <f t="shared" si="27"/>
        <v>8942.4</v>
      </c>
      <c r="U157" s="121" t="s">
        <v>1859</v>
      </c>
      <c r="V157" s="122" t="s">
        <v>1877</v>
      </c>
      <c r="W157" s="122" t="s">
        <v>1877</v>
      </c>
      <c r="X157" s="122" t="s">
        <v>1848</v>
      </c>
    </row>
    <row r="158" spans="1:24" s="122" customFormat="1" x14ac:dyDescent="0.2">
      <c r="A158" s="123" t="s">
        <v>1702</v>
      </c>
      <c r="B158" s="130">
        <v>45341</v>
      </c>
      <c r="C158" s="125">
        <v>1745490</v>
      </c>
      <c r="D158" s="124" t="s">
        <v>208</v>
      </c>
      <c r="E158" s="123"/>
      <c r="F158" s="124" t="s">
        <v>209</v>
      </c>
      <c r="G158" s="124" t="s">
        <v>81</v>
      </c>
      <c r="H158" s="124">
        <v>24385</v>
      </c>
      <c r="I158" s="124">
        <v>15</v>
      </c>
      <c r="J158" s="126" t="s">
        <v>1797</v>
      </c>
      <c r="K158" s="124" t="s">
        <v>1762</v>
      </c>
      <c r="L158" s="124" t="s">
        <v>46</v>
      </c>
      <c r="M158" s="127">
        <v>0</v>
      </c>
      <c r="N158" s="127">
        <v>0</v>
      </c>
      <c r="O158" s="118">
        <f t="shared" si="24"/>
        <v>0</v>
      </c>
      <c r="P158" s="118">
        <v>0</v>
      </c>
      <c r="Q158" s="118"/>
      <c r="R158" s="118">
        <f t="shared" si="25"/>
        <v>0</v>
      </c>
      <c r="S158" s="119">
        <f t="shared" si="23"/>
        <v>0</v>
      </c>
      <c r="T158" s="120"/>
      <c r="U158" s="121"/>
    </row>
    <row r="159" spans="1:24" s="122" customFormat="1" x14ac:dyDescent="0.2">
      <c r="A159" s="123" t="s">
        <v>1703</v>
      </c>
      <c r="B159" s="130">
        <v>45341</v>
      </c>
      <c r="C159" s="125">
        <v>1745494</v>
      </c>
      <c r="D159" s="124" t="s">
        <v>125</v>
      </c>
      <c r="E159" s="123"/>
      <c r="F159" s="124" t="s">
        <v>1623</v>
      </c>
      <c r="G159" s="124" t="s">
        <v>81</v>
      </c>
      <c r="H159" s="124">
        <v>24385</v>
      </c>
      <c r="I159" s="124">
        <v>1</v>
      </c>
      <c r="J159" s="126" t="s">
        <v>171</v>
      </c>
      <c r="K159" s="124" t="s">
        <v>172</v>
      </c>
      <c r="L159" s="124" t="s">
        <v>32</v>
      </c>
      <c r="M159" s="127">
        <v>3000</v>
      </c>
      <c r="N159" s="127">
        <v>6.37</v>
      </c>
      <c r="O159" s="118">
        <f t="shared" si="24"/>
        <v>19110</v>
      </c>
      <c r="P159" s="118">
        <v>0</v>
      </c>
      <c r="Q159" s="118"/>
      <c r="R159" s="118">
        <f t="shared" si="25"/>
        <v>19110</v>
      </c>
      <c r="S159" s="119">
        <f t="shared" si="23"/>
        <v>465997350</v>
      </c>
      <c r="T159" s="120">
        <f t="shared" ref="T159:T164" si="28">R159</f>
        <v>19110</v>
      </c>
      <c r="U159" s="121" t="s">
        <v>1861</v>
      </c>
      <c r="V159" s="122" t="s">
        <v>1861</v>
      </c>
      <c r="W159" s="122" t="s">
        <v>1861</v>
      </c>
      <c r="X159" s="122" t="s">
        <v>1850</v>
      </c>
    </row>
    <row r="160" spans="1:24" s="122" customFormat="1" x14ac:dyDescent="0.2">
      <c r="A160" s="123" t="s">
        <v>1703</v>
      </c>
      <c r="B160" s="130">
        <v>45341</v>
      </c>
      <c r="C160" s="125">
        <v>1745494</v>
      </c>
      <c r="D160" s="124" t="s">
        <v>125</v>
      </c>
      <c r="E160" s="123"/>
      <c r="F160" s="124" t="s">
        <v>1623</v>
      </c>
      <c r="G160" s="124" t="s">
        <v>81</v>
      </c>
      <c r="H160" s="124">
        <v>24385</v>
      </c>
      <c r="I160" s="124">
        <v>2</v>
      </c>
      <c r="J160" s="126" t="s">
        <v>90</v>
      </c>
      <c r="K160" s="124" t="s">
        <v>91</v>
      </c>
      <c r="L160" s="124" t="s">
        <v>32</v>
      </c>
      <c r="M160" s="127">
        <v>1200</v>
      </c>
      <c r="N160" s="127">
        <v>5.89</v>
      </c>
      <c r="O160" s="118">
        <f t="shared" si="24"/>
        <v>7068</v>
      </c>
      <c r="P160" s="118">
        <v>0</v>
      </c>
      <c r="Q160" s="118"/>
      <c r="R160" s="118">
        <f t="shared" si="25"/>
        <v>7068</v>
      </c>
      <c r="S160" s="119">
        <f t="shared" si="23"/>
        <v>172353180</v>
      </c>
      <c r="T160" s="120">
        <f t="shared" si="28"/>
        <v>7068</v>
      </c>
      <c r="U160" s="121" t="s">
        <v>1861</v>
      </c>
      <c r="V160" s="122" t="s">
        <v>1861</v>
      </c>
      <c r="W160" s="122" t="s">
        <v>1861</v>
      </c>
      <c r="X160" s="122" t="s">
        <v>1850</v>
      </c>
    </row>
    <row r="161" spans="1:24" s="122" customFormat="1" x14ac:dyDescent="0.2">
      <c r="A161" s="123" t="s">
        <v>1703</v>
      </c>
      <c r="B161" s="130">
        <v>45341</v>
      </c>
      <c r="C161" s="125">
        <v>1745494</v>
      </c>
      <c r="D161" s="124" t="s">
        <v>125</v>
      </c>
      <c r="E161" s="123"/>
      <c r="F161" s="124" t="s">
        <v>1623</v>
      </c>
      <c r="G161" s="124" t="s">
        <v>81</v>
      </c>
      <c r="H161" s="124">
        <v>24385</v>
      </c>
      <c r="I161" s="124">
        <v>3</v>
      </c>
      <c r="J161" s="126" t="s">
        <v>173</v>
      </c>
      <c r="K161" s="124" t="s">
        <v>174</v>
      </c>
      <c r="L161" s="124" t="s">
        <v>32</v>
      </c>
      <c r="M161" s="127">
        <v>100</v>
      </c>
      <c r="N161" s="127">
        <v>4.0999999999999996</v>
      </c>
      <c r="O161" s="118">
        <f t="shared" si="24"/>
        <v>409.99999999999994</v>
      </c>
      <c r="P161" s="118">
        <v>0</v>
      </c>
      <c r="Q161" s="118"/>
      <c r="R161" s="118">
        <f t="shared" si="25"/>
        <v>409.99999999999994</v>
      </c>
      <c r="S161" s="119">
        <f t="shared" si="23"/>
        <v>9997849.9999999981</v>
      </c>
      <c r="T161" s="120">
        <f t="shared" si="28"/>
        <v>409.99999999999994</v>
      </c>
      <c r="U161" s="121" t="s">
        <v>1861</v>
      </c>
      <c r="V161" s="122" t="s">
        <v>1861</v>
      </c>
      <c r="W161" s="122" t="s">
        <v>1861</v>
      </c>
      <c r="X161" s="122" t="s">
        <v>1850</v>
      </c>
    </row>
    <row r="162" spans="1:24" s="122" customFormat="1" x14ac:dyDescent="0.2">
      <c r="A162" s="123" t="s">
        <v>1703</v>
      </c>
      <c r="B162" s="130">
        <v>45341</v>
      </c>
      <c r="C162" s="125">
        <v>1745494</v>
      </c>
      <c r="D162" s="124" t="s">
        <v>125</v>
      </c>
      <c r="E162" s="123"/>
      <c r="F162" s="124" t="s">
        <v>1623</v>
      </c>
      <c r="G162" s="124" t="s">
        <v>81</v>
      </c>
      <c r="H162" s="124">
        <v>24385</v>
      </c>
      <c r="I162" s="124">
        <v>4</v>
      </c>
      <c r="J162" s="126" t="s">
        <v>175</v>
      </c>
      <c r="K162" s="124" t="s">
        <v>176</v>
      </c>
      <c r="L162" s="124" t="s">
        <v>32</v>
      </c>
      <c r="M162" s="127">
        <v>1300</v>
      </c>
      <c r="N162" s="127">
        <v>5.89</v>
      </c>
      <c r="O162" s="118">
        <f t="shared" si="24"/>
        <v>7657</v>
      </c>
      <c r="P162" s="118">
        <v>0</v>
      </c>
      <c r="Q162" s="118"/>
      <c r="R162" s="118">
        <f t="shared" si="25"/>
        <v>7657</v>
      </c>
      <c r="S162" s="119">
        <f t="shared" si="23"/>
        <v>186715945</v>
      </c>
      <c r="T162" s="120">
        <f t="shared" si="28"/>
        <v>7657</v>
      </c>
      <c r="U162" s="121" t="s">
        <v>1861</v>
      </c>
      <c r="V162" s="122" t="s">
        <v>1861</v>
      </c>
      <c r="W162" s="122" t="s">
        <v>1861</v>
      </c>
      <c r="X162" s="122" t="s">
        <v>1850</v>
      </c>
    </row>
    <row r="163" spans="1:24" s="122" customFormat="1" x14ac:dyDescent="0.2">
      <c r="A163" s="123" t="s">
        <v>1703</v>
      </c>
      <c r="B163" s="130">
        <v>45341</v>
      </c>
      <c r="C163" s="125">
        <v>1745494</v>
      </c>
      <c r="D163" s="124" t="s">
        <v>125</v>
      </c>
      <c r="E163" s="123"/>
      <c r="F163" s="124" t="s">
        <v>1623</v>
      </c>
      <c r="G163" s="124" t="s">
        <v>81</v>
      </c>
      <c r="H163" s="124">
        <v>24385</v>
      </c>
      <c r="I163" s="124">
        <v>5</v>
      </c>
      <c r="J163" s="126" t="s">
        <v>177</v>
      </c>
      <c r="K163" s="124" t="s">
        <v>178</v>
      </c>
      <c r="L163" s="124" t="s">
        <v>32</v>
      </c>
      <c r="M163" s="127">
        <v>1500</v>
      </c>
      <c r="N163" s="127">
        <v>5.62</v>
      </c>
      <c r="O163" s="118">
        <f t="shared" si="24"/>
        <v>8430</v>
      </c>
      <c r="P163" s="118">
        <v>0</v>
      </c>
      <c r="Q163" s="118"/>
      <c r="R163" s="118">
        <f t="shared" si="25"/>
        <v>8430</v>
      </c>
      <c r="S163" s="119">
        <f t="shared" si="23"/>
        <v>205565550</v>
      </c>
      <c r="T163" s="120">
        <f t="shared" si="28"/>
        <v>8430</v>
      </c>
      <c r="U163" s="121" t="s">
        <v>1861</v>
      </c>
      <c r="V163" s="122" t="s">
        <v>1861</v>
      </c>
      <c r="W163" s="122" t="s">
        <v>1861</v>
      </c>
      <c r="X163" s="122" t="s">
        <v>1850</v>
      </c>
    </row>
    <row r="164" spans="1:24" s="122" customFormat="1" x14ac:dyDescent="0.2">
      <c r="A164" s="123" t="s">
        <v>1703</v>
      </c>
      <c r="B164" s="130">
        <v>45341</v>
      </c>
      <c r="C164" s="125">
        <v>1745494</v>
      </c>
      <c r="D164" s="124" t="s">
        <v>125</v>
      </c>
      <c r="E164" s="123"/>
      <c r="F164" s="124" t="s">
        <v>1623</v>
      </c>
      <c r="G164" s="124" t="s">
        <v>81</v>
      </c>
      <c r="H164" s="124">
        <v>24385</v>
      </c>
      <c r="I164" s="124">
        <v>6</v>
      </c>
      <c r="J164" s="126" t="s">
        <v>179</v>
      </c>
      <c r="K164" s="124" t="s">
        <v>180</v>
      </c>
      <c r="L164" s="124" t="s">
        <v>32</v>
      </c>
      <c r="M164" s="127">
        <v>1100</v>
      </c>
      <c r="N164" s="127">
        <v>5.62</v>
      </c>
      <c r="O164" s="118">
        <f t="shared" si="24"/>
        <v>6182</v>
      </c>
      <c r="P164" s="118">
        <v>0</v>
      </c>
      <c r="Q164" s="118"/>
      <c r="R164" s="118">
        <f t="shared" si="25"/>
        <v>6182</v>
      </c>
      <c r="S164" s="119">
        <f t="shared" si="23"/>
        <v>150748070</v>
      </c>
      <c r="T164" s="120">
        <f t="shared" si="28"/>
        <v>6182</v>
      </c>
      <c r="U164" s="121" t="s">
        <v>1861</v>
      </c>
      <c r="V164" s="122" t="s">
        <v>1861</v>
      </c>
      <c r="W164" s="122" t="s">
        <v>1861</v>
      </c>
      <c r="X164" s="122" t="s">
        <v>1850</v>
      </c>
    </row>
    <row r="165" spans="1:24" s="122" customFormat="1" x14ac:dyDescent="0.2">
      <c r="A165" s="123" t="s">
        <v>1703</v>
      </c>
      <c r="B165" s="130">
        <v>45341</v>
      </c>
      <c r="C165" s="125">
        <v>1745494</v>
      </c>
      <c r="D165" s="124" t="s">
        <v>125</v>
      </c>
      <c r="E165" s="123"/>
      <c r="F165" s="124" t="s">
        <v>1623</v>
      </c>
      <c r="G165" s="124" t="s">
        <v>81</v>
      </c>
      <c r="H165" s="124">
        <v>24385</v>
      </c>
      <c r="I165" s="124">
        <v>7</v>
      </c>
      <c r="J165" s="126" t="s">
        <v>1797</v>
      </c>
      <c r="K165" s="124" t="s">
        <v>1763</v>
      </c>
      <c r="L165" s="124" t="s">
        <v>46</v>
      </c>
      <c r="M165" s="127">
        <v>0</v>
      </c>
      <c r="N165" s="127">
        <v>0</v>
      </c>
      <c r="O165" s="118">
        <f t="shared" si="24"/>
        <v>0</v>
      </c>
      <c r="P165" s="118">
        <v>0</v>
      </c>
      <c r="Q165" s="118"/>
      <c r="R165" s="118">
        <f t="shared" si="25"/>
        <v>0</v>
      </c>
      <c r="S165" s="119">
        <f t="shared" si="23"/>
        <v>0</v>
      </c>
      <c r="T165" s="120"/>
      <c r="U165" s="121"/>
    </row>
    <row r="166" spans="1:24" s="122" customFormat="1" x14ac:dyDescent="0.2">
      <c r="A166" s="123" t="s">
        <v>1704</v>
      </c>
      <c r="B166" s="130">
        <v>45341</v>
      </c>
      <c r="C166" s="125">
        <v>1745495</v>
      </c>
      <c r="D166" s="124" t="s">
        <v>125</v>
      </c>
      <c r="E166" s="123"/>
      <c r="F166" s="124" t="s">
        <v>1623</v>
      </c>
      <c r="G166" s="124" t="s">
        <v>81</v>
      </c>
      <c r="H166" s="124">
        <v>24385</v>
      </c>
      <c r="I166" s="124">
        <v>1</v>
      </c>
      <c r="J166" s="126" t="s">
        <v>147</v>
      </c>
      <c r="K166" s="124" t="s">
        <v>148</v>
      </c>
      <c r="L166" s="124" t="s">
        <v>32</v>
      </c>
      <c r="M166" s="127">
        <v>300</v>
      </c>
      <c r="N166" s="127">
        <v>5.67</v>
      </c>
      <c r="O166" s="118">
        <f t="shared" si="24"/>
        <v>1701</v>
      </c>
      <c r="P166" s="118">
        <v>0</v>
      </c>
      <c r="Q166" s="118"/>
      <c r="R166" s="118">
        <f t="shared" si="25"/>
        <v>1701</v>
      </c>
      <c r="S166" s="119">
        <f t="shared" si="23"/>
        <v>41478885</v>
      </c>
      <c r="T166" s="120">
        <f t="shared" ref="T166:T178" si="29">R166</f>
        <v>1701</v>
      </c>
      <c r="U166" s="121" t="s">
        <v>1862</v>
      </c>
      <c r="V166" s="122" t="s">
        <v>1862</v>
      </c>
      <c r="W166" s="122" t="s">
        <v>1862</v>
      </c>
      <c r="X166" s="122" t="s">
        <v>1850</v>
      </c>
    </row>
    <row r="167" spans="1:24" s="122" customFormat="1" x14ac:dyDescent="0.2">
      <c r="A167" s="123" t="s">
        <v>1704</v>
      </c>
      <c r="B167" s="130">
        <v>45341</v>
      </c>
      <c r="C167" s="125">
        <v>1745495</v>
      </c>
      <c r="D167" s="124" t="s">
        <v>125</v>
      </c>
      <c r="E167" s="123"/>
      <c r="F167" s="124" t="s">
        <v>1623</v>
      </c>
      <c r="G167" s="124" t="s">
        <v>81</v>
      </c>
      <c r="H167" s="124">
        <v>24385</v>
      </c>
      <c r="I167" s="124">
        <v>2</v>
      </c>
      <c r="J167" s="126" t="s">
        <v>149</v>
      </c>
      <c r="K167" s="124" t="s">
        <v>150</v>
      </c>
      <c r="L167" s="124" t="s">
        <v>32</v>
      </c>
      <c r="M167" s="127">
        <v>1400</v>
      </c>
      <c r="N167" s="127">
        <v>5.67</v>
      </c>
      <c r="O167" s="118">
        <f t="shared" si="24"/>
        <v>7938</v>
      </c>
      <c r="P167" s="118">
        <v>0</v>
      </c>
      <c r="Q167" s="118"/>
      <c r="R167" s="118">
        <f t="shared" si="25"/>
        <v>7938</v>
      </c>
      <c r="S167" s="119">
        <f t="shared" si="23"/>
        <v>193568130</v>
      </c>
      <c r="T167" s="120">
        <f t="shared" si="29"/>
        <v>7938</v>
      </c>
      <c r="U167" s="121" t="s">
        <v>1862</v>
      </c>
      <c r="V167" s="122" t="s">
        <v>1862</v>
      </c>
      <c r="W167" s="122" t="s">
        <v>1862</v>
      </c>
      <c r="X167" s="122" t="s">
        <v>1850</v>
      </c>
    </row>
    <row r="168" spans="1:24" s="122" customFormat="1" x14ac:dyDescent="0.2">
      <c r="A168" s="123" t="s">
        <v>1704</v>
      </c>
      <c r="B168" s="130">
        <v>45341</v>
      </c>
      <c r="C168" s="125">
        <v>1745495</v>
      </c>
      <c r="D168" s="124" t="s">
        <v>125</v>
      </c>
      <c r="E168" s="123"/>
      <c r="F168" s="124" t="s">
        <v>1623</v>
      </c>
      <c r="G168" s="124" t="s">
        <v>81</v>
      </c>
      <c r="H168" s="124">
        <v>24385</v>
      </c>
      <c r="I168" s="124">
        <v>3</v>
      </c>
      <c r="J168" s="126" t="s">
        <v>82</v>
      </c>
      <c r="K168" s="124" t="s">
        <v>1764</v>
      </c>
      <c r="L168" s="124" t="s">
        <v>32</v>
      </c>
      <c r="M168" s="127">
        <v>500</v>
      </c>
      <c r="N168" s="127">
        <v>5.67</v>
      </c>
      <c r="O168" s="118">
        <f t="shared" si="24"/>
        <v>2835</v>
      </c>
      <c r="P168" s="118">
        <v>0</v>
      </c>
      <c r="Q168" s="118"/>
      <c r="R168" s="118">
        <f t="shared" si="25"/>
        <v>2835</v>
      </c>
      <c r="S168" s="119">
        <f t="shared" si="23"/>
        <v>69131475</v>
      </c>
      <c r="T168" s="120">
        <f t="shared" si="29"/>
        <v>2835</v>
      </c>
      <c r="U168" s="121" t="s">
        <v>1862</v>
      </c>
      <c r="V168" s="122" t="s">
        <v>1862</v>
      </c>
      <c r="W168" s="122" t="s">
        <v>1862</v>
      </c>
      <c r="X168" s="122" t="s">
        <v>1850</v>
      </c>
    </row>
    <row r="169" spans="1:24" s="122" customFormat="1" x14ac:dyDescent="0.2">
      <c r="A169" s="123" t="s">
        <v>1704</v>
      </c>
      <c r="B169" s="130">
        <v>45341</v>
      </c>
      <c r="C169" s="125">
        <v>1745495</v>
      </c>
      <c r="D169" s="124" t="s">
        <v>125</v>
      </c>
      <c r="E169" s="123"/>
      <c r="F169" s="124" t="s">
        <v>1623</v>
      </c>
      <c r="G169" s="124" t="s">
        <v>81</v>
      </c>
      <c r="H169" s="124">
        <v>24385</v>
      </c>
      <c r="I169" s="124">
        <v>4</v>
      </c>
      <c r="J169" s="126" t="s">
        <v>84</v>
      </c>
      <c r="K169" s="124" t="s">
        <v>85</v>
      </c>
      <c r="L169" s="124" t="s">
        <v>32</v>
      </c>
      <c r="M169" s="127">
        <v>100</v>
      </c>
      <c r="N169" s="127">
        <v>5.67</v>
      </c>
      <c r="O169" s="118">
        <f t="shared" si="24"/>
        <v>567</v>
      </c>
      <c r="P169" s="118">
        <v>0</v>
      </c>
      <c r="Q169" s="118"/>
      <c r="R169" s="118">
        <f t="shared" si="25"/>
        <v>567</v>
      </c>
      <c r="S169" s="119">
        <f t="shared" si="23"/>
        <v>13826295</v>
      </c>
      <c r="T169" s="120">
        <f t="shared" si="29"/>
        <v>567</v>
      </c>
      <c r="U169" s="121" t="s">
        <v>1862</v>
      </c>
      <c r="V169" s="122" t="s">
        <v>1862</v>
      </c>
      <c r="W169" s="122" t="s">
        <v>1862</v>
      </c>
      <c r="X169" s="122" t="s">
        <v>1850</v>
      </c>
    </row>
    <row r="170" spans="1:24" s="122" customFormat="1" x14ac:dyDescent="0.2">
      <c r="A170" s="123" t="s">
        <v>1704</v>
      </c>
      <c r="B170" s="130">
        <v>45341</v>
      </c>
      <c r="C170" s="125">
        <v>1745495</v>
      </c>
      <c r="D170" s="124" t="s">
        <v>125</v>
      </c>
      <c r="E170" s="123"/>
      <c r="F170" s="124" t="s">
        <v>1623</v>
      </c>
      <c r="G170" s="124" t="s">
        <v>81</v>
      </c>
      <c r="H170" s="124">
        <v>24385</v>
      </c>
      <c r="I170" s="124">
        <v>5</v>
      </c>
      <c r="J170" s="126" t="s">
        <v>151</v>
      </c>
      <c r="K170" s="124" t="s">
        <v>152</v>
      </c>
      <c r="L170" s="124" t="s">
        <v>32</v>
      </c>
      <c r="M170" s="127">
        <v>900</v>
      </c>
      <c r="N170" s="127">
        <v>5.58</v>
      </c>
      <c r="O170" s="118">
        <f t="shared" si="24"/>
        <v>5022</v>
      </c>
      <c r="P170" s="118">
        <v>0</v>
      </c>
      <c r="Q170" s="118"/>
      <c r="R170" s="118">
        <f t="shared" si="25"/>
        <v>5022</v>
      </c>
      <c r="S170" s="119">
        <f t="shared" si="23"/>
        <v>122461470</v>
      </c>
      <c r="T170" s="120">
        <f t="shared" si="29"/>
        <v>5022</v>
      </c>
      <c r="U170" s="121" t="s">
        <v>1862</v>
      </c>
      <c r="V170" s="122" t="s">
        <v>1862</v>
      </c>
      <c r="W170" s="122" t="s">
        <v>1862</v>
      </c>
      <c r="X170" s="122" t="s">
        <v>1850</v>
      </c>
    </row>
    <row r="171" spans="1:24" s="122" customFormat="1" x14ac:dyDescent="0.2">
      <c r="A171" s="123" t="s">
        <v>1704</v>
      </c>
      <c r="B171" s="130">
        <v>45341</v>
      </c>
      <c r="C171" s="125">
        <v>1745495</v>
      </c>
      <c r="D171" s="124" t="s">
        <v>125</v>
      </c>
      <c r="E171" s="123"/>
      <c r="F171" s="124" t="s">
        <v>1623</v>
      </c>
      <c r="G171" s="124" t="s">
        <v>81</v>
      </c>
      <c r="H171" s="124">
        <v>24385</v>
      </c>
      <c r="I171" s="124">
        <v>6</v>
      </c>
      <c r="J171" s="126" t="s">
        <v>153</v>
      </c>
      <c r="K171" s="124" t="s">
        <v>154</v>
      </c>
      <c r="L171" s="124" t="s">
        <v>32</v>
      </c>
      <c r="M171" s="127">
        <v>200</v>
      </c>
      <c r="N171" s="127">
        <v>5.58</v>
      </c>
      <c r="O171" s="118">
        <f t="shared" si="24"/>
        <v>1116</v>
      </c>
      <c r="P171" s="118">
        <v>0</v>
      </c>
      <c r="Q171" s="118"/>
      <c r="R171" s="118">
        <f t="shared" si="25"/>
        <v>1116</v>
      </c>
      <c r="S171" s="119">
        <f t="shared" si="23"/>
        <v>27213660</v>
      </c>
      <c r="T171" s="120">
        <f t="shared" si="29"/>
        <v>1116</v>
      </c>
      <c r="U171" s="121" t="s">
        <v>1862</v>
      </c>
      <c r="V171" s="122" t="s">
        <v>1862</v>
      </c>
      <c r="W171" s="122" t="s">
        <v>1862</v>
      </c>
      <c r="X171" s="122" t="s">
        <v>1850</v>
      </c>
    </row>
    <row r="172" spans="1:24" s="122" customFormat="1" x14ac:dyDescent="0.2">
      <c r="A172" s="123" t="s">
        <v>1704</v>
      </c>
      <c r="B172" s="130">
        <v>45341</v>
      </c>
      <c r="C172" s="125">
        <v>1745495</v>
      </c>
      <c r="D172" s="124" t="s">
        <v>125</v>
      </c>
      <c r="E172" s="123"/>
      <c r="F172" s="124" t="s">
        <v>1623</v>
      </c>
      <c r="G172" s="124" t="s">
        <v>81</v>
      </c>
      <c r="H172" s="124">
        <v>24385</v>
      </c>
      <c r="I172" s="124">
        <v>7</v>
      </c>
      <c r="J172" s="126" t="s">
        <v>155</v>
      </c>
      <c r="K172" s="124" t="s">
        <v>156</v>
      </c>
      <c r="L172" s="124" t="s">
        <v>32</v>
      </c>
      <c r="M172" s="127">
        <v>200</v>
      </c>
      <c r="N172" s="127">
        <v>6.14</v>
      </c>
      <c r="O172" s="118">
        <f t="shared" si="24"/>
        <v>1228</v>
      </c>
      <c r="P172" s="118">
        <v>0</v>
      </c>
      <c r="Q172" s="118"/>
      <c r="R172" s="118">
        <f t="shared" si="25"/>
        <v>1228</v>
      </c>
      <c r="S172" s="119">
        <f t="shared" si="23"/>
        <v>29944780</v>
      </c>
      <c r="T172" s="120">
        <f t="shared" si="29"/>
        <v>1228</v>
      </c>
      <c r="U172" s="121" t="s">
        <v>1862</v>
      </c>
      <c r="V172" s="122" t="s">
        <v>1862</v>
      </c>
      <c r="W172" s="122" t="s">
        <v>1862</v>
      </c>
      <c r="X172" s="122" t="s">
        <v>1850</v>
      </c>
    </row>
    <row r="173" spans="1:24" s="122" customFormat="1" x14ac:dyDescent="0.2">
      <c r="A173" s="123" t="s">
        <v>1704</v>
      </c>
      <c r="B173" s="130">
        <v>45341</v>
      </c>
      <c r="C173" s="125">
        <v>1745495</v>
      </c>
      <c r="D173" s="124" t="s">
        <v>125</v>
      </c>
      <c r="E173" s="123"/>
      <c r="F173" s="124" t="s">
        <v>1623</v>
      </c>
      <c r="G173" s="124" t="s">
        <v>81</v>
      </c>
      <c r="H173" s="124">
        <v>24385</v>
      </c>
      <c r="I173" s="124">
        <v>8</v>
      </c>
      <c r="J173" s="126" t="s">
        <v>157</v>
      </c>
      <c r="K173" s="124" t="s">
        <v>158</v>
      </c>
      <c r="L173" s="124" t="s">
        <v>32</v>
      </c>
      <c r="M173" s="127">
        <v>200</v>
      </c>
      <c r="N173" s="127">
        <v>6.14</v>
      </c>
      <c r="O173" s="118">
        <f t="shared" si="24"/>
        <v>1228</v>
      </c>
      <c r="P173" s="118">
        <v>0</v>
      </c>
      <c r="Q173" s="118"/>
      <c r="R173" s="118">
        <f t="shared" si="25"/>
        <v>1228</v>
      </c>
      <c r="S173" s="119">
        <f t="shared" si="23"/>
        <v>29944780</v>
      </c>
      <c r="T173" s="120">
        <f t="shared" si="29"/>
        <v>1228</v>
      </c>
      <c r="U173" s="121" t="s">
        <v>1862</v>
      </c>
      <c r="V173" s="122" t="s">
        <v>1862</v>
      </c>
      <c r="W173" s="122" t="s">
        <v>1862</v>
      </c>
      <c r="X173" s="122" t="s">
        <v>1850</v>
      </c>
    </row>
    <row r="174" spans="1:24" s="122" customFormat="1" x14ac:dyDescent="0.2">
      <c r="A174" s="123" t="s">
        <v>1704</v>
      </c>
      <c r="B174" s="130">
        <v>45341</v>
      </c>
      <c r="C174" s="125">
        <v>1745495</v>
      </c>
      <c r="D174" s="124" t="s">
        <v>125</v>
      </c>
      <c r="E174" s="123"/>
      <c r="F174" s="124" t="s">
        <v>1623</v>
      </c>
      <c r="G174" s="124" t="s">
        <v>81</v>
      </c>
      <c r="H174" s="124">
        <v>24385</v>
      </c>
      <c r="I174" s="124">
        <v>9</v>
      </c>
      <c r="J174" s="126" t="s">
        <v>1390</v>
      </c>
      <c r="K174" s="124" t="s">
        <v>1437</v>
      </c>
      <c r="L174" s="124" t="s">
        <v>32</v>
      </c>
      <c r="M174" s="127">
        <v>1700</v>
      </c>
      <c r="N174" s="127">
        <v>2.79</v>
      </c>
      <c r="O174" s="118">
        <f t="shared" si="24"/>
        <v>4743</v>
      </c>
      <c r="P174" s="118">
        <v>0</v>
      </c>
      <c r="Q174" s="118"/>
      <c r="R174" s="118">
        <f t="shared" si="25"/>
        <v>4743</v>
      </c>
      <c r="S174" s="119">
        <f t="shared" si="23"/>
        <v>115658055</v>
      </c>
      <c r="T174" s="120">
        <f t="shared" si="29"/>
        <v>4743</v>
      </c>
      <c r="U174" s="121" t="s">
        <v>1862</v>
      </c>
      <c r="V174" s="122" t="s">
        <v>1862</v>
      </c>
      <c r="W174" s="122" t="s">
        <v>1862</v>
      </c>
      <c r="X174" s="122" t="s">
        <v>1850</v>
      </c>
    </row>
    <row r="175" spans="1:24" s="122" customFormat="1" x14ac:dyDescent="0.2">
      <c r="A175" s="123" t="s">
        <v>1704</v>
      </c>
      <c r="B175" s="130">
        <v>45341</v>
      </c>
      <c r="C175" s="125">
        <v>1745495</v>
      </c>
      <c r="D175" s="124" t="s">
        <v>125</v>
      </c>
      <c r="E175" s="123"/>
      <c r="F175" s="124" t="s">
        <v>1623</v>
      </c>
      <c r="G175" s="124" t="s">
        <v>81</v>
      </c>
      <c r="H175" s="124">
        <v>24385</v>
      </c>
      <c r="I175" s="124">
        <v>10</v>
      </c>
      <c r="J175" s="126" t="s">
        <v>161</v>
      </c>
      <c r="K175" s="124" t="s">
        <v>162</v>
      </c>
      <c r="L175" s="124" t="s">
        <v>32</v>
      </c>
      <c r="M175" s="127">
        <v>1000</v>
      </c>
      <c r="N175" s="127">
        <v>5.58</v>
      </c>
      <c r="O175" s="118">
        <f t="shared" si="24"/>
        <v>5580</v>
      </c>
      <c r="P175" s="118">
        <v>0</v>
      </c>
      <c r="Q175" s="118"/>
      <c r="R175" s="118">
        <f t="shared" si="25"/>
        <v>5580</v>
      </c>
      <c r="S175" s="119">
        <f t="shared" si="23"/>
        <v>136068300</v>
      </c>
      <c r="T175" s="120">
        <f t="shared" si="29"/>
        <v>5580</v>
      </c>
      <c r="U175" s="121" t="s">
        <v>1862</v>
      </c>
      <c r="V175" s="122" t="s">
        <v>1862</v>
      </c>
      <c r="W175" s="122" t="s">
        <v>1862</v>
      </c>
      <c r="X175" s="122" t="s">
        <v>1850</v>
      </c>
    </row>
    <row r="176" spans="1:24" s="122" customFormat="1" x14ac:dyDescent="0.2">
      <c r="A176" s="123" t="s">
        <v>1704</v>
      </c>
      <c r="B176" s="130">
        <v>45341</v>
      </c>
      <c r="C176" s="125">
        <v>1745495</v>
      </c>
      <c r="D176" s="124" t="s">
        <v>125</v>
      </c>
      <c r="E176" s="123"/>
      <c r="F176" s="124" t="s">
        <v>1623</v>
      </c>
      <c r="G176" s="124" t="s">
        <v>81</v>
      </c>
      <c r="H176" s="124">
        <v>24385</v>
      </c>
      <c r="I176" s="124">
        <v>11</v>
      </c>
      <c r="J176" s="126" t="s">
        <v>163</v>
      </c>
      <c r="K176" s="124" t="s">
        <v>164</v>
      </c>
      <c r="L176" s="124" t="s">
        <v>32</v>
      </c>
      <c r="M176" s="127">
        <v>400</v>
      </c>
      <c r="N176" s="127">
        <v>5.58</v>
      </c>
      <c r="O176" s="118">
        <f t="shared" si="24"/>
        <v>2232</v>
      </c>
      <c r="P176" s="118">
        <v>0</v>
      </c>
      <c r="Q176" s="118"/>
      <c r="R176" s="118">
        <f t="shared" si="25"/>
        <v>2232</v>
      </c>
      <c r="S176" s="119">
        <f t="shared" si="23"/>
        <v>54427320</v>
      </c>
      <c r="T176" s="120">
        <f t="shared" si="29"/>
        <v>2232</v>
      </c>
      <c r="U176" s="121" t="s">
        <v>1862</v>
      </c>
      <c r="V176" s="122" t="s">
        <v>1862</v>
      </c>
      <c r="W176" s="122" t="s">
        <v>1862</v>
      </c>
      <c r="X176" s="122" t="s">
        <v>1850</v>
      </c>
    </row>
    <row r="177" spans="1:24" s="122" customFormat="1" x14ac:dyDescent="0.2">
      <c r="A177" s="123" t="s">
        <v>1704</v>
      </c>
      <c r="B177" s="130">
        <v>45341</v>
      </c>
      <c r="C177" s="125">
        <v>1745495</v>
      </c>
      <c r="D177" s="124" t="s">
        <v>125</v>
      </c>
      <c r="E177" s="123"/>
      <c r="F177" s="124" t="s">
        <v>1623</v>
      </c>
      <c r="G177" s="124" t="s">
        <v>81</v>
      </c>
      <c r="H177" s="124">
        <v>24385</v>
      </c>
      <c r="I177" s="124">
        <v>12</v>
      </c>
      <c r="J177" s="126" t="s">
        <v>165</v>
      </c>
      <c r="K177" s="124" t="s">
        <v>166</v>
      </c>
      <c r="L177" s="124" t="s">
        <v>32</v>
      </c>
      <c r="M177" s="127">
        <v>200</v>
      </c>
      <c r="N177" s="127">
        <v>6.14</v>
      </c>
      <c r="O177" s="118">
        <f t="shared" si="24"/>
        <v>1228</v>
      </c>
      <c r="P177" s="118">
        <v>0</v>
      </c>
      <c r="Q177" s="118"/>
      <c r="R177" s="118">
        <f t="shared" si="25"/>
        <v>1228</v>
      </c>
      <c r="S177" s="119">
        <f t="shared" si="23"/>
        <v>29944780</v>
      </c>
      <c r="T177" s="120">
        <f t="shared" si="29"/>
        <v>1228</v>
      </c>
      <c r="U177" s="121" t="s">
        <v>1862</v>
      </c>
      <c r="V177" s="122" t="s">
        <v>1862</v>
      </c>
      <c r="W177" s="122" t="s">
        <v>1862</v>
      </c>
      <c r="X177" s="122" t="s">
        <v>1850</v>
      </c>
    </row>
    <row r="178" spans="1:24" s="122" customFormat="1" x14ac:dyDescent="0.2">
      <c r="A178" s="123" t="s">
        <v>1704</v>
      </c>
      <c r="B178" s="130">
        <v>45341</v>
      </c>
      <c r="C178" s="125">
        <v>1745495</v>
      </c>
      <c r="D178" s="124" t="s">
        <v>125</v>
      </c>
      <c r="E178" s="123"/>
      <c r="F178" s="124" t="s">
        <v>1623</v>
      </c>
      <c r="G178" s="124" t="s">
        <v>81</v>
      </c>
      <c r="H178" s="124">
        <v>24385</v>
      </c>
      <c r="I178" s="124">
        <v>13</v>
      </c>
      <c r="J178" s="126" t="s">
        <v>167</v>
      </c>
      <c r="K178" s="124" t="s">
        <v>168</v>
      </c>
      <c r="L178" s="124" t="s">
        <v>32</v>
      </c>
      <c r="M178" s="127">
        <v>200</v>
      </c>
      <c r="N178" s="127">
        <v>6.14</v>
      </c>
      <c r="O178" s="118">
        <f t="shared" si="24"/>
        <v>1228</v>
      </c>
      <c r="P178" s="118">
        <v>0</v>
      </c>
      <c r="Q178" s="118"/>
      <c r="R178" s="118">
        <f t="shared" si="25"/>
        <v>1228</v>
      </c>
      <c r="S178" s="119">
        <f t="shared" si="23"/>
        <v>29944780</v>
      </c>
      <c r="T178" s="120">
        <f t="shared" si="29"/>
        <v>1228</v>
      </c>
      <c r="U178" s="121" t="s">
        <v>1862</v>
      </c>
      <c r="V178" s="122" t="s">
        <v>1862</v>
      </c>
      <c r="W178" s="122" t="s">
        <v>1862</v>
      </c>
      <c r="X178" s="122" t="s">
        <v>1850</v>
      </c>
    </row>
    <row r="179" spans="1:24" s="122" customFormat="1" x14ac:dyDescent="0.2">
      <c r="A179" s="123" t="s">
        <v>1704</v>
      </c>
      <c r="B179" s="130">
        <v>45341</v>
      </c>
      <c r="C179" s="125">
        <v>1745495</v>
      </c>
      <c r="D179" s="124" t="s">
        <v>125</v>
      </c>
      <c r="E179" s="123"/>
      <c r="F179" s="124" t="s">
        <v>1623</v>
      </c>
      <c r="G179" s="124" t="s">
        <v>81</v>
      </c>
      <c r="H179" s="124">
        <v>24385</v>
      </c>
      <c r="I179" s="124">
        <v>14</v>
      </c>
      <c r="J179" s="126" t="s">
        <v>1797</v>
      </c>
      <c r="K179" s="124" t="s">
        <v>1765</v>
      </c>
      <c r="L179" s="124" t="s">
        <v>46</v>
      </c>
      <c r="M179" s="127">
        <v>0</v>
      </c>
      <c r="N179" s="127">
        <v>0</v>
      </c>
      <c r="O179" s="118">
        <f t="shared" si="24"/>
        <v>0</v>
      </c>
      <c r="P179" s="118">
        <v>0</v>
      </c>
      <c r="Q179" s="118"/>
      <c r="R179" s="118">
        <f t="shared" si="25"/>
        <v>0</v>
      </c>
      <c r="S179" s="119">
        <f t="shared" si="23"/>
        <v>0</v>
      </c>
      <c r="T179" s="120"/>
      <c r="U179" s="121"/>
    </row>
    <row r="180" spans="1:24" s="122" customFormat="1" x14ac:dyDescent="0.2">
      <c r="A180" s="123" t="s">
        <v>1705</v>
      </c>
      <c r="B180" s="130">
        <v>45341</v>
      </c>
      <c r="C180" s="125">
        <v>1745499</v>
      </c>
      <c r="D180" s="124" t="s">
        <v>125</v>
      </c>
      <c r="E180" s="123"/>
      <c r="F180" s="124" t="s">
        <v>1623</v>
      </c>
      <c r="G180" s="124" t="s">
        <v>81</v>
      </c>
      <c r="H180" s="124">
        <v>24385</v>
      </c>
      <c r="I180" s="124">
        <v>1</v>
      </c>
      <c r="J180" s="126" t="s">
        <v>84</v>
      </c>
      <c r="K180" s="124" t="s">
        <v>85</v>
      </c>
      <c r="L180" s="124" t="s">
        <v>32</v>
      </c>
      <c r="M180" s="127">
        <v>300</v>
      </c>
      <c r="N180" s="127">
        <v>5.67</v>
      </c>
      <c r="O180" s="118">
        <f t="shared" si="24"/>
        <v>1701</v>
      </c>
      <c r="P180" s="118">
        <v>0</v>
      </c>
      <c r="Q180" s="118"/>
      <c r="R180" s="118">
        <f t="shared" si="25"/>
        <v>1701</v>
      </c>
      <c r="S180" s="119">
        <f t="shared" si="23"/>
        <v>41478885</v>
      </c>
      <c r="T180" s="120">
        <f>R180</f>
        <v>1701</v>
      </c>
      <c r="U180" s="121" t="s">
        <v>1862</v>
      </c>
      <c r="V180" s="122" t="s">
        <v>1862</v>
      </c>
      <c r="W180" s="122" t="s">
        <v>1862</v>
      </c>
      <c r="X180" s="122" t="s">
        <v>1850</v>
      </c>
    </row>
    <row r="181" spans="1:24" s="122" customFormat="1" x14ac:dyDescent="0.2">
      <c r="A181" s="123" t="s">
        <v>1705</v>
      </c>
      <c r="B181" s="130">
        <v>45341</v>
      </c>
      <c r="C181" s="125">
        <v>1745499</v>
      </c>
      <c r="D181" s="124" t="s">
        <v>125</v>
      </c>
      <c r="E181" s="123"/>
      <c r="F181" s="124" t="s">
        <v>1623</v>
      </c>
      <c r="G181" s="124" t="s">
        <v>81</v>
      </c>
      <c r="H181" s="124">
        <v>24385</v>
      </c>
      <c r="I181" s="124">
        <v>2</v>
      </c>
      <c r="J181" s="126" t="s">
        <v>1797</v>
      </c>
      <c r="K181" s="124" t="s">
        <v>1766</v>
      </c>
      <c r="L181" s="124" t="s">
        <v>46</v>
      </c>
      <c r="M181" s="127">
        <v>0</v>
      </c>
      <c r="N181" s="127">
        <v>0</v>
      </c>
      <c r="O181" s="118">
        <f t="shared" si="24"/>
        <v>0</v>
      </c>
      <c r="P181" s="118">
        <v>0</v>
      </c>
      <c r="Q181" s="118"/>
      <c r="R181" s="118">
        <f t="shared" si="25"/>
        <v>0</v>
      </c>
      <c r="S181" s="119">
        <f t="shared" si="23"/>
        <v>0</v>
      </c>
      <c r="T181" s="120"/>
      <c r="U181" s="121"/>
    </row>
    <row r="182" spans="1:24" s="122" customFormat="1" x14ac:dyDescent="0.2">
      <c r="A182" s="123" t="s">
        <v>1706</v>
      </c>
      <c r="B182" s="130">
        <v>45341</v>
      </c>
      <c r="C182" s="125">
        <v>1745500</v>
      </c>
      <c r="D182" s="124" t="s">
        <v>125</v>
      </c>
      <c r="E182" s="123"/>
      <c r="F182" s="124" t="s">
        <v>1623</v>
      </c>
      <c r="G182" s="124" t="s">
        <v>81</v>
      </c>
      <c r="H182" s="124">
        <v>24385</v>
      </c>
      <c r="I182" s="124">
        <v>1</v>
      </c>
      <c r="J182" s="126" t="s">
        <v>88</v>
      </c>
      <c r="K182" s="124" t="s">
        <v>89</v>
      </c>
      <c r="L182" s="124" t="s">
        <v>32</v>
      </c>
      <c r="M182" s="127">
        <v>1900</v>
      </c>
      <c r="N182" s="127">
        <v>5.67</v>
      </c>
      <c r="O182" s="118">
        <f t="shared" si="24"/>
        <v>10773</v>
      </c>
      <c r="P182" s="118">
        <v>0</v>
      </c>
      <c r="Q182" s="118"/>
      <c r="R182" s="118">
        <f t="shared" si="25"/>
        <v>10773</v>
      </c>
      <c r="S182" s="119">
        <f t="shared" si="23"/>
        <v>262699605</v>
      </c>
      <c r="T182" s="120">
        <f>R182</f>
        <v>10773</v>
      </c>
      <c r="U182" s="121" t="s">
        <v>1861</v>
      </c>
      <c r="V182" s="122" t="s">
        <v>1861</v>
      </c>
      <c r="W182" s="122" t="s">
        <v>1861</v>
      </c>
      <c r="X182" s="122" t="s">
        <v>1850</v>
      </c>
    </row>
    <row r="183" spans="1:24" s="122" customFormat="1" x14ac:dyDescent="0.2">
      <c r="A183" s="123" t="s">
        <v>1706</v>
      </c>
      <c r="B183" s="130">
        <v>45341</v>
      </c>
      <c r="C183" s="125">
        <v>1745500</v>
      </c>
      <c r="D183" s="124" t="s">
        <v>125</v>
      </c>
      <c r="E183" s="123"/>
      <c r="F183" s="124" t="s">
        <v>1623</v>
      </c>
      <c r="G183" s="124" t="s">
        <v>81</v>
      </c>
      <c r="H183" s="124">
        <v>24385</v>
      </c>
      <c r="I183" s="124">
        <v>2</v>
      </c>
      <c r="J183" s="126" t="s">
        <v>1797</v>
      </c>
      <c r="K183" s="124" t="s">
        <v>1767</v>
      </c>
      <c r="L183" s="124" t="s">
        <v>46</v>
      </c>
      <c r="M183" s="127">
        <v>0</v>
      </c>
      <c r="N183" s="127">
        <v>0</v>
      </c>
      <c r="O183" s="118">
        <f t="shared" si="24"/>
        <v>0</v>
      </c>
      <c r="P183" s="118">
        <v>0</v>
      </c>
      <c r="Q183" s="118"/>
      <c r="R183" s="118">
        <f t="shared" si="25"/>
        <v>0</v>
      </c>
      <c r="S183" s="119">
        <f t="shared" si="23"/>
        <v>0</v>
      </c>
      <c r="T183" s="120"/>
      <c r="U183" s="121"/>
    </row>
    <row r="184" spans="1:24" s="122" customFormat="1" x14ac:dyDescent="0.2">
      <c r="A184" s="123" t="s">
        <v>1707</v>
      </c>
      <c r="B184" s="130">
        <v>45341</v>
      </c>
      <c r="C184" s="125">
        <v>1745502</v>
      </c>
      <c r="D184" s="124" t="s">
        <v>125</v>
      </c>
      <c r="E184" s="123"/>
      <c r="F184" s="124" t="s">
        <v>1623</v>
      </c>
      <c r="G184" s="124" t="s">
        <v>81</v>
      </c>
      <c r="H184" s="124">
        <v>24385</v>
      </c>
      <c r="I184" s="124">
        <v>1</v>
      </c>
      <c r="J184" s="126" t="s">
        <v>129</v>
      </c>
      <c r="K184" s="124" t="s">
        <v>130</v>
      </c>
      <c r="L184" s="124" t="s">
        <v>32</v>
      </c>
      <c r="M184" s="127">
        <v>200</v>
      </c>
      <c r="N184" s="127">
        <v>4.54</v>
      </c>
      <c r="O184" s="118">
        <f t="shared" si="24"/>
        <v>908</v>
      </c>
      <c r="P184" s="118">
        <v>0</v>
      </c>
      <c r="Q184" s="118"/>
      <c r="R184" s="118">
        <f t="shared" si="25"/>
        <v>908</v>
      </c>
      <c r="S184" s="119">
        <f t="shared" si="23"/>
        <v>22141580</v>
      </c>
      <c r="T184" s="120">
        <f t="shared" ref="T184:T193" si="30">R184</f>
        <v>908</v>
      </c>
      <c r="U184" s="121" t="s">
        <v>1862</v>
      </c>
      <c r="V184" s="122" t="s">
        <v>1862</v>
      </c>
      <c r="W184" s="122" t="s">
        <v>1862</v>
      </c>
      <c r="X184" s="122" t="s">
        <v>1850</v>
      </c>
    </row>
    <row r="185" spans="1:24" s="122" customFormat="1" x14ac:dyDescent="0.2">
      <c r="A185" s="123" t="s">
        <v>1707</v>
      </c>
      <c r="B185" s="130">
        <v>45341</v>
      </c>
      <c r="C185" s="125">
        <v>1745502</v>
      </c>
      <c r="D185" s="124" t="s">
        <v>125</v>
      </c>
      <c r="E185" s="123"/>
      <c r="F185" s="124" t="s">
        <v>1623</v>
      </c>
      <c r="G185" s="124" t="s">
        <v>81</v>
      </c>
      <c r="H185" s="124">
        <v>24385</v>
      </c>
      <c r="I185" s="124">
        <v>2</v>
      </c>
      <c r="J185" s="126" t="s">
        <v>86</v>
      </c>
      <c r="K185" s="124" t="s">
        <v>87</v>
      </c>
      <c r="L185" s="124" t="s">
        <v>32</v>
      </c>
      <c r="M185" s="127">
        <v>700</v>
      </c>
      <c r="N185" s="127">
        <v>4.96</v>
      </c>
      <c r="O185" s="118">
        <f t="shared" si="24"/>
        <v>3472</v>
      </c>
      <c r="P185" s="118">
        <v>0</v>
      </c>
      <c r="Q185" s="118"/>
      <c r="R185" s="118">
        <f t="shared" si="25"/>
        <v>3472</v>
      </c>
      <c r="S185" s="119">
        <f t="shared" si="23"/>
        <v>84664720</v>
      </c>
      <c r="T185" s="120">
        <f t="shared" si="30"/>
        <v>3472</v>
      </c>
      <c r="U185" s="121" t="s">
        <v>1862</v>
      </c>
      <c r="V185" s="122" t="s">
        <v>1862</v>
      </c>
      <c r="W185" s="122" t="s">
        <v>1862</v>
      </c>
      <c r="X185" s="122" t="s">
        <v>1850</v>
      </c>
    </row>
    <row r="186" spans="1:24" s="122" customFormat="1" x14ac:dyDescent="0.2">
      <c r="A186" s="123" t="s">
        <v>1707</v>
      </c>
      <c r="B186" s="130">
        <v>45341</v>
      </c>
      <c r="C186" s="125">
        <v>1745502</v>
      </c>
      <c r="D186" s="124" t="s">
        <v>125</v>
      </c>
      <c r="E186" s="123"/>
      <c r="F186" s="124" t="s">
        <v>1623</v>
      </c>
      <c r="G186" s="124" t="s">
        <v>81</v>
      </c>
      <c r="H186" s="124">
        <v>24385</v>
      </c>
      <c r="I186" s="124">
        <v>3</v>
      </c>
      <c r="J186" s="126" t="s">
        <v>127</v>
      </c>
      <c r="K186" s="124" t="s">
        <v>128</v>
      </c>
      <c r="L186" s="124" t="s">
        <v>32</v>
      </c>
      <c r="M186" s="127">
        <v>1200</v>
      </c>
      <c r="N186" s="127">
        <v>4.96</v>
      </c>
      <c r="O186" s="118">
        <f t="shared" si="24"/>
        <v>5952</v>
      </c>
      <c r="P186" s="118">
        <v>0</v>
      </c>
      <c r="Q186" s="118"/>
      <c r="R186" s="118">
        <f t="shared" si="25"/>
        <v>5952</v>
      </c>
      <c r="S186" s="119">
        <f t="shared" si="23"/>
        <v>145139520</v>
      </c>
      <c r="T186" s="120">
        <f t="shared" si="30"/>
        <v>5952</v>
      </c>
      <c r="U186" s="121" t="s">
        <v>1862</v>
      </c>
      <c r="V186" s="122" t="s">
        <v>1862</v>
      </c>
      <c r="W186" s="122" t="s">
        <v>1862</v>
      </c>
      <c r="X186" s="122" t="s">
        <v>1850</v>
      </c>
    </row>
    <row r="187" spans="1:24" s="122" customFormat="1" x14ac:dyDescent="0.2">
      <c r="A187" s="123" t="s">
        <v>1707</v>
      </c>
      <c r="B187" s="130">
        <v>45341</v>
      </c>
      <c r="C187" s="125">
        <v>1745502</v>
      </c>
      <c r="D187" s="124" t="s">
        <v>125</v>
      </c>
      <c r="E187" s="123"/>
      <c r="F187" s="124" t="s">
        <v>1623</v>
      </c>
      <c r="G187" s="124" t="s">
        <v>81</v>
      </c>
      <c r="H187" s="124">
        <v>24385</v>
      </c>
      <c r="I187" s="124">
        <v>4</v>
      </c>
      <c r="J187" s="126" t="s">
        <v>131</v>
      </c>
      <c r="K187" s="124" t="s">
        <v>132</v>
      </c>
      <c r="L187" s="124" t="s">
        <v>32</v>
      </c>
      <c r="M187" s="127">
        <v>100</v>
      </c>
      <c r="N187" s="127">
        <v>4.54</v>
      </c>
      <c r="O187" s="118">
        <f t="shared" si="24"/>
        <v>454</v>
      </c>
      <c r="P187" s="118">
        <v>0</v>
      </c>
      <c r="Q187" s="118"/>
      <c r="R187" s="118">
        <f t="shared" si="25"/>
        <v>454</v>
      </c>
      <c r="S187" s="119">
        <f t="shared" si="23"/>
        <v>11070790</v>
      </c>
      <c r="T187" s="120">
        <f t="shared" si="30"/>
        <v>454</v>
      </c>
      <c r="U187" s="121" t="s">
        <v>1862</v>
      </c>
      <c r="V187" s="122" t="s">
        <v>1862</v>
      </c>
      <c r="W187" s="122" t="s">
        <v>1862</v>
      </c>
      <c r="X187" s="122" t="s">
        <v>1850</v>
      </c>
    </row>
    <row r="188" spans="1:24" s="122" customFormat="1" x14ac:dyDescent="0.2">
      <c r="A188" s="123" t="s">
        <v>1707</v>
      </c>
      <c r="B188" s="130">
        <v>45341</v>
      </c>
      <c r="C188" s="125">
        <v>1745502</v>
      </c>
      <c r="D188" s="124" t="s">
        <v>125</v>
      </c>
      <c r="E188" s="123"/>
      <c r="F188" s="124" t="s">
        <v>1623</v>
      </c>
      <c r="G188" s="124" t="s">
        <v>81</v>
      </c>
      <c r="H188" s="124">
        <v>24385</v>
      </c>
      <c r="I188" s="124">
        <v>5</v>
      </c>
      <c r="J188" s="126" t="s">
        <v>133</v>
      </c>
      <c r="K188" s="124" t="s">
        <v>134</v>
      </c>
      <c r="L188" s="124" t="s">
        <v>32</v>
      </c>
      <c r="M188" s="127">
        <v>200</v>
      </c>
      <c r="N188" s="127">
        <v>5.51</v>
      </c>
      <c r="O188" s="118">
        <f t="shared" si="24"/>
        <v>1102</v>
      </c>
      <c r="P188" s="118">
        <v>0</v>
      </c>
      <c r="Q188" s="118"/>
      <c r="R188" s="118">
        <f t="shared" si="25"/>
        <v>1102</v>
      </c>
      <c r="S188" s="119">
        <f t="shared" si="23"/>
        <v>26872270</v>
      </c>
      <c r="T188" s="120">
        <f t="shared" si="30"/>
        <v>1102</v>
      </c>
      <c r="U188" s="121" t="s">
        <v>1862</v>
      </c>
      <c r="V188" s="122" t="s">
        <v>1862</v>
      </c>
      <c r="W188" s="122" t="s">
        <v>1862</v>
      </c>
      <c r="X188" s="122" t="s">
        <v>1850</v>
      </c>
    </row>
    <row r="189" spans="1:24" s="122" customFormat="1" x14ac:dyDescent="0.2">
      <c r="A189" s="123" t="s">
        <v>1707</v>
      </c>
      <c r="B189" s="130">
        <v>45341</v>
      </c>
      <c r="C189" s="125">
        <v>1745502</v>
      </c>
      <c r="D189" s="124" t="s">
        <v>125</v>
      </c>
      <c r="E189" s="123"/>
      <c r="F189" s="124" t="s">
        <v>1623</v>
      </c>
      <c r="G189" s="124" t="s">
        <v>81</v>
      </c>
      <c r="H189" s="124">
        <v>24385</v>
      </c>
      <c r="I189" s="124">
        <v>6</v>
      </c>
      <c r="J189" s="126" t="s">
        <v>135</v>
      </c>
      <c r="K189" s="124" t="s">
        <v>136</v>
      </c>
      <c r="L189" s="124" t="s">
        <v>32</v>
      </c>
      <c r="M189" s="127">
        <v>100</v>
      </c>
      <c r="N189" s="127">
        <v>5.51</v>
      </c>
      <c r="O189" s="118">
        <f t="shared" si="24"/>
        <v>551</v>
      </c>
      <c r="P189" s="118">
        <v>0</v>
      </c>
      <c r="Q189" s="118"/>
      <c r="R189" s="118">
        <f t="shared" si="25"/>
        <v>551</v>
      </c>
      <c r="S189" s="119">
        <f t="shared" si="23"/>
        <v>13436135</v>
      </c>
      <c r="T189" s="120">
        <f t="shared" si="30"/>
        <v>551</v>
      </c>
      <c r="U189" s="121" t="s">
        <v>1862</v>
      </c>
      <c r="V189" s="122" t="s">
        <v>1862</v>
      </c>
      <c r="W189" s="122" t="s">
        <v>1862</v>
      </c>
      <c r="X189" s="122" t="s">
        <v>1850</v>
      </c>
    </row>
    <row r="190" spans="1:24" s="122" customFormat="1" x14ac:dyDescent="0.2">
      <c r="A190" s="123" t="s">
        <v>1707</v>
      </c>
      <c r="B190" s="130">
        <v>45341</v>
      </c>
      <c r="C190" s="125">
        <v>1745502</v>
      </c>
      <c r="D190" s="124" t="s">
        <v>125</v>
      </c>
      <c r="E190" s="123"/>
      <c r="F190" s="124" t="s">
        <v>1623</v>
      </c>
      <c r="G190" s="124" t="s">
        <v>81</v>
      </c>
      <c r="H190" s="124">
        <v>24385</v>
      </c>
      <c r="I190" s="124">
        <v>7</v>
      </c>
      <c r="J190" s="126" t="s">
        <v>137</v>
      </c>
      <c r="K190" s="124" t="s">
        <v>138</v>
      </c>
      <c r="L190" s="124" t="s">
        <v>32</v>
      </c>
      <c r="M190" s="127">
        <v>300</v>
      </c>
      <c r="N190" s="127">
        <v>4.54</v>
      </c>
      <c r="O190" s="118">
        <f t="shared" si="24"/>
        <v>1362</v>
      </c>
      <c r="P190" s="118">
        <v>0</v>
      </c>
      <c r="Q190" s="118"/>
      <c r="R190" s="118">
        <f t="shared" si="25"/>
        <v>1362</v>
      </c>
      <c r="S190" s="119">
        <f t="shared" si="23"/>
        <v>33212370</v>
      </c>
      <c r="T190" s="120">
        <f t="shared" si="30"/>
        <v>1362</v>
      </c>
      <c r="U190" s="121" t="s">
        <v>1862</v>
      </c>
      <c r="V190" s="122" t="s">
        <v>1862</v>
      </c>
      <c r="W190" s="122" t="s">
        <v>1862</v>
      </c>
      <c r="X190" s="122" t="s">
        <v>1850</v>
      </c>
    </row>
    <row r="191" spans="1:24" s="122" customFormat="1" x14ac:dyDescent="0.2">
      <c r="A191" s="123" t="s">
        <v>1707</v>
      </c>
      <c r="B191" s="130">
        <v>45341</v>
      </c>
      <c r="C191" s="125">
        <v>1745502</v>
      </c>
      <c r="D191" s="124" t="s">
        <v>125</v>
      </c>
      <c r="E191" s="123"/>
      <c r="F191" s="124" t="s">
        <v>1623</v>
      </c>
      <c r="G191" s="124" t="s">
        <v>81</v>
      </c>
      <c r="H191" s="124">
        <v>24385</v>
      </c>
      <c r="I191" s="124">
        <v>8</v>
      </c>
      <c r="J191" s="126" t="s">
        <v>139</v>
      </c>
      <c r="K191" s="124" t="s">
        <v>140</v>
      </c>
      <c r="L191" s="124" t="s">
        <v>32</v>
      </c>
      <c r="M191" s="127">
        <v>200</v>
      </c>
      <c r="N191" s="127">
        <v>4.54</v>
      </c>
      <c r="O191" s="118">
        <f t="shared" si="24"/>
        <v>908</v>
      </c>
      <c r="P191" s="118">
        <v>0</v>
      </c>
      <c r="Q191" s="118"/>
      <c r="R191" s="118">
        <f t="shared" si="25"/>
        <v>908</v>
      </c>
      <c r="S191" s="119">
        <f t="shared" si="23"/>
        <v>22141580</v>
      </c>
      <c r="T191" s="120">
        <f t="shared" si="30"/>
        <v>908</v>
      </c>
      <c r="U191" s="121" t="s">
        <v>1862</v>
      </c>
      <c r="V191" s="122" t="s">
        <v>1862</v>
      </c>
      <c r="W191" s="122" t="s">
        <v>1862</v>
      </c>
      <c r="X191" s="122" t="s">
        <v>1850</v>
      </c>
    </row>
    <row r="192" spans="1:24" s="122" customFormat="1" x14ac:dyDescent="0.2">
      <c r="A192" s="123" t="s">
        <v>1707</v>
      </c>
      <c r="B192" s="130">
        <v>45341</v>
      </c>
      <c r="C192" s="125">
        <v>1745502</v>
      </c>
      <c r="D192" s="124" t="s">
        <v>125</v>
      </c>
      <c r="E192" s="123"/>
      <c r="F192" s="124" t="s">
        <v>1623</v>
      </c>
      <c r="G192" s="124" t="s">
        <v>81</v>
      </c>
      <c r="H192" s="124">
        <v>24385</v>
      </c>
      <c r="I192" s="124">
        <v>9</v>
      </c>
      <c r="J192" s="126" t="s">
        <v>141</v>
      </c>
      <c r="K192" s="124" t="s">
        <v>142</v>
      </c>
      <c r="L192" s="124" t="s">
        <v>32</v>
      </c>
      <c r="M192" s="127">
        <v>100</v>
      </c>
      <c r="N192" s="127">
        <v>5.51</v>
      </c>
      <c r="O192" s="118">
        <f t="shared" si="24"/>
        <v>551</v>
      </c>
      <c r="P192" s="118">
        <v>0</v>
      </c>
      <c r="Q192" s="118"/>
      <c r="R192" s="118">
        <f t="shared" si="25"/>
        <v>551</v>
      </c>
      <c r="S192" s="119">
        <f t="shared" si="23"/>
        <v>13436135</v>
      </c>
      <c r="T192" s="120">
        <f t="shared" si="30"/>
        <v>551</v>
      </c>
      <c r="U192" s="121" t="s">
        <v>1862</v>
      </c>
      <c r="V192" s="122" t="s">
        <v>1862</v>
      </c>
      <c r="W192" s="122" t="s">
        <v>1862</v>
      </c>
      <c r="X192" s="122" t="s">
        <v>1850</v>
      </c>
    </row>
    <row r="193" spans="1:24" s="122" customFormat="1" x14ac:dyDescent="0.2">
      <c r="A193" s="123" t="s">
        <v>1707</v>
      </c>
      <c r="B193" s="130">
        <v>45341</v>
      </c>
      <c r="C193" s="125">
        <v>1745502</v>
      </c>
      <c r="D193" s="124" t="s">
        <v>125</v>
      </c>
      <c r="E193" s="123"/>
      <c r="F193" s="124" t="s">
        <v>1623</v>
      </c>
      <c r="G193" s="124" t="s">
        <v>81</v>
      </c>
      <c r="H193" s="124">
        <v>24385</v>
      </c>
      <c r="I193" s="124">
        <v>10</v>
      </c>
      <c r="J193" s="126" t="s">
        <v>143</v>
      </c>
      <c r="K193" s="124" t="s">
        <v>144</v>
      </c>
      <c r="L193" s="124" t="s">
        <v>32</v>
      </c>
      <c r="M193" s="127">
        <v>100</v>
      </c>
      <c r="N193" s="127">
        <v>5.51</v>
      </c>
      <c r="O193" s="118">
        <f t="shared" si="24"/>
        <v>551</v>
      </c>
      <c r="P193" s="118">
        <v>0</v>
      </c>
      <c r="Q193" s="118"/>
      <c r="R193" s="118">
        <f t="shared" si="25"/>
        <v>551</v>
      </c>
      <c r="S193" s="119">
        <f t="shared" si="23"/>
        <v>13436135</v>
      </c>
      <c r="T193" s="120">
        <f t="shared" si="30"/>
        <v>551</v>
      </c>
      <c r="U193" s="121" t="s">
        <v>1862</v>
      </c>
      <c r="V193" s="122" t="s">
        <v>1862</v>
      </c>
      <c r="W193" s="122" t="s">
        <v>1862</v>
      </c>
      <c r="X193" s="122" t="s">
        <v>1850</v>
      </c>
    </row>
    <row r="194" spans="1:24" s="122" customFormat="1" x14ac:dyDescent="0.2">
      <c r="A194" s="123" t="s">
        <v>1707</v>
      </c>
      <c r="B194" s="130">
        <v>45341</v>
      </c>
      <c r="C194" s="125">
        <v>1745502</v>
      </c>
      <c r="D194" s="124" t="s">
        <v>125</v>
      </c>
      <c r="E194" s="123"/>
      <c r="F194" s="124" t="s">
        <v>1623</v>
      </c>
      <c r="G194" s="124" t="s">
        <v>81</v>
      </c>
      <c r="H194" s="124">
        <v>24385</v>
      </c>
      <c r="I194" s="124">
        <v>11</v>
      </c>
      <c r="J194" s="126" t="s">
        <v>1797</v>
      </c>
      <c r="K194" s="124" t="s">
        <v>1768</v>
      </c>
      <c r="L194" s="124" t="s">
        <v>46</v>
      </c>
      <c r="M194" s="127">
        <v>0</v>
      </c>
      <c r="N194" s="127">
        <v>0</v>
      </c>
      <c r="O194" s="118">
        <f t="shared" si="24"/>
        <v>0</v>
      </c>
      <c r="P194" s="118">
        <v>0</v>
      </c>
      <c r="Q194" s="118"/>
      <c r="R194" s="118">
        <f t="shared" si="25"/>
        <v>0</v>
      </c>
      <c r="S194" s="119">
        <f t="shared" si="23"/>
        <v>0</v>
      </c>
      <c r="T194" s="120"/>
      <c r="U194" s="121"/>
    </row>
    <row r="195" spans="1:24" s="122" customFormat="1" x14ac:dyDescent="0.2">
      <c r="A195" s="123" t="s">
        <v>1708</v>
      </c>
      <c r="B195" s="130">
        <v>45341</v>
      </c>
      <c r="C195" s="125">
        <v>1745491</v>
      </c>
      <c r="D195" s="124" t="s">
        <v>27</v>
      </c>
      <c r="E195" s="123"/>
      <c r="F195" s="124" t="s">
        <v>1622</v>
      </c>
      <c r="G195" s="124" t="s">
        <v>29</v>
      </c>
      <c r="H195" s="124">
        <v>26136</v>
      </c>
      <c r="I195" s="124">
        <v>1</v>
      </c>
      <c r="J195" s="126" t="s">
        <v>1398</v>
      </c>
      <c r="K195" s="124" t="s">
        <v>1399</v>
      </c>
      <c r="L195" s="124" t="s">
        <v>32</v>
      </c>
      <c r="M195" s="127">
        <v>100</v>
      </c>
      <c r="N195" s="127">
        <v>3.18</v>
      </c>
      <c r="O195" s="118">
        <f t="shared" si="24"/>
        <v>318</v>
      </c>
      <c r="P195" s="118">
        <v>0</v>
      </c>
      <c r="Q195" s="118"/>
      <c r="R195" s="118">
        <f t="shared" si="25"/>
        <v>318</v>
      </c>
      <c r="S195" s="119">
        <f t="shared" ref="S195:S258" si="31">R195*H195</f>
        <v>8311248</v>
      </c>
      <c r="T195" s="120">
        <f>26136/24385*R195</f>
        <v>340.83444740619234</v>
      </c>
      <c r="U195" s="121" t="s">
        <v>1871</v>
      </c>
      <c r="V195" s="122" t="s">
        <v>1871</v>
      </c>
      <c r="W195" s="122" t="s">
        <v>1871</v>
      </c>
      <c r="X195" s="122" t="s">
        <v>1853</v>
      </c>
    </row>
    <row r="196" spans="1:24" s="122" customFormat="1" x14ac:dyDescent="0.2">
      <c r="A196" s="123" t="s">
        <v>1708</v>
      </c>
      <c r="B196" s="130">
        <v>45341</v>
      </c>
      <c r="C196" s="125">
        <v>1745491</v>
      </c>
      <c r="D196" s="124" t="s">
        <v>27</v>
      </c>
      <c r="E196" s="123"/>
      <c r="F196" s="124" t="s">
        <v>1622</v>
      </c>
      <c r="G196" s="124" t="s">
        <v>29</v>
      </c>
      <c r="H196" s="124">
        <v>26136</v>
      </c>
      <c r="I196" s="124">
        <v>2</v>
      </c>
      <c r="J196" s="126" t="s">
        <v>1400</v>
      </c>
      <c r="K196" s="124" t="s">
        <v>1401</v>
      </c>
      <c r="L196" s="124" t="s">
        <v>32</v>
      </c>
      <c r="M196" s="127">
        <v>100</v>
      </c>
      <c r="N196" s="127">
        <v>3.16</v>
      </c>
      <c r="O196" s="118">
        <f t="shared" ref="O196:O259" si="32">M196*N196</f>
        <v>316</v>
      </c>
      <c r="P196" s="118">
        <v>0</v>
      </c>
      <c r="Q196" s="118"/>
      <c r="R196" s="118">
        <f t="shared" ref="R196:R259" si="33">O196</f>
        <v>316</v>
      </c>
      <c r="S196" s="119">
        <f t="shared" si="31"/>
        <v>8258976</v>
      </c>
      <c r="T196" s="120">
        <f t="shared" ref="T196:T198" si="34">26136/24385*R196</f>
        <v>338.69083452942385</v>
      </c>
      <c r="U196" s="121" t="s">
        <v>1871</v>
      </c>
      <c r="V196" s="122" t="s">
        <v>1871</v>
      </c>
      <c r="W196" s="122" t="s">
        <v>1871</v>
      </c>
      <c r="X196" s="122" t="s">
        <v>1853</v>
      </c>
    </row>
    <row r="197" spans="1:24" s="122" customFormat="1" x14ac:dyDescent="0.2">
      <c r="A197" s="123" t="s">
        <v>1708</v>
      </c>
      <c r="B197" s="130">
        <v>45341</v>
      </c>
      <c r="C197" s="125">
        <v>1745491</v>
      </c>
      <c r="D197" s="124" t="s">
        <v>27</v>
      </c>
      <c r="E197" s="123"/>
      <c r="F197" s="124" t="s">
        <v>1622</v>
      </c>
      <c r="G197" s="124" t="s">
        <v>29</v>
      </c>
      <c r="H197" s="124">
        <v>26136</v>
      </c>
      <c r="I197" s="124">
        <v>3</v>
      </c>
      <c r="J197" s="126" t="s">
        <v>39</v>
      </c>
      <c r="K197" s="124" t="s">
        <v>40</v>
      </c>
      <c r="L197" s="124" t="s">
        <v>32</v>
      </c>
      <c r="M197" s="127">
        <v>150</v>
      </c>
      <c r="N197" s="127">
        <v>3.7</v>
      </c>
      <c r="O197" s="118">
        <f t="shared" si="32"/>
        <v>555</v>
      </c>
      <c r="P197" s="118">
        <v>0</v>
      </c>
      <c r="Q197" s="118"/>
      <c r="R197" s="118">
        <f t="shared" si="33"/>
        <v>555</v>
      </c>
      <c r="S197" s="119">
        <f t="shared" si="31"/>
        <v>14505480</v>
      </c>
      <c r="T197" s="120">
        <f t="shared" si="34"/>
        <v>594.85257330326021</v>
      </c>
      <c r="U197" s="121" t="s">
        <v>1872</v>
      </c>
      <c r="V197" s="122" t="s">
        <v>1872</v>
      </c>
      <c r="W197" s="122" t="s">
        <v>1883</v>
      </c>
      <c r="X197" s="122" t="s">
        <v>1853</v>
      </c>
    </row>
    <row r="198" spans="1:24" s="122" customFormat="1" x14ac:dyDescent="0.2">
      <c r="A198" s="123" t="s">
        <v>1708</v>
      </c>
      <c r="B198" s="130">
        <v>45341</v>
      </c>
      <c r="C198" s="125">
        <v>1745491</v>
      </c>
      <c r="D198" s="124" t="s">
        <v>27</v>
      </c>
      <c r="E198" s="123"/>
      <c r="F198" s="124" t="s">
        <v>1622</v>
      </c>
      <c r="G198" s="124" t="s">
        <v>29</v>
      </c>
      <c r="H198" s="124">
        <v>26136</v>
      </c>
      <c r="I198" s="124">
        <v>4</v>
      </c>
      <c r="J198" s="126" t="s">
        <v>41</v>
      </c>
      <c r="K198" s="124" t="s">
        <v>42</v>
      </c>
      <c r="L198" s="124" t="s">
        <v>32</v>
      </c>
      <c r="M198" s="127">
        <v>100</v>
      </c>
      <c r="N198" s="127">
        <v>4.22</v>
      </c>
      <c r="O198" s="118">
        <f t="shared" si="32"/>
        <v>422</v>
      </c>
      <c r="P198" s="118">
        <v>0</v>
      </c>
      <c r="Q198" s="118"/>
      <c r="R198" s="118">
        <f t="shared" si="33"/>
        <v>422</v>
      </c>
      <c r="S198" s="119">
        <f t="shared" si="31"/>
        <v>11029392</v>
      </c>
      <c r="T198" s="120">
        <f t="shared" si="34"/>
        <v>452.30231699815465</v>
      </c>
      <c r="U198" s="121" t="s">
        <v>1872</v>
      </c>
      <c r="V198" s="122" t="s">
        <v>1872</v>
      </c>
      <c r="W198" s="122" t="s">
        <v>1883</v>
      </c>
      <c r="X198" s="122" t="s">
        <v>1853</v>
      </c>
    </row>
    <row r="199" spans="1:24" s="122" customFormat="1" x14ac:dyDescent="0.2">
      <c r="A199" s="123" t="s">
        <v>1708</v>
      </c>
      <c r="B199" s="130">
        <v>45341</v>
      </c>
      <c r="C199" s="125">
        <v>1745491</v>
      </c>
      <c r="D199" s="124" t="s">
        <v>27</v>
      </c>
      <c r="E199" s="123"/>
      <c r="F199" s="124" t="s">
        <v>1622</v>
      </c>
      <c r="G199" s="124" t="s">
        <v>29</v>
      </c>
      <c r="H199" s="124">
        <v>26136</v>
      </c>
      <c r="I199" s="124">
        <v>5</v>
      </c>
      <c r="J199" s="126" t="s">
        <v>1797</v>
      </c>
      <c r="K199" s="124" t="s">
        <v>1769</v>
      </c>
      <c r="L199" s="124" t="s">
        <v>46</v>
      </c>
      <c r="M199" s="127">
        <v>0</v>
      </c>
      <c r="N199" s="127">
        <v>0</v>
      </c>
      <c r="O199" s="118">
        <f t="shared" si="32"/>
        <v>0</v>
      </c>
      <c r="P199" s="118">
        <v>0</v>
      </c>
      <c r="Q199" s="118"/>
      <c r="R199" s="118">
        <f t="shared" si="33"/>
        <v>0</v>
      </c>
      <c r="S199" s="119">
        <f t="shared" si="31"/>
        <v>0</v>
      </c>
      <c r="T199" s="120"/>
      <c r="U199" s="121"/>
    </row>
    <row r="200" spans="1:24" s="122" customFormat="1" x14ac:dyDescent="0.2">
      <c r="A200" s="123" t="s">
        <v>1709</v>
      </c>
      <c r="B200" s="130">
        <v>45341</v>
      </c>
      <c r="C200" s="125">
        <v>1745492</v>
      </c>
      <c r="D200" s="124" t="s">
        <v>27</v>
      </c>
      <c r="E200" s="123"/>
      <c r="F200" s="124" t="s">
        <v>1622</v>
      </c>
      <c r="G200" s="124" t="s">
        <v>29</v>
      </c>
      <c r="H200" s="124">
        <v>26136</v>
      </c>
      <c r="I200" s="124">
        <v>1</v>
      </c>
      <c r="J200" s="126" t="s">
        <v>56</v>
      </c>
      <c r="K200" s="124" t="s">
        <v>57</v>
      </c>
      <c r="L200" s="124" t="s">
        <v>32</v>
      </c>
      <c r="M200" s="127">
        <v>400</v>
      </c>
      <c r="N200" s="127">
        <v>6.0540000000000003</v>
      </c>
      <c r="O200" s="118">
        <f t="shared" si="32"/>
        <v>2421.6</v>
      </c>
      <c r="P200" s="118">
        <v>0</v>
      </c>
      <c r="Q200" s="118"/>
      <c r="R200" s="118">
        <f t="shared" si="33"/>
        <v>2421.6</v>
      </c>
      <c r="S200" s="119">
        <f t="shared" si="31"/>
        <v>63290937.599999994</v>
      </c>
      <c r="T200" s="120">
        <f>26136/24385*R200</f>
        <v>2595.4864711913065</v>
      </c>
      <c r="U200" s="121" t="s">
        <v>1870</v>
      </c>
      <c r="V200" s="122" t="s">
        <v>1870</v>
      </c>
      <c r="W200" s="122" t="s">
        <v>1870</v>
      </c>
      <c r="X200" s="122" t="s">
        <v>1853</v>
      </c>
    </row>
    <row r="201" spans="1:24" s="122" customFormat="1" x14ac:dyDescent="0.2">
      <c r="A201" s="123" t="s">
        <v>1709</v>
      </c>
      <c r="B201" s="130">
        <v>45341</v>
      </c>
      <c r="C201" s="125">
        <v>1745492</v>
      </c>
      <c r="D201" s="124" t="s">
        <v>27</v>
      </c>
      <c r="E201" s="123"/>
      <c r="F201" s="124" t="s">
        <v>1622</v>
      </c>
      <c r="G201" s="124" t="s">
        <v>29</v>
      </c>
      <c r="H201" s="124">
        <v>26136</v>
      </c>
      <c r="I201" s="124">
        <v>2</v>
      </c>
      <c r="J201" s="126" t="s">
        <v>1797</v>
      </c>
      <c r="K201" s="124" t="s">
        <v>1770</v>
      </c>
      <c r="L201" s="124" t="s">
        <v>46</v>
      </c>
      <c r="M201" s="127">
        <v>0</v>
      </c>
      <c r="N201" s="127">
        <v>0</v>
      </c>
      <c r="O201" s="118">
        <f t="shared" si="32"/>
        <v>0</v>
      </c>
      <c r="P201" s="118">
        <v>0</v>
      </c>
      <c r="Q201" s="118"/>
      <c r="R201" s="118">
        <f t="shared" si="33"/>
        <v>0</v>
      </c>
      <c r="S201" s="119">
        <f t="shared" si="31"/>
        <v>0</v>
      </c>
      <c r="T201" s="120"/>
      <c r="U201" s="121"/>
    </row>
    <row r="202" spans="1:24" s="122" customFormat="1" x14ac:dyDescent="0.2">
      <c r="A202" s="123" t="s">
        <v>1710</v>
      </c>
      <c r="B202" s="130">
        <v>45341</v>
      </c>
      <c r="C202" s="125">
        <v>1745493</v>
      </c>
      <c r="D202" s="124" t="s">
        <v>27</v>
      </c>
      <c r="E202" s="123"/>
      <c r="F202" s="124" t="s">
        <v>1622</v>
      </c>
      <c r="G202" s="124" t="s">
        <v>29</v>
      </c>
      <c r="H202" s="124">
        <v>26136</v>
      </c>
      <c r="I202" s="124">
        <v>1</v>
      </c>
      <c r="J202" s="126" t="s">
        <v>50</v>
      </c>
      <c r="K202" s="124" t="s">
        <v>51</v>
      </c>
      <c r="L202" s="124" t="s">
        <v>32</v>
      </c>
      <c r="M202" s="127">
        <v>600</v>
      </c>
      <c r="N202" s="127">
        <v>5.28</v>
      </c>
      <c r="O202" s="118">
        <f t="shared" si="32"/>
        <v>3168</v>
      </c>
      <c r="P202" s="118">
        <v>0</v>
      </c>
      <c r="Q202" s="118"/>
      <c r="R202" s="118">
        <f t="shared" si="33"/>
        <v>3168</v>
      </c>
      <c r="S202" s="119">
        <f t="shared" si="31"/>
        <v>82798848</v>
      </c>
      <c r="T202" s="120">
        <f t="shared" ref="T202:T203" si="35">26136/24385*R202</f>
        <v>3395.4827968013128</v>
      </c>
      <c r="U202" s="121" t="s">
        <v>1868</v>
      </c>
      <c r="V202" s="122" t="s">
        <v>1868</v>
      </c>
      <c r="W202" s="122" t="s">
        <v>1868</v>
      </c>
      <c r="X202" s="122" t="s">
        <v>1853</v>
      </c>
    </row>
    <row r="203" spans="1:24" s="122" customFormat="1" x14ac:dyDescent="0.2">
      <c r="A203" s="123" t="s">
        <v>1710</v>
      </c>
      <c r="B203" s="130">
        <v>45341</v>
      </c>
      <c r="C203" s="125">
        <v>1745493</v>
      </c>
      <c r="D203" s="124" t="s">
        <v>27</v>
      </c>
      <c r="E203" s="123"/>
      <c r="F203" s="124" t="s">
        <v>1622</v>
      </c>
      <c r="G203" s="124" t="s">
        <v>29</v>
      </c>
      <c r="H203" s="124">
        <v>26136</v>
      </c>
      <c r="I203" s="124">
        <v>2</v>
      </c>
      <c r="J203" s="126" t="s">
        <v>52</v>
      </c>
      <c r="K203" s="124" t="s">
        <v>53</v>
      </c>
      <c r="L203" s="124" t="s">
        <v>32</v>
      </c>
      <c r="M203" s="127">
        <v>1100</v>
      </c>
      <c r="N203" s="127">
        <v>6.01</v>
      </c>
      <c r="O203" s="118">
        <f t="shared" si="32"/>
        <v>6611</v>
      </c>
      <c r="P203" s="118">
        <v>0</v>
      </c>
      <c r="Q203" s="118"/>
      <c r="R203" s="118">
        <f t="shared" si="33"/>
        <v>6611</v>
      </c>
      <c r="S203" s="119">
        <f t="shared" si="31"/>
        <v>172785096</v>
      </c>
      <c r="T203" s="120">
        <f t="shared" si="35"/>
        <v>7085.7123641582948</v>
      </c>
      <c r="U203" s="121" t="s">
        <v>1868</v>
      </c>
      <c r="V203" s="122" t="s">
        <v>1868</v>
      </c>
      <c r="W203" s="122" t="s">
        <v>1868</v>
      </c>
      <c r="X203" s="122" t="s">
        <v>1853</v>
      </c>
    </row>
    <row r="204" spans="1:24" s="122" customFormat="1" x14ac:dyDescent="0.2">
      <c r="A204" s="123" t="s">
        <v>1710</v>
      </c>
      <c r="B204" s="130">
        <v>45341</v>
      </c>
      <c r="C204" s="125">
        <v>1745493</v>
      </c>
      <c r="D204" s="124" t="s">
        <v>27</v>
      </c>
      <c r="E204" s="123"/>
      <c r="F204" s="124" t="s">
        <v>1622</v>
      </c>
      <c r="G204" s="124" t="s">
        <v>29</v>
      </c>
      <c r="H204" s="124">
        <v>26136</v>
      </c>
      <c r="I204" s="124">
        <v>3</v>
      </c>
      <c r="J204" s="126" t="s">
        <v>1797</v>
      </c>
      <c r="K204" s="124" t="s">
        <v>1771</v>
      </c>
      <c r="L204" s="124" t="s">
        <v>46</v>
      </c>
      <c r="M204" s="127">
        <v>0</v>
      </c>
      <c r="N204" s="127">
        <v>0</v>
      </c>
      <c r="O204" s="118">
        <f t="shared" si="32"/>
        <v>0</v>
      </c>
      <c r="P204" s="118">
        <v>0</v>
      </c>
      <c r="Q204" s="118"/>
      <c r="R204" s="118">
        <f t="shared" si="33"/>
        <v>0</v>
      </c>
      <c r="S204" s="119">
        <f t="shared" si="31"/>
        <v>0</v>
      </c>
      <c r="T204" s="120"/>
      <c r="U204" s="121"/>
    </row>
    <row r="205" spans="1:24" s="122" customFormat="1" x14ac:dyDescent="0.2">
      <c r="A205" s="123" t="s">
        <v>1711</v>
      </c>
      <c r="B205" s="130">
        <v>45341</v>
      </c>
      <c r="C205" s="125">
        <v>1745496</v>
      </c>
      <c r="D205" s="124" t="s">
        <v>27</v>
      </c>
      <c r="E205" s="123"/>
      <c r="F205" s="124" t="s">
        <v>1622</v>
      </c>
      <c r="G205" s="124" t="s">
        <v>29</v>
      </c>
      <c r="H205" s="124">
        <v>26136</v>
      </c>
      <c r="I205" s="124">
        <v>1</v>
      </c>
      <c r="J205" s="126" t="s">
        <v>265</v>
      </c>
      <c r="K205" s="124" t="s">
        <v>266</v>
      </c>
      <c r="L205" s="124" t="s">
        <v>32</v>
      </c>
      <c r="M205" s="127">
        <v>1200</v>
      </c>
      <c r="N205" s="127">
        <v>3.28</v>
      </c>
      <c r="O205" s="118">
        <f t="shared" si="32"/>
        <v>3935.9999999999995</v>
      </c>
      <c r="P205" s="118">
        <v>0</v>
      </c>
      <c r="Q205" s="118"/>
      <c r="R205" s="118">
        <f t="shared" si="33"/>
        <v>3935.9999999999995</v>
      </c>
      <c r="S205" s="119">
        <f t="shared" si="31"/>
        <v>102871295.99999999</v>
      </c>
      <c r="T205" s="120">
        <f t="shared" ref="T205:T208" si="36">26136/24385*R205</f>
        <v>4218.6301414804184</v>
      </c>
      <c r="U205" s="121" t="s">
        <v>1867</v>
      </c>
      <c r="V205" s="122" t="s">
        <v>1867</v>
      </c>
      <c r="W205" s="122" t="s">
        <v>1882</v>
      </c>
      <c r="X205" s="122" t="s">
        <v>1853</v>
      </c>
    </row>
    <row r="206" spans="1:24" s="122" customFormat="1" x14ac:dyDescent="0.2">
      <c r="A206" s="123" t="s">
        <v>1711</v>
      </c>
      <c r="B206" s="130">
        <v>45341</v>
      </c>
      <c r="C206" s="125">
        <v>1745496</v>
      </c>
      <c r="D206" s="124" t="s">
        <v>27</v>
      </c>
      <c r="E206" s="123"/>
      <c r="F206" s="124" t="s">
        <v>1622</v>
      </c>
      <c r="G206" s="124" t="s">
        <v>29</v>
      </c>
      <c r="H206" s="124">
        <v>26136</v>
      </c>
      <c r="I206" s="124">
        <v>2</v>
      </c>
      <c r="J206" s="126" t="s">
        <v>267</v>
      </c>
      <c r="K206" s="124" t="s">
        <v>268</v>
      </c>
      <c r="L206" s="124" t="s">
        <v>32</v>
      </c>
      <c r="M206" s="127">
        <v>500</v>
      </c>
      <c r="N206" s="127">
        <v>3.28</v>
      </c>
      <c r="O206" s="118">
        <f t="shared" si="32"/>
        <v>1640</v>
      </c>
      <c r="P206" s="118">
        <v>0</v>
      </c>
      <c r="Q206" s="118"/>
      <c r="R206" s="118">
        <f t="shared" si="33"/>
        <v>1640</v>
      </c>
      <c r="S206" s="119">
        <f t="shared" si="31"/>
        <v>42863040</v>
      </c>
      <c r="T206" s="120">
        <f t="shared" si="36"/>
        <v>1757.7625589501745</v>
      </c>
      <c r="U206" s="121" t="s">
        <v>1867</v>
      </c>
      <c r="V206" s="122" t="s">
        <v>1867</v>
      </c>
      <c r="W206" s="122" t="s">
        <v>1882</v>
      </c>
      <c r="X206" s="122" t="s">
        <v>1853</v>
      </c>
    </row>
    <row r="207" spans="1:24" s="122" customFormat="1" x14ac:dyDescent="0.2">
      <c r="A207" s="123" t="s">
        <v>1711</v>
      </c>
      <c r="B207" s="130">
        <v>45341</v>
      </c>
      <c r="C207" s="125">
        <v>1745496</v>
      </c>
      <c r="D207" s="124" t="s">
        <v>27</v>
      </c>
      <c r="E207" s="123"/>
      <c r="F207" s="124" t="s">
        <v>1622</v>
      </c>
      <c r="G207" s="124" t="s">
        <v>29</v>
      </c>
      <c r="H207" s="124">
        <v>26136</v>
      </c>
      <c r="I207" s="124">
        <v>3</v>
      </c>
      <c r="J207" s="126" t="s">
        <v>269</v>
      </c>
      <c r="K207" s="124" t="s">
        <v>270</v>
      </c>
      <c r="L207" s="124" t="s">
        <v>32</v>
      </c>
      <c r="M207" s="127">
        <v>3500</v>
      </c>
      <c r="N207" s="127">
        <v>3.05</v>
      </c>
      <c r="O207" s="118">
        <f t="shared" si="32"/>
        <v>10675</v>
      </c>
      <c r="P207" s="118">
        <v>0</v>
      </c>
      <c r="Q207" s="118"/>
      <c r="R207" s="118">
        <f t="shared" si="33"/>
        <v>10675</v>
      </c>
      <c r="S207" s="119">
        <f t="shared" si="31"/>
        <v>279001800</v>
      </c>
      <c r="T207" s="120">
        <f t="shared" si="36"/>
        <v>11441.533729751898</v>
      </c>
      <c r="U207" s="121" t="s">
        <v>1867</v>
      </c>
      <c r="V207" s="122" t="s">
        <v>1867</v>
      </c>
      <c r="W207" s="122" t="s">
        <v>1882</v>
      </c>
      <c r="X207" s="122" t="s">
        <v>1853</v>
      </c>
    </row>
    <row r="208" spans="1:24" s="122" customFormat="1" x14ac:dyDescent="0.2">
      <c r="A208" s="123" t="s">
        <v>1711</v>
      </c>
      <c r="B208" s="130">
        <v>45341</v>
      </c>
      <c r="C208" s="125">
        <v>1745496</v>
      </c>
      <c r="D208" s="124" t="s">
        <v>27</v>
      </c>
      <c r="E208" s="123"/>
      <c r="F208" s="124" t="s">
        <v>1622</v>
      </c>
      <c r="G208" s="124" t="s">
        <v>29</v>
      </c>
      <c r="H208" s="124">
        <v>26136</v>
      </c>
      <c r="I208" s="124">
        <v>4</v>
      </c>
      <c r="J208" s="126" t="s">
        <v>271</v>
      </c>
      <c r="K208" s="124" t="s">
        <v>272</v>
      </c>
      <c r="L208" s="124" t="s">
        <v>32</v>
      </c>
      <c r="M208" s="127">
        <v>3500</v>
      </c>
      <c r="N208" s="127">
        <v>3.07</v>
      </c>
      <c r="O208" s="118">
        <f t="shared" si="32"/>
        <v>10745</v>
      </c>
      <c r="P208" s="118">
        <v>0</v>
      </c>
      <c r="Q208" s="118"/>
      <c r="R208" s="118">
        <f t="shared" si="33"/>
        <v>10745</v>
      </c>
      <c r="S208" s="119">
        <f t="shared" si="31"/>
        <v>280831320</v>
      </c>
      <c r="T208" s="120">
        <f t="shared" si="36"/>
        <v>11516.560180438795</v>
      </c>
      <c r="U208" s="121" t="s">
        <v>1867</v>
      </c>
      <c r="V208" s="122" t="s">
        <v>1867</v>
      </c>
      <c r="W208" s="122" t="s">
        <v>1882</v>
      </c>
      <c r="X208" s="122" t="s">
        <v>1853</v>
      </c>
    </row>
    <row r="209" spans="1:24" s="122" customFormat="1" x14ac:dyDescent="0.2">
      <c r="A209" s="123" t="s">
        <v>1711</v>
      </c>
      <c r="B209" s="130">
        <v>45341</v>
      </c>
      <c r="C209" s="125">
        <v>1745496</v>
      </c>
      <c r="D209" s="124" t="s">
        <v>27</v>
      </c>
      <c r="E209" s="123"/>
      <c r="F209" s="124" t="s">
        <v>1622</v>
      </c>
      <c r="G209" s="124" t="s">
        <v>29</v>
      </c>
      <c r="H209" s="124">
        <v>26136</v>
      </c>
      <c r="I209" s="124">
        <v>5</v>
      </c>
      <c r="J209" s="126" t="s">
        <v>1797</v>
      </c>
      <c r="K209" s="124" t="s">
        <v>1772</v>
      </c>
      <c r="L209" s="124" t="s">
        <v>46</v>
      </c>
      <c r="M209" s="127">
        <v>0</v>
      </c>
      <c r="N209" s="127">
        <v>0</v>
      </c>
      <c r="O209" s="118">
        <f t="shared" si="32"/>
        <v>0</v>
      </c>
      <c r="P209" s="118">
        <v>0</v>
      </c>
      <c r="Q209" s="118"/>
      <c r="R209" s="118">
        <f t="shared" si="33"/>
        <v>0</v>
      </c>
      <c r="S209" s="119">
        <f t="shared" si="31"/>
        <v>0</v>
      </c>
      <c r="T209" s="120"/>
      <c r="U209" s="121"/>
    </row>
    <row r="210" spans="1:24" s="122" customFormat="1" x14ac:dyDescent="0.2">
      <c r="A210" s="123" t="s">
        <v>1712</v>
      </c>
      <c r="B210" s="130">
        <v>45341</v>
      </c>
      <c r="C210" s="125">
        <v>1745497</v>
      </c>
      <c r="D210" s="124" t="s">
        <v>27</v>
      </c>
      <c r="E210" s="123"/>
      <c r="F210" s="124" t="s">
        <v>1622</v>
      </c>
      <c r="G210" s="124" t="s">
        <v>29</v>
      </c>
      <c r="H210" s="124">
        <v>26136</v>
      </c>
      <c r="I210" s="124">
        <v>1</v>
      </c>
      <c r="J210" s="126" t="s">
        <v>356</v>
      </c>
      <c r="K210" s="124" t="s">
        <v>357</v>
      </c>
      <c r="L210" s="124" t="s">
        <v>32</v>
      </c>
      <c r="M210" s="127">
        <v>500</v>
      </c>
      <c r="N210" s="127">
        <v>4.3</v>
      </c>
      <c r="O210" s="118">
        <f t="shared" si="32"/>
        <v>2150</v>
      </c>
      <c r="P210" s="118">
        <v>0</v>
      </c>
      <c r="Q210" s="118"/>
      <c r="R210" s="118">
        <f t="shared" si="33"/>
        <v>2150</v>
      </c>
      <c r="S210" s="119">
        <f t="shared" si="31"/>
        <v>56192400</v>
      </c>
      <c r="T210" s="120">
        <f t="shared" ref="T210:T211" si="37">26136/24385*R210</f>
        <v>2304.3838425261433</v>
      </c>
      <c r="U210" s="121" t="s">
        <v>1869</v>
      </c>
      <c r="V210" s="122" t="s">
        <v>1869</v>
      </c>
      <c r="W210" s="122" t="s">
        <v>1869</v>
      </c>
      <c r="X210" s="122" t="s">
        <v>1853</v>
      </c>
    </row>
    <row r="211" spans="1:24" s="122" customFormat="1" x14ac:dyDescent="0.2">
      <c r="A211" s="123" t="s">
        <v>1712</v>
      </c>
      <c r="B211" s="130">
        <v>45341</v>
      </c>
      <c r="C211" s="125">
        <v>1745497</v>
      </c>
      <c r="D211" s="124" t="s">
        <v>27</v>
      </c>
      <c r="E211" s="123"/>
      <c r="F211" s="124" t="s">
        <v>1622</v>
      </c>
      <c r="G211" s="124" t="s">
        <v>29</v>
      </c>
      <c r="H211" s="124">
        <v>26136</v>
      </c>
      <c r="I211" s="124">
        <v>2</v>
      </c>
      <c r="J211" s="126" t="s">
        <v>58</v>
      </c>
      <c r="K211" s="124" t="s">
        <v>59</v>
      </c>
      <c r="L211" s="124" t="s">
        <v>32</v>
      </c>
      <c r="M211" s="127">
        <v>400</v>
      </c>
      <c r="N211" s="127">
        <v>2.0880000000000001</v>
      </c>
      <c r="O211" s="118">
        <f t="shared" si="32"/>
        <v>835.2</v>
      </c>
      <c r="P211" s="118">
        <v>0</v>
      </c>
      <c r="Q211" s="118"/>
      <c r="R211" s="118">
        <f t="shared" si="33"/>
        <v>835.2</v>
      </c>
      <c r="S211" s="119">
        <f t="shared" si="31"/>
        <v>21828787.200000003</v>
      </c>
      <c r="T211" s="120">
        <f t="shared" si="37"/>
        <v>895.1727373385279</v>
      </c>
      <c r="U211" s="121" t="s">
        <v>1870</v>
      </c>
      <c r="V211" s="122" t="s">
        <v>1870</v>
      </c>
      <c r="W211" s="122" t="s">
        <v>1870</v>
      </c>
      <c r="X211" s="122" t="s">
        <v>1853</v>
      </c>
    </row>
    <row r="212" spans="1:24" s="122" customFormat="1" x14ac:dyDescent="0.2">
      <c r="A212" s="123" t="s">
        <v>1712</v>
      </c>
      <c r="B212" s="130">
        <v>45341</v>
      </c>
      <c r="C212" s="125">
        <v>1745497</v>
      </c>
      <c r="D212" s="124" t="s">
        <v>27</v>
      </c>
      <c r="E212" s="123"/>
      <c r="F212" s="124" t="s">
        <v>1622</v>
      </c>
      <c r="G212" s="124" t="s">
        <v>29</v>
      </c>
      <c r="H212" s="124">
        <v>26136</v>
      </c>
      <c r="I212" s="124">
        <v>3</v>
      </c>
      <c r="J212" s="126" t="s">
        <v>1797</v>
      </c>
      <c r="K212" s="124" t="s">
        <v>1773</v>
      </c>
      <c r="L212" s="124" t="s">
        <v>46</v>
      </c>
      <c r="M212" s="127">
        <v>0</v>
      </c>
      <c r="N212" s="127">
        <v>0</v>
      </c>
      <c r="O212" s="118">
        <f t="shared" si="32"/>
        <v>0</v>
      </c>
      <c r="P212" s="118">
        <v>0</v>
      </c>
      <c r="Q212" s="118"/>
      <c r="R212" s="118">
        <f t="shared" si="33"/>
        <v>0</v>
      </c>
      <c r="S212" s="119">
        <f t="shared" si="31"/>
        <v>0</v>
      </c>
      <c r="T212" s="120"/>
      <c r="U212" s="121"/>
    </row>
    <row r="213" spans="1:24" s="122" customFormat="1" x14ac:dyDescent="0.2">
      <c r="A213" s="123" t="s">
        <v>1713</v>
      </c>
      <c r="B213" s="130">
        <v>45341</v>
      </c>
      <c r="C213" s="125">
        <v>1745498</v>
      </c>
      <c r="D213" s="124" t="s">
        <v>27</v>
      </c>
      <c r="E213" s="123"/>
      <c r="F213" s="124" t="s">
        <v>1622</v>
      </c>
      <c r="G213" s="124" t="s">
        <v>29</v>
      </c>
      <c r="H213" s="124">
        <v>26136</v>
      </c>
      <c r="I213" s="124">
        <v>1</v>
      </c>
      <c r="J213" s="126" t="s">
        <v>265</v>
      </c>
      <c r="K213" s="124" t="s">
        <v>266</v>
      </c>
      <c r="L213" s="124" t="s">
        <v>32</v>
      </c>
      <c r="M213" s="127">
        <v>1400</v>
      </c>
      <c r="N213" s="127">
        <v>3.28</v>
      </c>
      <c r="O213" s="118">
        <f t="shared" si="32"/>
        <v>4592</v>
      </c>
      <c r="P213" s="118">
        <v>0</v>
      </c>
      <c r="Q213" s="118"/>
      <c r="R213" s="118">
        <f t="shared" si="33"/>
        <v>4592</v>
      </c>
      <c r="S213" s="119">
        <f t="shared" si="31"/>
        <v>120016512</v>
      </c>
      <c r="T213" s="120">
        <f t="shared" ref="T213:T214" si="38">26136/24385*R213</f>
        <v>4921.7351650604887</v>
      </c>
      <c r="U213" s="121" t="s">
        <v>1867</v>
      </c>
      <c r="V213" s="122" t="s">
        <v>1867</v>
      </c>
      <c r="W213" s="122" t="s">
        <v>1882</v>
      </c>
      <c r="X213" s="122" t="s">
        <v>1853</v>
      </c>
    </row>
    <row r="214" spans="1:24" s="122" customFormat="1" x14ac:dyDescent="0.2">
      <c r="A214" s="123" t="s">
        <v>1713</v>
      </c>
      <c r="B214" s="130">
        <v>45341</v>
      </c>
      <c r="C214" s="125">
        <v>1745498</v>
      </c>
      <c r="D214" s="124" t="s">
        <v>27</v>
      </c>
      <c r="E214" s="123"/>
      <c r="F214" s="124" t="s">
        <v>1622</v>
      </c>
      <c r="G214" s="124" t="s">
        <v>29</v>
      </c>
      <c r="H214" s="124">
        <v>26136</v>
      </c>
      <c r="I214" s="124">
        <v>2</v>
      </c>
      <c r="J214" s="126" t="s">
        <v>267</v>
      </c>
      <c r="K214" s="124" t="s">
        <v>268</v>
      </c>
      <c r="L214" s="124" t="s">
        <v>32</v>
      </c>
      <c r="M214" s="127">
        <v>700</v>
      </c>
      <c r="N214" s="127">
        <v>3.28</v>
      </c>
      <c r="O214" s="118">
        <f t="shared" si="32"/>
        <v>2296</v>
      </c>
      <c r="P214" s="118">
        <v>0</v>
      </c>
      <c r="Q214" s="118"/>
      <c r="R214" s="118">
        <f t="shared" si="33"/>
        <v>2296</v>
      </c>
      <c r="S214" s="119">
        <f t="shared" si="31"/>
        <v>60008256</v>
      </c>
      <c r="T214" s="120">
        <f t="shared" si="38"/>
        <v>2460.8675825302444</v>
      </c>
      <c r="U214" s="121" t="s">
        <v>1867</v>
      </c>
      <c r="V214" s="122" t="s">
        <v>1867</v>
      </c>
      <c r="W214" s="122" t="s">
        <v>1882</v>
      </c>
      <c r="X214" s="122" t="s">
        <v>1853</v>
      </c>
    </row>
    <row r="215" spans="1:24" s="122" customFormat="1" x14ac:dyDescent="0.2">
      <c r="A215" s="123" t="s">
        <v>1713</v>
      </c>
      <c r="B215" s="130">
        <v>45341</v>
      </c>
      <c r="C215" s="125">
        <v>1745498</v>
      </c>
      <c r="D215" s="124" t="s">
        <v>27</v>
      </c>
      <c r="E215" s="123"/>
      <c r="F215" s="124" t="s">
        <v>1622</v>
      </c>
      <c r="G215" s="124" t="s">
        <v>29</v>
      </c>
      <c r="H215" s="124">
        <v>26136</v>
      </c>
      <c r="I215" s="124">
        <v>3</v>
      </c>
      <c r="J215" s="126" t="s">
        <v>1797</v>
      </c>
      <c r="K215" s="124" t="s">
        <v>1774</v>
      </c>
      <c r="L215" s="124" t="s">
        <v>46</v>
      </c>
      <c r="M215" s="127">
        <v>0</v>
      </c>
      <c r="N215" s="127">
        <v>0</v>
      </c>
      <c r="O215" s="118">
        <f t="shared" si="32"/>
        <v>0</v>
      </c>
      <c r="P215" s="118">
        <v>0</v>
      </c>
      <c r="Q215" s="118"/>
      <c r="R215" s="118">
        <f t="shared" si="33"/>
        <v>0</v>
      </c>
      <c r="S215" s="119">
        <f t="shared" si="31"/>
        <v>0</v>
      </c>
      <c r="T215" s="120"/>
      <c r="U215" s="121"/>
    </row>
    <row r="216" spans="1:24" s="122" customFormat="1" x14ac:dyDescent="0.2">
      <c r="A216" s="123" t="s">
        <v>1714</v>
      </c>
      <c r="B216" s="130">
        <v>45343</v>
      </c>
      <c r="C216" s="125">
        <v>1745501</v>
      </c>
      <c r="D216" s="124" t="s">
        <v>448</v>
      </c>
      <c r="E216" s="123"/>
      <c r="F216" s="124" t="s">
        <v>776</v>
      </c>
      <c r="G216" s="124" t="s">
        <v>29</v>
      </c>
      <c r="H216" s="124">
        <v>26211</v>
      </c>
      <c r="I216" s="124">
        <v>1</v>
      </c>
      <c r="J216" s="126" t="s">
        <v>1816</v>
      </c>
      <c r="K216" s="124" t="s">
        <v>1302</v>
      </c>
      <c r="L216" s="124" t="s">
        <v>32</v>
      </c>
      <c r="M216" s="127">
        <v>200</v>
      </c>
      <c r="N216" s="127">
        <v>2.2999999999999998</v>
      </c>
      <c r="O216" s="118">
        <f t="shared" si="32"/>
        <v>459.99999999999994</v>
      </c>
      <c r="P216" s="118">
        <v>0</v>
      </c>
      <c r="Q216" s="118"/>
      <c r="R216" s="118">
        <f t="shared" si="33"/>
        <v>459.99999999999994</v>
      </c>
      <c r="S216" s="119">
        <f t="shared" si="31"/>
        <v>12057059.999999998</v>
      </c>
      <c r="T216" s="120">
        <f>26211/24385*R216</f>
        <v>494.44576583965545</v>
      </c>
      <c r="U216" s="121" t="s">
        <v>1873</v>
      </c>
      <c r="V216" s="122" t="s">
        <v>1879</v>
      </c>
      <c r="W216" s="122" t="s">
        <v>1879</v>
      </c>
      <c r="X216" s="122" t="s">
        <v>1854</v>
      </c>
    </row>
    <row r="217" spans="1:24" s="122" customFormat="1" x14ac:dyDescent="0.2">
      <c r="A217" s="123" t="s">
        <v>1714</v>
      </c>
      <c r="B217" s="130">
        <v>45343</v>
      </c>
      <c r="C217" s="125">
        <v>1745501</v>
      </c>
      <c r="D217" s="124" t="s">
        <v>448</v>
      </c>
      <c r="E217" s="123"/>
      <c r="F217" s="124" t="s">
        <v>776</v>
      </c>
      <c r="G217" s="124" t="s">
        <v>29</v>
      </c>
      <c r="H217" s="124">
        <v>26211</v>
      </c>
      <c r="I217" s="124">
        <v>2</v>
      </c>
      <c r="J217" s="126" t="s">
        <v>1797</v>
      </c>
      <c r="K217" s="124" t="s">
        <v>1775</v>
      </c>
      <c r="L217" s="124" t="s">
        <v>46</v>
      </c>
      <c r="M217" s="127">
        <v>0</v>
      </c>
      <c r="N217" s="127">
        <v>0</v>
      </c>
      <c r="O217" s="118">
        <f t="shared" si="32"/>
        <v>0</v>
      </c>
      <c r="P217" s="118">
        <v>0</v>
      </c>
      <c r="Q217" s="118"/>
      <c r="R217" s="118">
        <f t="shared" si="33"/>
        <v>0</v>
      </c>
      <c r="S217" s="119">
        <f t="shared" si="31"/>
        <v>0</v>
      </c>
      <c r="T217" s="120"/>
      <c r="U217" s="121"/>
    </row>
    <row r="218" spans="1:24" s="122" customFormat="1" x14ac:dyDescent="0.2">
      <c r="A218" s="123" t="s">
        <v>1715</v>
      </c>
      <c r="B218" s="130">
        <v>45345</v>
      </c>
      <c r="C218" s="125">
        <v>77</v>
      </c>
      <c r="D218" s="124" t="s">
        <v>1620</v>
      </c>
      <c r="E218" s="123"/>
      <c r="F218" s="124" t="s">
        <v>1625</v>
      </c>
      <c r="G218" s="124" t="s">
        <v>363</v>
      </c>
      <c r="H218" s="124">
        <v>1</v>
      </c>
      <c r="I218" s="124">
        <v>1</v>
      </c>
      <c r="J218" s="126" t="s">
        <v>1819</v>
      </c>
      <c r="K218" s="124" t="s">
        <v>1660</v>
      </c>
      <c r="L218" s="124" t="s">
        <v>365</v>
      </c>
      <c r="M218" s="127">
        <v>475</v>
      </c>
      <c r="N218" s="127">
        <v>4000</v>
      </c>
      <c r="O218" s="118">
        <f t="shared" si="32"/>
        <v>1900000</v>
      </c>
      <c r="P218" s="118">
        <v>0</v>
      </c>
      <c r="Q218" s="118"/>
      <c r="R218" s="118">
        <f t="shared" si="33"/>
        <v>1900000</v>
      </c>
      <c r="S218" s="119">
        <f t="shared" si="31"/>
        <v>1900000</v>
      </c>
      <c r="T218" s="120">
        <f>R218/24450</f>
        <v>77.709611451942735</v>
      </c>
      <c r="U218" s="121" t="s">
        <v>1875</v>
      </c>
      <c r="V218" s="122" t="s">
        <v>1855</v>
      </c>
      <c r="W218" s="122" t="s">
        <v>1855</v>
      </c>
      <c r="X218" s="122" t="s">
        <v>1855</v>
      </c>
    </row>
    <row r="219" spans="1:24" s="122" customFormat="1" x14ac:dyDescent="0.2">
      <c r="A219" s="123" t="s">
        <v>1715</v>
      </c>
      <c r="B219" s="130">
        <v>45345</v>
      </c>
      <c r="C219" s="125">
        <v>77</v>
      </c>
      <c r="D219" s="124" t="s">
        <v>1620</v>
      </c>
      <c r="E219" s="123"/>
      <c r="F219" s="124" t="s">
        <v>1625</v>
      </c>
      <c r="G219" s="124" t="s">
        <v>363</v>
      </c>
      <c r="H219" s="124">
        <v>1</v>
      </c>
      <c r="I219" s="124">
        <v>2</v>
      </c>
      <c r="J219" s="126" t="s">
        <v>1820</v>
      </c>
      <c r="K219" s="124" t="s">
        <v>643</v>
      </c>
      <c r="L219" s="124" t="s">
        <v>365</v>
      </c>
      <c r="M219" s="127">
        <v>173</v>
      </c>
      <c r="N219" s="127">
        <v>6000</v>
      </c>
      <c r="O219" s="118">
        <f t="shared" si="32"/>
        <v>1038000</v>
      </c>
      <c r="P219" s="118">
        <v>0</v>
      </c>
      <c r="Q219" s="118"/>
      <c r="R219" s="118">
        <f t="shared" si="33"/>
        <v>1038000</v>
      </c>
      <c r="S219" s="119">
        <f t="shared" si="31"/>
        <v>1038000</v>
      </c>
      <c r="T219" s="120">
        <f t="shared" ref="T219:T225" si="39">R219/24450</f>
        <v>42.45398773006135</v>
      </c>
      <c r="U219" s="121" t="s">
        <v>1875</v>
      </c>
      <c r="V219" s="122" t="s">
        <v>1855</v>
      </c>
      <c r="W219" s="122" t="s">
        <v>1855</v>
      </c>
      <c r="X219" s="122" t="s">
        <v>1855</v>
      </c>
    </row>
    <row r="220" spans="1:24" s="122" customFormat="1" x14ac:dyDescent="0.2">
      <c r="A220" s="123" t="s">
        <v>1715</v>
      </c>
      <c r="B220" s="130">
        <v>45345</v>
      </c>
      <c r="C220" s="125">
        <v>77</v>
      </c>
      <c r="D220" s="124" t="s">
        <v>1620</v>
      </c>
      <c r="E220" s="123"/>
      <c r="F220" s="124" t="s">
        <v>1625</v>
      </c>
      <c r="G220" s="124" t="s">
        <v>363</v>
      </c>
      <c r="H220" s="124">
        <v>1</v>
      </c>
      <c r="I220" s="124">
        <v>3</v>
      </c>
      <c r="J220" s="126" t="s">
        <v>1821</v>
      </c>
      <c r="K220" s="124" t="s">
        <v>367</v>
      </c>
      <c r="L220" s="124" t="s">
        <v>365</v>
      </c>
      <c r="M220" s="127">
        <v>39</v>
      </c>
      <c r="N220" s="127">
        <v>12000</v>
      </c>
      <c r="O220" s="118">
        <f t="shared" si="32"/>
        <v>468000</v>
      </c>
      <c r="P220" s="118">
        <v>0</v>
      </c>
      <c r="Q220" s="118"/>
      <c r="R220" s="118">
        <f t="shared" si="33"/>
        <v>468000</v>
      </c>
      <c r="S220" s="119">
        <f t="shared" si="31"/>
        <v>468000</v>
      </c>
      <c r="T220" s="120">
        <f t="shared" si="39"/>
        <v>19.141104294478527</v>
      </c>
      <c r="U220" s="121" t="s">
        <v>1875</v>
      </c>
      <c r="V220" s="122" t="s">
        <v>1855</v>
      </c>
      <c r="W220" s="122" t="s">
        <v>1855</v>
      </c>
      <c r="X220" s="122" t="s">
        <v>1855</v>
      </c>
    </row>
    <row r="221" spans="1:24" s="122" customFormat="1" x14ac:dyDescent="0.2">
      <c r="A221" s="123" t="s">
        <v>1715</v>
      </c>
      <c r="B221" s="130">
        <v>45345</v>
      </c>
      <c r="C221" s="125">
        <v>77</v>
      </c>
      <c r="D221" s="124" t="s">
        <v>1620</v>
      </c>
      <c r="E221" s="123"/>
      <c r="F221" s="124" t="s">
        <v>1625</v>
      </c>
      <c r="G221" s="124" t="s">
        <v>363</v>
      </c>
      <c r="H221" s="124">
        <v>1</v>
      </c>
      <c r="I221" s="124">
        <v>4</v>
      </c>
      <c r="J221" s="126" t="s">
        <v>1822</v>
      </c>
      <c r="K221" s="124" t="s">
        <v>1776</v>
      </c>
      <c r="L221" s="124" t="s">
        <v>365</v>
      </c>
      <c r="M221" s="127">
        <v>2005</v>
      </c>
      <c r="N221" s="127">
        <v>2200</v>
      </c>
      <c r="O221" s="118">
        <f t="shared" si="32"/>
        <v>4411000</v>
      </c>
      <c r="P221" s="118">
        <v>0</v>
      </c>
      <c r="Q221" s="118"/>
      <c r="R221" s="118">
        <f t="shared" si="33"/>
        <v>4411000</v>
      </c>
      <c r="S221" s="119">
        <f t="shared" si="31"/>
        <v>4411000</v>
      </c>
      <c r="T221" s="120">
        <f t="shared" si="39"/>
        <v>180.40899795501022</v>
      </c>
      <c r="U221" s="121" t="s">
        <v>1875</v>
      </c>
      <c r="V221" s="122" t="s">
        <v>1855</v>
      </c>
      <c r="W221" s="122" t="s">
        <v>1855</v>
      </c>
      <c r="X221" s="122" t="s">
        <v>1855</v>
      </c>
    </row>
    <row r="222" spans="1:24" s="122" customFormat="1" x14ac:dyDescent="0.2">
      <c r="A222" s="123" t="s">
        <v>1715</v>
      </c>
      <c r="B222" s="130">
        <v>45345</v>
      </c>
      <c r="C222" s="125">
        <v>77</v>
      </c>
      <c r="D222" s="124" t="s">
        <v>1620</v>
      </c>
      <c r="E222" s="123"/>
      <c r="F222" s="124" t="s">
        <v>1625</v>
      </c>
      <c r="G222" s="124" t="s">
        <v>363</v>
      </c>
      <c r="H222" s="124">
        <v>1</v>
      </c>
      <c r="I222" s="124">
        <v>5</v>
      </c>
      <c r="J222" s="126" t="s">
        <v>1823</v>
      </c>
      <c r="K222" s="124" t="s">
        <v>1777</v>
      </c>
      <c r="L222" s="124" t="s">
        <v>365</v>
      </c>
      <c r="M222" s="127">
        <v>957</v>
      </c>
      <c r="N222" s="127">
        <v>200</v>
      </c>
      <c r="O222" s="118">
        <f t="shared" si="32"/>
        <v>191400</v>
      </c>
      <c r="P222" s="118">
        <v>0</v>
      </c>
      <c r="Q222" s="118"/>
      <c r="R222" s="118">
        <f t="shared" si="33"/>
        <v>191400</v>
      </c>
      <c r="S222" s="119">
        <f t="shared" si="31"/>
        <v>191400</v>
      </c>
      <c r="T222" s="120">
        <f t="shared" si="39"/>
        <v>7.8282208588957056</v>
      </c>
      <c r="U222" s="121" t="s">
        <v>1875</v>
      </c>
      <c r="V222" s="122" t="s">
        <v>1855</v>
      </c>
      <c r="W222" s="122" t="s">
        <v>1855</v>
      </c>
      <c r="X222" s="122" t="s">
        <v>1855</v>
      </c>
    </row>
    <row r="223" spans="1:24" s="122" customFormat="1" x14ac:dyDescent="0.2">
      <c r="A223" s="123" t="s">
        <v>1715</v>
      </c>
      <c r="B223" s="130">
        <v>45345</v>
      </c>
      <c r="C223" s="125">
        <v>77</v>
      </c>
      <c r="D223" s="124" t="s">
        <v>1620</v>
      </c>
      <c r="E223" s="123"/>
      <c r="F223" s="124" t="s">
        <v>1625</v>
      </c>
      <c r="G223" s="124" t="s">
        <v>363</v>
      </c>
      <c r="H223" s="124">
        <v>1</v>
      </c>
      <c r="I223" s="124">
        <v>6</v>
      </c>
      <c r="J223" s="126" t="s">
        <v>1824</v>
      </c>
      <c r="K223" s="124" t="s">
        <v>1430</v>
      </c>
      <c r="L223" s="124" t="s">
        <v>365</v>
      </c>
      <c r="M223" s="127">
        <v>73</v>
      </c>
      <c r="N223" s="127">
        <v>6000</v>
      </c>
      <c r="O223" s="118">
        <f t="shared" si="32"/>
        <v>438000</v>
      </c>
      <c r="P223" s="118">
        <v>0</v>
      </c>
      <c r="Q223" s="118"/>
      <c r="R223" s="118">
        <f t="shared" si="33"/>
        <v>438000</v>
      </c>
      <c r="S223" s="119">
        <f t="shared" si="31"/>
        <v>438000</v>
      </c>
      <c r="T223" s="120">
        <f t="shared" si="39"/>
        <v>17.914110429447852</v>
      </c>
      <c r="U223" s="121" t="s">
        <v>1875</v>
      </c>
      <c r="V223" s="122" t="s">
        <v>1855</v>
      </c>
      <c r="W223" s="122" t="s">
        <v>1855</v>
      </c>
      <c r="X223" s="122" t="s">
        <v>1855</v>
      </c>
    </row>
    <row r="224" spans="1:24" s="122" customFormat="1" x14ac:dyDescent="0.2">
      <c r="A224" s="123" t="s">
        <v>1715</v>
      </c>
      <c r="B224" s="130">
        <v>45345</v>
      </c>
      <c r="C224" s="125">
        <v>77</v>
      </c>
      <c r="D224" s="124" t="s">
        <v>1620</v>
      </c>
      <c r="E224" s="123"/>
      <c r="F224" s="124" t="s">
        <v>1625</v>
      </c>
      <c r="G224" s="124" t="s">
        <v>363</v>
      </c>
      <c r="H224" s="124">
        <v>1</v>
      </c>
      <c r="I224" s="124">
        <v>7</v>
      </c>
      <c r="J224" s="126" t="s">
        <v>1825</v>
      </c>
      <c r="K224" s="124" t="s">
        <v>1778</v>
      </c>
      <c r="L224" s="124" t="s">
        <v>365</v>
      </c>
      <c r="M224" s="127">
        <v>46</v>
      </c>
      <c r="N224" s="127">
        <v>5000</v>
      </c>
      <c r="O224" s="118">
        <f t="shared" si="32"/>
        <v>230000</v>
      </c>
      <c r="P224" s="118">
        <v>0</v>
      </c>
      <c r="Q224" s="118"/>
      <c r="R224" s="118">
        <f t="shared" si="33"/>
        <v>230000</v>
      </c>
      <c r="S224" s="119">
        <f t="shared" si="31"/>
        <v>230000</v>
      </c>
      <c r="T224" s="120">
        <f t="shared" si="39"/>
        <v>9.406952965235174</v>
      </c>
      <c r="U224" s="121" t="s">
        <v>1875</v>
      </c>
      <c r="V224" s="122" t="s">
        <v>1855</v>
      </c>
      <c r="W224" s="122" t="s">
        <v>1855</v>
      </c>
      <c r="X224" s="122" t="s">
        <v>1855</v>
      </c>
    </row>
    <row r="225" spans="1:24" s="122" customFormat="1" x14ac:dyDescent="0.2">
      <c r="A225" s="123" t="s">
        <v>1715</v>
      </c>
      <c r="B225" s="130">
        <v>45345</v>
      </c>
      <c r="C225" s="125">
        <v>77</v>
      </c>
      <c r="D225" s="124" t="s">
        <v>1620</v>
      </c>
      <c r="E225" s="123"/>
      <c r="F225" s="124" t="s">
        <v>1625</v>
      </c>
      <c r="G225" s="124" t="s">
        <v>363</v>
      </c>
      <c r="H225" s="124">
        <v>1</v>
      </c>
      <c r="I225" s="124">
        <v>8</v>
      </c>
      <c r="J225" s="126" t="s">
        <v>1826</v>
      </c>
      <c r="K225" s="124" t="s">
        <v>647</v>
      </c>
      <c r="L225" s="124" t="s">
        <v>365</v>
      </c>
      <c r="M225" s="127">
        <v>7249</v>
      </c>
      <c r="N225" s="127">
        <v>500</v>
      </c>
      <c r="O225" s="118">
        <f t="shared" si="32"/>
        <v>3624500</v>
      </c>
      <c r="P225" s="118">
        <v>0</v>
      </c>
      <c r="Q225" s="118"/>
      <c r="R225" s="118">
        <f t="shared" si="33"/>
        <v>3624500</v>
      </c>
      <c r="S225" s="119">
        <f t="shared" si="31"/>
        <v>3624500</v>
      </c>
      <c r="T225" s="120">
        <f t="shared" si="39"/>
        <v>148.24130879345603</v>
      </c>
      <c r="U225" s="121" t="s">
        <v>1875</v>
      </c>
      <c r="V225" s="122" t="s">
        <v>1855</v>
      </c>
      <c r="W225" s="122" t="s">
        <v>1855</v>
      </c>
      <c r="X225" s="122" t="s">
        <v>1855</v>
      </c>
    </row>
    <row r="226" spans="1:24" s="122" customFormat="1" x14ac:dyDescent="0.2">
      <c r="A226" s="123" t="s">
        <v>1716</v>
      </c>
      <c r="B226" s="130">
        <v>45345</v>
      </c>
      <c r="C226" s="125">
        <v>1745503</v>
      </c>
      <c r="D226" s="124" t="s">
        <v>347</v>
      </c>
      <c r="E226" s="123"/>
      <c r="F226" s="124" t="s">
        <v>348</v>
      </c>
      <c r="G226" s="124" t="s">
        <v>81</v>
      </c>
      <c r="H226" s="124">
        <v>24450</v>
      </c>
      <c r="I226" s="124">
        <v>1</v>
      </c>
      <c r="J226" s="126" t="s">
        <v>147</v>
      </c>
      <c r="K226" s="124" t="s">
        <v>148</v>
      </c>
      <c r="L226" s="124" t="s">
        <v>32</v>
      </c>
      <c r="M226" s="127">
        <v>800</v>
      </c>
      <c r="N226" s="127">
        <v>5.85</v>
      </c>
      <c r="O226" s="118">
        <f t="shared" si="32"/>
        <v>4680</v>
      </c>
      <c r="P226" s="118">
        <v>0</v>
      </c>
      <c r="Q226" s="118"/>
      <c r="R226" s="118">
        <f t="shared" si="33"/>
        <v>4680</v>
      </c>
      <c r="S226" s="119">
        <f t="shared" si="31"/>
        <v>114426000</v>
      </c>
      <c r="T226" s="120">
        <f t="shared" ref="T226:T236" si="40">R226</f>
        <v>4680</v>
      </c>
      <c r="U226" s="121" t="s">
        <v>1862</v>
      </c>
      <c r="V226" s="122" t="s">
        <v>1862</v>
      </c>
      <c r="W226" s="122" t="s">
        <v>1862</v>
      </c>
      <c r="X226" s="122" t="s">
        <v>1852</v>
      </c>
    </row>
    <row r="227" spans="1:24" s="122" customFormat="1" x14ac:dyDescent="0.2">
      <c r="A227" s="123" t="s">
        <v>1716</v>
      </c>
      <c r="B227" s="130">
        <v>45345</v>
      </c>
      <c r="C227" s="125">
        <v>1745503</v>
      </c>
      <c r="D227" s="124" t="s">
        <v>347</v>
      </c>
      <c r="E227" s="123"/>
      <c r="F227" s="124" t="s">
        <v>348</v>
      </c>
      <c r="G227" s="124" t="s">
        <v>81</v>
      </c>
      <c r="H227" s="124">
        <v>24450</v>
      </c>
      <c r="I227" s="124">
        <v>2</v>
      </c>
      <c r="J227" s="126" t="s">
        <v>149</v>
      </c>
      <c r="K227" s="124" t="s">
        <v>150</v>
      </c>
      <c r="L227" s="124" t="s">
        <v>32</v>
      </c>
      <c r="M227" s="127">
        <v>300</v>
      </c>
      <c r="N227" s="127">
        <v>5.85</v>
      </c>
      <c r="O227" s="118">
        <f t="shared" si="32"/>
        <v>1755</v>
      </c>
      <c r="P227" s="118">
        <v>0</v>
      </c>
      <c r="Q227" s="118"/>
      <c r="R227" s="118">
        <f t="shared" si="33"/>
        <v>1755</v>
      </c>
      <c r="S227" s="119">
        <f t="shared" si="31"/>
        <v>42909750</v>
      </c>
      <c r="T227" s="120">
        <f t="shared" si="40"/>
        <v>1755</v>
      </c>
      <c r="U227" s="121" t="s">
        <v>1862</v>
      </c>
      <c r="V227" s="122" t="s">
        <v>1862</v>
      </c>
      <c r="W227" s="122" t="s">
        <v>1862</v>
      </c>
      <c r="X227" s="122" t="s">
        <v>1852</v>
      </c>
    </row>
    <row r="228" spans="1:24" s="122" customFormat="1" x14ac:dyDescent="0.2">
      <c r="A228" s="123" t="s">
        <v>1716</v>
      </c>
      <c r="B228" s="130">
        <v>45345</v>
      </c>
      <c r="C228" s="125">
        <v>1745503</v>
      </c>
      <c r="D228" s="124" t="s">
        <v>347</v>
      </c>
      <c r="E228" s="123"/>
      <c r="F228" s="124" t="s">
        <v>348</v>
      </c>
      <c r="G228" s="124" t="s">
        <v>81</v>
      </c>
      <c r="H228" s="124">
        <v>24450</v>
      </c>
      <c r="I228" s="124">
        <v>3</v>
      </c>
      <c r="J228" s="126" t="s">
        <v>82</v>
      </c>
      <c r="K228" s="124" t="s">
        <v>83</v>
      </c>
      <c r="L228" s="124" t="s">
        <v>32</v>
      </c>
      <c r="M228" s="127">
        <v>900</v>
      </c>
      <c r="N228" s="127">
        <v>5.85</v>
      </c>
      <c r="O228" s="118">
        <f t="shared" si="32"/>
        <v>5265</v>
      </c>
      <c r="P228" s="118">
        <v>0</v>
      </c>
      <c r="Q228" s="118"/>
      <c r="R228" s="118">
        <f t="shared" si="33"/>
        <v>5265</v>
      </c>
      <c r="S228" s="119">
        <f t="shared" si="31"/>
        <v>128729250</v>
      </c>
      <c r="T228" s="120">
        <f t="shared" si="40"/>
        <v>5265</v>
      </c>
      <c r="U228" s="121" t="s">
        <v>1862</v>
      </c>
      <c r="V228" s="122" t="s">
        <v>1862</v>
      </c>
      <c r="W228" s="122" t="s">
        <v>1862</v>
      </c>
      <c r="X228" s="122" t="s">
        <v>1852</v>
      </c>
    </row>
    <row r="229" spans="1:24" s="122" customFormat="1" x14ac:dyDescent="0.2">
      <c r="A229" s="123" t="s">
        <v>1716</v>
      </c>
      <c r="B229" s="130">
        <v>45345</v>
      </c>
      <c r="C229" s="125">
        <v>1745503</v>
      </c>
      <c r="D229" s="124" t="s">
        <v>347</v>
      </c>
      <c r="E229" s="123"/>
      <c r="F229" s="124" t="s">
        <v>348</v>
      </c>
      <c r="G229" s="124" t="s">
        <v>81</v>
      </c>
      <c r="H229" s="124">
        <v>24450</v>
      </c>
      <c r="I229" s="124">
        <v>4</v>
      </c>
      <c r="J229" s="126" t="s">
        <v>84</v>
      </c>
      <c r="K229" s="124" t="s">
        <v>85</v>
      </c>
      <c r="L229" s="124" t="s">
        <v>32</v>
      </c>
      <c r="M229" s="127">
        <v>300</v>
      </c>
      <c r="N229" s="127">
        <v>5.85</v>
      </c>
      <c r="O229" s="118">
        <f t="shared" si="32"/>
        <v>1755</v>
      </c>
      <c r="P229" s="118">
        <v>0</v>
      </c>
      <c r="Q229" s="118"/>
      <c r="R229" s="118">
        <f t="shared" si="33"/>
        <v>1755</v>
      </c>
      <c r="S229" s="119">
        <f t="shared" si="31"/>
        <v>42909750</v>
      </c>
      <c r="T229" s="120">
        <f t="shared" si="40"/>
        <v>1755</v>
      </c>
      <c r="U229" s="121" t="s">
        <v>1862</v>
      </c>
      <c r="V229" s="122" t="s">
        <v>1862</v>
      </c>
      <c r="W229" s="122" t="s">
        <v>1862</v>
      </c>
      <c r="X229" s="122" t="s">
        <v>1852</v>
      </c>
    </row>
    <row r="230" spans="1:24" s="122" customFormat="1" x14ac:dyDescent="0.2">
      <c r="A230" s="123" t="s">
        <v>1716</v>
      </c>
      <c r="B230" s="130">
        <v>45345</v>
      </c>
      <c r="C230" s="125">
        <v>1745503</v>
      </c>
      <c r="D230" s="124" t="s">
        <v>347</v>
      </c>
      <c r="E230" s="123"/>
      <c r="F230" s="124" t="s">
        <v>348</v>
      </c>
      <c r="G230" s="124" t="s">
        <v>81</v>
      </c>
      <c r="H230" s="124">
        <v>24450</v>
      </c>
      <c r="I230" s="124">
        <v>5</v>
      </c>
      <c r="J230" s="126" t="s">
        <v>86</v>
      </c>
      <c r="K230" s="124" t="s">
        <v>87</v>
      </c>
      <c r="L230" s="124" t="s">
        <v>32</v>
      </c>
      <c r="M230" s="127">
        <v>1400</v>
      </c>
      <c r="N230" s="127">
        <v>5.1100000000000003</v>
      </c>
      <c r="O230" s="118">
        <f t="shared" si="32"/>
        <v>7154</v>
      </c>
      <c r="P230" s="118">
        <v>0</v>
      </c>
      <c r="Q230" s="118"/>
      <c r="R230" s="118">
        <f t="shared" si="33"/>
        <v>7154</v>
      </c>
      <c r="S230" s="119">
        <f t="shared" si="31"/>
        <v>174915300</v>
      </c>
      <c r="T230" s="120">
        <f t="shared" si="40"/>
        <v>7154</v>
      </c>
      <c r="U230" s="121" t="s">
        <v>1862</v>
      </c>
      <c r="V230" s="122" t="s">
        <v>1862</v>
      </c>
      <c r="W230" s="122" t="s">
        <v>1862</v>
      </c>
      <c r="X230" s="122" t="s">
        <v>1852</v>
      </c>
    </row>
    <row r="231" spans="1:24" s="122" customFormat="1" x14ac:dyDescent="0.2">
      <c r="A231" s="123" t="s">
        <v>1716</v>
      </c>
      <c r="B231" s="130">
        <v>45345</v>
      </c>
      <c r="C231" s="125">
        <v>1745503</v>
      </c>
      <c r="D231" s="124" t="s">
        <v>347</v>
      </c>
      <c r="E231" s="123"/>
      <c r="F231" s="124" t="s">
        <v>348</v>
      </c>
      <c r="G231" s="124" t="s">
        <v>81</v>
      </c>
      <c r="H231" s="124">
        <v>24450</v>
      </c>
      <c r="I231" s="124">
        <v>6</v>
      </c>
      <c r="J231" s="126" t="s">
        <v>127</v>
      </c>
      <c r="K231" s="124" t="s">
        <v>128</v>
      </c>
      <c r="L231" s="124" t="s">
        <v>32</v>
      </c>
      <c r="M231" s="127">
        <v>700</v>
      </c>
      <c r="N231" s="127">
        <v>5.1100000000000003</v>
      </c>
      <c r="O231" s="118">
        <f t="shared" si="32"/>
        <v>3577</v>
      </c>
      <c r="P231" s="118">
        <v>0</v>
      </c>
      <c r="Q231" s="118"/>
      <c r="R231" s="118">
        <f t="shared" si="33"/>
        <v>3577</v>
      </c>
      <c r="S231" s="119">
        <f t="shared" si="31"/>
        <v>87457650</v>
      </c>
      <c r="T231" s="120">
        <f t="shared" si="40"/>
        <v>3577</v>
      </c>
      <c r="U231" s="121" t="s">
        <v>1862</v>
      </c>
      <c r="V231" s="122" t="s">
        <v>1862</v>
      </c>
      <c r="W231" s="122" t="s">
        <v>1862</v>
      </c>
      <c r="X231" s="122" t="s">
        <v>1852</v>
      </c>
    </row>
    <row r="232" spans="1:24" s="122" customFormat="1" x14ac:dyDescent="0.2">
      <c r="A232" s="123" t="s">
        <v>1716</v>
      </c>
      <c r="B232" s="130">
        <v>45345</v>
      </c>
      <c r="C232" s="125">
        <v>1745503</v>
      </c>
      <c r="D232" s="124" t="s">
        <v>347</v>
      </c>
      <c r="E232" s="123"/>
      <c r="F232" s="124" t="s">
        <v>348</v>
      </c>
      <c r="G232" s="124" t="s">
        <v>81</v>
      </c>
      <c r="H232" s="124">
        <v>24450</v>
      </c>
      <c r="I232" s="124">
        <v>7</v>
      </c>
      <c r="J232" s="126" t="s">
        <v>153</v>
      </c>
      <c r="K232" s="124" t="s">
        <v>154</v>
      </c>
      <c r="L232" s="124" t="s">
        <v>32</v>
      </c>
      <c r="M232" s="127">
        <v>100</v>
      </c>
      <c r="N232" s="127">
        <v>5.75</v>
      </c>
      <c r="O232" s="118">
        <f t="shared" si="32"/>
        <v>575</v>
      </c>
      <c r="P232" s="118">
        <v>0</v>
      </c>
      <c r="Q232" s="118"/>
      <c r="R232" s="118">
        <f t="shared" si="33"/>
        <v>575</v>
      </c>
      <c r="S232" s="119">
        <f t="shared" si="31"/>
        <v>14058750</v>
      </c>
      <c r="T232" s="120">
        <f t="shared" si="40"/>
        <v>575</v>
      </c>
      <c r="U232" s="121" t="s">
        <v>1862</v>
      </c>
      <c r="V232" s="122" t="s">
        <v>1862</v>
      </c>
      <c r="W232" s="122" t="s">
        <v>1862</v>
      </c>
      <c r="X232" s="122" t="s">
        <v>1852</v>
      </c>
    </row>
    <row r="233" spans="1:24" s="122" customFormat="1" x14ac:dyDescent="0.2">
      <c r="A233" s="123" t="s">
        <v>1716</v>
      </c>
      <c r="B233" s="130">
        <v>45345</v>
      </c>
      <c r="C233" s="125">
        <v>1745503</v>
      </c>
      <c r="D233" s="124" t="s">
        <v>347</v>
      </c>
      <c r="E233" s="123"/>
      <c r="F233" s="124" t="s">
        <v>348</v>
      </c>
      <c r="G233" s="124" t="s">
        <v>81</v>
      </c>
      <c r="H233" s="124">
        <v>24450</v>
      </c>
      <c r="I233" s="124">
        <v>8</v>
      </c>
      <c r="J233" s="126" t="s">
        <v>1390</v>
      </c>
      <c r="K233" s="124" t="s">
        <v>1437</v>
      </c>
      <c r="L233" s="124" t="s">
        <v>32</v>
      </c>
      <c r="M233" s="127">
        <v>200</v>
      </c>
      <c r="N233" s="127">
        <v>2.88</v>
      </c>
      <c r="O233" s="118">
        <f t="shared" si="32"/>
        <v>576</v>
      </c>
      <c r="P233" s="118">
        <v>0</v>
      </c>
      <c r="Q233" s="118"/>
      <c r="R233" s="118">
        <f t="shared" si="33"/>
        <v>576</v>
      </c>
      <c r="S233" s="119">
        <f t="shared" si="31"/>
        <v>14083200</v>
      </c>
      <c r="T233" s="120">
        <f t="shared" si="40"/>
        <v>576</v>
      </c>
      <c r="U233" s="121" t="s">
        <v>1862</v>
      </c>
      <c r="V233" s="122" t="s">
        <v>1862</v>
      </c>
      <c r="W233" s="122" t="s">
        <v>1862</v>
      </c>
      <c r="X233" s="122" t="s">
        <v>1852</v>
      </c>
    </row>
    <row r="234" spans="1:24" s="122" customFormat="1" x14ac:dyDescent="0.2">
      <c r="A234" s="123" t="s">
        <v>1716</v>
      </c>
      <c r="B234" s="130">
        <v>45345</v>
      </c>
      <c r="C234" s="125">
        <v>1745503</v>
      </c>
      <c r="D234" s="124" t="s">
        <v>347</v>
      </c>
      <c r="E234" s="123"/>
      <c r="F234" s="124" t="s">
        <v>348</v>
      </c>
      <c r="G234" s="124" t="s">
        <v>81</v>
      </c>
      <c r="H234" s="124">
        <v>24450</v>
      </c>
      <c r="I234" s="124">
        <v>9</v>
      </c>
      <c r="J234" s="126" t="s">
        <v>163</v>
      </c>
      <c r="K234" s="124" t="s">
        <v>164</v>
      </c>
      <c r="L234" s="124" t="s">
        <v>32</v>
      </c>
      <c r="M234" s="127">
        <v>100</v>
      </c>
      <c r="N234" s="127">
        <v>5.75</v>
      </c>
      <c r="O234" s="118">
        <f t="shared" si="32"/>
        <v>575</v>
      </c>
      <c r="P234" s="118">
        <v>0</v>
      </c>
      <c r="Q234" s="118"/>
      <c r="R234" s="118">
        <f t="shared" si="33"/>
        <v>575</v>
      </c>
      <c r="S234" s="119">
        <f t="shared" si="31"/>
        <v>14058750</v>
      </c>
      <c r="T234" s="120">
        <f t="shared" si="40"/>
        <v>575</v>
      </c>
      <c r="U234" s="121" t="s">
        <v>1862</v>
      </c>
      <c r="V234" s="122" t="s">
        <v>1862</v>
      </c>
      <c r="W234" s="122" t="s">
        <v>1862</v>
      </c>
      <c r="X234" s="122" t="s">
        <v>1852</v>
      </c>
    </row>
    <row r="235" spans="1:24" s="122" customFormat="1" x14ac:dyDescent="0.2">
      <c r="A235" s="123" t="s">
        <v>1716</v>
      </c>
      <c r="B235" s="130">
        <v>45345</v>
      </c>
      <c r="C235" s="125">
        <v>1745503</v>
      </c>
      <c r="D235" s="124" t="s">
        <v>347</v>
      </c>
      <c r="E235" s="123"/>
      <c r="F235" s="124" t="s">
        <v>348</v>
      </c>
      <c r="G235" s="124" t="s">
        <v>81</v>
      </c>
      <c r="H235" s="124">
        <v>24450</v>
      </c>
      <c r="I235" s="124">
        <v>10</v>
      </c>
      <c r="J235" s="126" t="s">
        <v>129</v>
      </c>
      <c r="K235" s="124" t="s">
        <v>130</v>
      </c>
      <c r="L235" s="124" t="s">
        <v>32</v>
      </c>
      <c r="M235" s="127">
        <v>100</v>
      </c>
      <c r="N235" s="127">
        <v>4.68</v>
      </c>
      <c r="O235" s="118">
        <f t="shared" si="32"/>
        <v>468</v>
      </c>
      <c r="P235" s="118">
        <v>0</v>
      </c>
      <c r="Q235" s="118"/>
      <c r="R235" s="118">
        <f t="shared" si="33"/>
        <v>468</v>
      </c>
      <c r="S235" s="119">
        <f t="shared" si="31"/>
        <v>11442600</v>
      </c>
      <c r="T235" s="120">
        <f t="shared" si="40"/>
        <v>468</v>
      </c>
      <c r="U235" s="121" t="s">
        <v>1862</v>
      </c>
      <c r="V235" s="122" t="s">
        <v>1862</v>
      </c>
      <c r="W235" s="122" t="s">
        <v>1862</v>
      </c>
      <c r="X235" s="122" t="s">
        <v>1852</v>
      </c>
    </row>
    <row r="236" spans="1:24" s="122" customFormat="1" x14ac:dyDescent="0.2">
      <c r="A236" s="123" t="s">
        <v>1716</v>
      </c>
      <c r="B236" s="130">
        <v>45345</v>
      </c>
      <c r="C236" s="125">
        <v>1745503</v>
      </c>
      <c r="D236" s="124" t="s">
        <v>347</v>
      </c>
      <c r="E236" s="123"/>
      <c r="F236" s="124" t="s">
        <v>348</v>
      </c>
      <c r="G236" s="124" t="s">
        <v>81</v>
      </c>
      <c r="H236" s="124">
        <v>24450</v>
      </c>
      <c r="I236" s="124">
        <v>11</v>
      </c>
      <c r="J236" s="126" t="s">
        <v>139</v>
      </c>
      <c r="K236" s="124" t="s">
        <v>140</v>
      </c>
      <c r="L236" s="124" t="s">
        <v>32</v>
      </c>
      <c r="M236" s="127">
        <v>200</v>
      </c>
      <c r="N236" s="127">
        <v>4.68</v>
      </c>
      <c r="O236" s="118">
        <f t="shared" si="32"/>
        <v>936</v>
      </c>
      <c r="P236" s="118">
        <v>0</v>
      </c>
      <c r="Q236" s="118"/>
      <c r="R236" s="118">
        <f t="shared" si="33"/>
        <v>936</v>
      </c>
      <c r="S236" s="119">
        <f t="shared" si="31"/>
        <v>22885200</v>
      </c>
      <c r="T236" s="120">
        <f t="shared" si="40"/>
        <v>936</v>
      </c>
      <c r="U236" s="121" t="s">
        <v>1862</v>
      </c>
      <c r="V236" s="122" t="s">
        <v>1862</v>
      </c>
      <c r="W236" s="122" t="s">
        <v>1862</v>
      </c>
      <c r="X236" s="122" t="s">
        <v>1852</v>
      </c>
    </row>
    <row r="237" spans="1:24" s="122" customFormat="1" x14ac:dyDescent="0.2">
      <c r="A237" s="123" t="s">
        <v>1716</v>
      </c>
      <c r="B237" s="130">
        <v>45345</v>
      </c>
      <c r="C237" s="125">
        <v>1745503</v>
      </c>
      <c r="D237" s="124" t="s">
        <v>347</v>
      </c>
      <c r="E237" s="123"/>
      <c r="F237" s="124" t="s">
        <v>348</v>
      </c>
      <c r="G237" s="124" t="s">
        <v>81</v>
      </c>
      <c r="H237" s="124">
        <v>24450</v>
      </c>
      <c r="I237" s="124">
        <v>12</v>
      </c>
      <c r="J237" s="126" t="s">
        <v>1797</v>
      </c>
      <c r="K237" s="124" t="s">
        <v>1779</v>
      </c>
      <c r="L237" s="124" t="s">
        <v>46</v>
      </c>
      <c r="M237" s="127">
        <v>0</v>
      </c>
      <c r="N237" s="127">
        <v>0</v>
      </c>
      <c r="O237" s="118">
        <f t="shared" si="32"/>
        <v>0</v>
      </c>
      <c r="P237" s="118">
        <v>0</v>
      </c>
      <c r="Q237" s="118"/>
      <c r="R237" s="118">
        <f t="shared" si="33"/>
        <v>0</v>
      </c>
      <c r="S237" s="119">
        <f t="shared" si="31"/>
        <v>0</v>
      </c>
      <c r="T237" s="120"/>
      <c r="U237" s="121"/>
    </row>
    <row r="238" spans="1:24" s="122" customFormat="1" x14ac:dyDescent="0.2">
      <c r="A238" s="123" t="s">
        <v>1717</v>
      </c>
      <c r="B238" s="130">
        <v>45345</v>
      </c>
      <c r="C238" s="125">
        <v>1745504</v>
      </c>
      <c r="D238" s="124" t="s">
        <v>448</v>
      </c>
      <c r="E238" s="123"/>
      <c r="F238" s="124" t="s">
        <v>776</v>
      </c>
      <c r="G238" s="124" t="s">
        <v>29</v>
      </c>
      <c r="H238" s="124">
        <v>26327</v>
      </c>
      <c r="I238" s="124">
        <v>1</v>
      </c>
      <c r="J238" s="126" t="s">
        <v>1818</v>
      </c>
      <c r="K238" s="124" t="s">
        <v>777</v>
      </c>
      <c r="L238" s="124" t="s">
        <v>32</v>
      </c>
      <c r="M238" s="127">
        <v>1000</v>
      </c>
      <c r="N238" s="127">
        <v>7.18</v>
      </c>
      <c r="O238" s="118">
        <f t="shared" si="32"/>
        <v>7180</v>
      </c>
      <c r="P238" s="118">
        <v>0</v>
      </c>
      <c r="Q238" s="118"/>
      <c r="R238" s="118">
        <f t="shared" si="33"/>
        <v>7180</v>
      </c>
      <c r="S238" s="119">
        <f t="shared" si="31"/>
        <v>189027860</v>
      </c>
      <c r="T238" s="120">
        <f>26327/24450*R238</f>
        <v>7731.2008179959103</v>
      </c>
      <c r="U238" s="121" t="s">
        <v>1874</v>
      </c>
      <c r="V238" s="122" t="s">
        <v>1879</v>
      </c>
      <c r="W238" s="122" t="s">
        <v>1879</v>
      </c>
      <c r="X238" s="122" t="s">
        <v>1854</v>
      </c>
    </row>
    <row r="239" spans="1:24" s="122" customFormat="1" x14ac:dyDescent="0.2">
      <c r="A239" s="123" t="s">
        <v>1717</v>
      </c>
      <c r="B239" s="130">
        <v>45345</v>
      </c>
      <c r="C239" s="125">
        <v>1745504</v>
      </c>
      <c r="D239" s="124" t="s">
        <v>448</v>
      </c>
      <c r="E239" s="123"/>
      <c r="F239" s="124" t="s">
        <v>776</v>
      </c>
      <c r="G239" s="124" t="s">
        <v>29</v>
      </c>
      <c r="H239" s="124">
        <v>26327</v>
      </c>
      <c r="I239" s="124">
        <v>2</v>
      </c>
      <c r="J239" s="126" t="s">
        <v>1797</v>
      </c>
      <c r="K239" s="124" t="s">
        <v>1780</v>
      </c>
      <c r="L239" s="124" t="s">
        <v>46</v>
      </c>
      <c r="M239" s="127">
        <v>0</v>
      </c>
      <c r="N239" s="127">
        <v>0</v>
      </c>
      <c r="O239" s="118">
        <f t="shared" si="32"/>
        <v>0</v>
      </c>
      <c r="P239" s="118">
        <v>0</v>
      </c>
      <c r="Q239" s="118"/>
      <c r="R239" s="118">
        <f t="shared" si="33"/>
        <v>0</v>
      </c>
      <c r="S239" s="119">
        <f t="shared" si="31"/>
        <v>0</v>
      </c>
      <c r="T239" s="120"/>
      <c r="U239" s="121"/>
    </row>
    <row r="240" spans="1:24" s="122" customFormat="1" x14ac:dyDescent="0.2">
      <c r="A240" s="123" t="s">
        <v>1718</v>
      </c>
      <c r="B240" s="130">
        <v>45345</v>
      </c>
      <c r="C240" s="125">
        <v>1745505</v>
      </c>
      <c r="D240" s="124" t="s">
        <v>27</v>
      </c>
      <c r="E240" s="123"/>
      <c r="F240" s="124" t="s">
        <v>1622</v>
      </c>
      <c r="G240" s="124" t="s">
        <v>29</v>
      </c>
      <c r="H240" s="124">
        <v>26327</v>
      </c>
      <c r="I240" s="124">
        <v>1</v>
      </c>
      <c r="J240" s="126" t="s">
        <v>1398</v>
      </c>
      <c r="K240" s="124" t="s">
        <v>1399</v>
      </c>
      <c r="L240" s="124" t="s">
        <v>32</v>
      </c>
      <c r="M240" s="127">
        <v>199</v>
      </c>
      <c r="N240" s="127">
        <v>3.18</v>
      </c>
      <c r="O240" s="118">
        <f t="shared" si="32"/>
        <v>632.82000000000005</v>
      </c>
      <c r="P240" s="118">
        <v>0</v>
      </c>
      <c r="Q240" s="118"/>
      <c r="R240" s="118">
        <f t="shared" si="33"/>
        <v>632.82000000000005</v>
      </c>
      <c r="S240" s="119">
        <f t="shared" si="31"/>
        <v>16660252.140000001</v>
      </c>
      <c r="T240" s="120">
        <f t="shared" ref="T240:T243" si="41">26327/24450*R240</f>
        <v>681.40090552147251</v>
      </c>
      <c r="U240" s="121" t="s">
        <v>1871</v>
      </c>
      <c r="V240" s="122" t="s">
        <v>1871</v>
      </c>
      <c r="W240" s="122" t="s">
        <v>1871</v>
      </c>
      <c r="X240" s="122" t="s">
        <v>1853</v>
      </c>
    </row>
    <row r="241" spans="1:24" s="122" customFormat="1" x14ac:dyDescent="0.2">
      <c r="A241" s="123" t="s">
        <v>1718</v>
      </c>
      <c r="B241" s="130">
        <v>45345</v>
      </c>
      <c r="C241" s="125">
        <v>1745505</v>
      </c>
      <c r="D241" s="124" t="s">
        <v>27</v>
      </c>
      <c r="E241" s="123"/>
      <c r="F241" s="124" t="s">
        <v>1622</v>
      </c>
      <c r="G241" s="124" t="s">
        <v>29</v>
      </c>
      <c r="H241" s="124">
        <v>26327</v>
      </c>
      <c r="I241" s="124">
        <v>2</v>
      </c>
      <c r="J241" s="126" t="s">
        <v>1400</v>
      </c>
      <c r="K241" s="124" t="s">
        <v>1401</v>
      </c>
      <c r="L241" s="124" t="s">
        <v>32</v>
      </c>
      <c r="M241" s="127">
        <v>198</v>
      </c>
      <c r="N241" s="127">
        <v>3.16</v>
      </c>
      <c r="O241" s="118">
        <f t="shared" si="32"/>
        <v>625.68000000000006</v>
      </c>
      <c r="P241" s="118">
        <v>0</v>
      </c>
      <c r="Q241" s="118"/>
      <c r="R241" s="118">
        <f t="shared" si="33"/>
        <v>625.68000000000006</v>
      </c>
      <c r="S241" s="119">
        <f t="shared" si="31"/>
        <v>16472277.360000001</v>
      </c>
      <c r="T241" s="120">
        <f t="shared" si="41"/>
        <v>673.71277546012277</v>
      </c>
      <c r="U241" s="121" t="s">
        <v>1871</v>
      </c>
      <c r="V241" s="122" t="s">
        <v>1871</v>
      </c>
      <c r="W241" s="122" t="s">
        <v>1871</v>
      </c>
      <c r="X241" s="122" t="s">
        <v>1853</v>
      </c>
    </row>
    <row r="242" spans="1:24" s="122" customFormat="1" x14ac:dyDescent="0.2">
      <c r="A242" s="123" t="s">
        <v>1718</v>
      </c>
      <c r="B242" s="130">
        <v>45345</v>
      </c>
      <c r="C242" s="125">
        <v>1745505</v>
      </c>
      <c r="D242" s="124" t="s">
        <v>27</v>
      </c>
      <c r="E242" s="123"/>
      <c r="F242" s="124" t="s">
        <v>1622</v>
      </c>
      <c r="G242" s="124" t="s">
        <v>29</v>
      </c>
      <c r="H242" s="124">
        <v>26327</v>
      </c>
      <c r="I242" s="124">
        <v>3</v>
      </c>
      <c r="J242" s="126" t="s">
        <v>39</v>
      </c>
      <c r="K242" s="124" t="s">
        <v>40</v>
      </c>
      <c r="L242" s="124" t="s">
        <v>32</v>
      </c>
      <c r="M242" s="127">
        <v>350</v>
      </c>
      <c r="N242" s="127">
        <v>3.7</v>
      </c>
      <c r="O242" s="118">
        <f t="shared" si="32"/>
        <v>1295</v>
      </c>
      <c r="P242" s="118">
        <v>0</v>
      </c>
      <c r="Q242" s="118"/>
      <c r="R242" s="118">
        <f t="shared" si="33"/>
        <v>1295</v>
      </c>
      <c r="S242" s="119">
        <f t="shared" si="31"/>
        <v>34093465</v>
      </c>
      <c r="T242" s="120">
        <f t="shared" si="41"/>
        <v>1394.4157464212678</v>
      </c>
      <c r="U242" s="121" t="s">
        <v>1872</v>
      </c>
      <c r="V242" s="122" t="s">
        <v>1872</v>
      </c>
      <c r="W242" s="122" t="s">
        <v>1883</v>
      </c>
      <c r="X242" s="122" t="s">
        <v>1853</v>
      </c>
    </row>
    <row r="243" spans="1:24" s="122" customFormat="1" x14ac:dyDescent="0.2">
      <c r="A243" s="123" t="s">
        <v>1718</v>
      </c>
      <c r="B243" s="130">
        <v>45345</v>
      </c>
      <c r="C243" s="125">
        <v>1745505</v>
      </c>
      <c r="D243" s="124" t="s">
        <v>27</v>
      </c>
      <c r="E243" s="123"/>
      <c r="F243" s="124" t="s">
        <v>1622</v>
      </c>
      <c r="G243" s="124" t="s">
        <v>29</v>
      </c>
      <c r="H243" s="124">
        <v>26327</v>
      </c>
      <c r="I243" s="124">
        <v>4</v>
      </c>
      <c r="J243" s="126" t="s">
        <v>41</v>
      </c>
      <c r="K243" s="124" t="s">
        <v>42</v>
      </c>
      <c r="L243" s="124" t="s">
        <v>32</v>
      </c>
      <c r="M243" s="127">
        <v>300</v>
      </c>
      <c r="N243" s="127">
        <v>4.22</v>
      </c>
      <c r="O243" s="118">
        <f t="shared" si="32"/>
        <v>1266</v>
      </c>
      <c r="P243" s="118">
        <v>0</v>
      </c>
      <c r="Q243" s="118"/>
      <c r="R243" s="118">
        <f t="shared" si="33"/>
        <v>1266</v>
      </c>
      <c r="S243" s="119">
        <f t="shared" si="31"/>
        <v>33329982</v>
      </c>
      <c r="T243" s="120">
        <f t="shared" si="41"/>
        <v>1363.1894478527608</v>
      </c>
      <c r="U243" s="121" t="s">
        <v>1872</v>
      </c>
      <c r="V243" s="122" t="s">
        <v>1872</v>
      </c>
      <c r="W243" s="122" t="s">
        <v>1883</v>
      </c>
      <c r="X243" s="122" t="s">
        <v>1853</v>
      </c>
    </row>
    <row r="244" spans="1:24" s="122" customFormat="1" x14ac:dyDescent="0.2">
      <c r="A244" s="123" t="s">
        <v>1718</v>
      </c>
      <c r="B244" s="130">
        <v>45345</v>
      </c>
      <c r="C244" s="125">
        <v>1745505</v>
      </c>
      <c r="D244" s="124" t="s">
        <v>27</v>
      </c>
      <c r="E244" s="123"/>
      <c r="F244" s="124" t="s">
        <v>1622</v>
      </c>
      <c r="G244" s="124" t="s">
        <v>29</v>
      </c>
      <c r="H244" s="124">
        <v>26327</v>
      </c>
      <c r="I244" s="124">
        <v>5</v>
      </c>
      <c r="J244" s="126" t="s">
        <v>1797</v>
      </c>
      <c r="K244" s="124" t="s">
        <v>1781</v>
      </c>
      <c r="L244" s="124" t="s">
        <v>46</v>
      </c>
      <c r="M244" s="127">
        <v>0</v>
      </c>
      <c r="N244" s="127">
        <v>0</v>
      </c>
      <c r="O244" s="118">
        <f t="shared" si="32"/>
        <v>0</v>
      </c>
      <c r="P244" s="118">
        <v>0</v>
      </c>
      <c r="Q244" s="118"/>
      <c r="R244" s="118">
        <f t="shared" si="33"/>
        <v>0</v>
      </c>
      <c r="S244" s="119">
        <f t="shared" si="31"/>
        <v>0</v>
      </c>
      <c r="T244" s="120"/>
      <c r="U244" s="121"/>
    </row>
    <row r="245" spans="1:24" s="122" customFormat="1" x14ac:dyDescent="0.2">
      <c r="A245" s="123" t="s">
        <v>1719</v>
      </c>
      <c r="B245" s="130">
        <v>45345</v>
      </c>
      <c r="C245" s="125">
        <v>1745506</v>
      </c>
      <c r="D245" s="124" t="s">
        <v>27</v>
      </c>
      <c r="E245" s="123"/>
      <c r="F245" s="124" t="s">
        <v>1622</v>
      </c>
      <c r="G245" s="124" t="s">
        <v>29</v>
      </c>
      <c r="H245" s="124">
        <v>26327</v>
      </c>
      <c r="I245" s="124">
        <v>1</v>
      </c>
      <c r="J245" s="126" t="s">
        <v>253</v>
      </c>
      <c r="K245" s="124" t="s">
        <v>254</v>
      </c>
      <c r="L245" s="124" t="s">
        <v>32</v>
      </c>
      <c r="M245" s="127">
        <v>3200</v>
      </c>
      <c r="N245" s="127">
        <v>2.88002</v>
      </c>
      <c r="O245" s="118">
        <f t="shared" si="32"/>
        <v>9216.0640000000003</v>
      </c>
      <c r="P245" s="118">
        <v>0</v>
      </c>
      <c r="Q245" s="118"/>
      <c r="R245" s="118">
        <f t="shared" si="33"/>
        <v>9216.0640000000003</v>
      </c>
      <c r="S245" s="119">
        <f t="shared" si="31"/>
        <v>242631316.928</v>
      </c>
      <c r="T245" s="120">
        <f t="shared" ref="T245:T246" si="42">26327/24450*R245</f>
        <v>9923.5712444989786</v>
      </c>
      <c r="U245" s="121" t="s">
        <v>1866</v>
      </c>
      <c r="V245" s="122" t="s">
        <v>1866</v>
      </c>
      <c r="W245" s="122" t="s">
        <v>1866</v>
      </c>
      <c r="X245" s="122" t="s">
        <v>1853</v>
      </c>
    </row>
    <row r="246" spans="1:24" s="122" customFormat="1" x14ac:dyDescent="0.2">
      <c r="A246" s="123" t="s">
        <v>1719</v>
      </c>
      <c r="B246" s="130">
        <v>45345</v>
      </c>
      <c r="C246" s="125">
        <v>1745506</v>
      </c>
      <c r="D246" s="124" t="s">
        <v>27</v>
      </c>
      <c r="E246" s="123"/>
      <c r="F246" s="124" t="s">
        <v>1622</v>
      </c>
      <c r="G246" s="124" t="s">
        <v>29</v>
      </c>
      <c r="H246" s="124">
        <v>26327</v>
      </c>
      <c r="I246" s="124">
        <v>2</v>
      </c>
      <c r="J246" s="126" t="s">
        <v>255</v>
      </c>
      <c r="K246" s="124" t="s">
        <v>256</v>
      </c>
      <c r="L246" s="124" t="s">
        <v>32</v>
      </c>
      <c r="M246" s="127">
        <v>1900</v>
      </c>
      <c r="N246" s="127">
        <v>3.57</v>
      </c>
      <c r="O246" s="118">
        <f t="shared" si="32"/>
        <v>6783</v>
      </c>
      <c r="P246" s="118">
        <v>0</v>
      </c>
      <c r="Q246" s="118"/>
      <c r="R246" s="118">
        <f t="shared" si="33"/>
        <v>6783</v>
      </c>
      <c r="S246" s="119">
        <f t="shared" si="31"/>
        <v>178576041</v>
      </c>
      <c r="T246" s="120">
        <f t="shared" si="42"/>
        <v>7303.7235582822086</v>
      </c>
      <c r="U246" s="121" t="s">
        <v>1866</v>
      </c>
      <c r="V246" s="122" t="s">
        <v>1866</v>
      </c>
      <c r="W246" s="122" t="s">
        <v>1866</v>
      </c>
      <c r="X246" s="122" t="s">
        <v>1853</v>
      </c>
    </row>
    <row r="247" spans="1:24" s="122" customFormat="1" x14ac:dyDescent="0.2">
      <c r="A247" s="123" t="s">
        <v>1719</v>
      </c>
      <c r="B247" s="130">
        <v>45345</v>
      </c>
      <c r="C247" s="125">
        <v>1745506</v>
      </c>
      <c r="D247" s="124" t="s">
        <v>27</v>
      </c>
      <c r="E247" s="123"/>
      <c r="F247" s="124" t="s">
        <v>1622</v>
      </c>
      <c r="G247" s="124" t="s">
        <v>29</v>
      </c>
      <c r="H247" s="124">
        <v>26327</v>
      </c>
      <c r="I247" s="124">
        <v>3</v>
      </c>
      <c r="J247" s="126" t="s">
        <v>1797</v>
      </c>
      <c r="K247" s="124" t="s">
        <v>1782</v>
      </c>
      <c r="L247" s="124" t="s">
        <v>46</v>
      </c>
      <c r="M247" s="127">
        <v>0</v>
      </c>
      <c r="N247" s="127">
        <v>0</v>
      </c>
      <c r="O247" s="118">
        <f t="shared" si="32"/>
        <v>0</v>
      </c>
      <c r="P247" s="118">
        <v>0</v>
      </c>
      <c r="Q247" s="118"/>
      <c r="R247" s="118">
        <f t="shared" si="33"/>
        <v>0</v>
      </c>
      <c r="S247" s="119">
        <f t="shared" si="31"/>
        <v>0</v>
      </c>
      <c r="T247" s="120"/>
      <c r="U247" s="121"/>
    </row>
    <row r="248" spans="1:24" s="122" customFormat="1" x14ac:dyDescent="0.2">
      <c r="A248" s="123" t="s">
        <v>1720</v>
      </c>
      <c r="B248" s="130">
        <v>45345</v>
      </c>
      <c r="C248" s="125">
        <v>1745507</v>
      </c>
      <c r="D248" s="124" t="s">
        <v>27</v>
      </c>
      <c r="E248" s="123"/>
      <c r="F248" s="124" t="s">
        <v>1622</v>
      </c>
      <c r="G248" s="124" t="s">
        <v>29</v>
      </c>
      <c r="H248" s="124">
        <v>26327</v>
      </c>
      <c r="I248" s="124">
        <v>1</v>
      </c>
      <c r="J248" s="126" t="s">
        <v>48</v>
      </c>
      <c r="K248" s="124" t="s">
        <v>49</v>
      </c>
      <c r="L248" s="124" t="s">
        <v>32</v>
      </c>
      <c r="M248" s="127">
        <v>453</v>
      </c>
      <c r="N248" s="127">
        <v>6.15</v>
      </c>
      <c r="O248" s="118">
        <f t="shared" si="32"/>
        <v>2785.9500000000003</v>
      </c>
      <c r="P248" s="118">
        <v>0</v>
      </c>
      <c r="Q248" s="118"/>
      <c r="R248" s="118">
        <f t="shared" si="33"/>
        <v>2785.9500000000003</v>
      </c>
      <c r="S248" s="119">
        <f t="shared" si="31"/>
        <v>73345705.650000006</v>
      </c>
      <c r="T248" s="120">
        <f t="shared" ref="T248:T250" si="43">26327/24450*R248</f>
        <v>2999.8243619631908</v>
      </c>
      <c r="U248" s="121" t="s">
        <v>1868</v>
      </c>
      <c r="V248" s="122" t="s">
        <v>1868</v>
      </c>
      <c r="W248" s="122" t="s">
        <v>1868</v>
      </c>
      <c r="X248" s="122" t="s">
        <v>1853</v>
      </c>
    </row>
    <row r="249" spans="1:24" s="122" customFormat="1" x14ac:dyDescent="0.2">
      <c r="A249" s="123" t="s">
        <v>1720</v>
      </c>
      <c r="B249" s="130">
        <v>45345</v>
      </c>
      <c r="C249" s="125">
        <v>1745507</v>
      </c>
      <c r="D249" s="124" t="s">
        <v>27</v>
      </c>
      <c r="E249" s="123"/>
      <c r="F249" s="124" t="s">
        <v>1622</v>
      </c>
      <c r="G249" s="124" t="s">
        <v>29</v>
      </c>
      <c r="H249" s="124">
        <v>26327</v>
      </c>
      <c r="I249" s="124">
        <v>2</v>
      </c>
      <c r="J249" s="126" t="s">
        <v>50</v>
      </c>
      <c r="K249" s="124" t="s">
        <v>51</v>
      </c>
      <c r="L249" s="124" t="s">
        <v>32</v>
      </c>
      <c r="M249" s="127">
        <v>500</v>
      </c>
      <c r="N249" s="127">
        <v>5.28</v>
      </c>
      <c r="O249" s="118">
        <f t="shared" si="32"/>
        <v>2640</v>
      </c>
      <c r="P249" s="118">
        <v>0</v>
      </c>
      <c r="Q249" s="118"/>
      <c r="R249" s="118">
        <f t="shared" si="33"/>
        <v>2640</v>
      </c>
      <c r="S249" s="119">
        <f t="shared" si="31"/>
        <v>69503280</v>
      </c>
      <c r="T249" s="120">
        <f t="shared" si="43"/>
        <v>2842.6699386503069</v>
      </c>
      <c r="U249" s="121" t="s">
        <v>1868</v>
      </c>
      <c r="V249" s="122" t="s">
        <v>1868</v>
      </c>
      <c r="W249" s="122" t="s">
        <v>1868</v>
      </c>
      <c r="X249" s="122" t="s">
        <v>1853</v>
      </c>
    </row>
    <row r="250" spans="1:24" s="122" customFormat="1" x14ac:dyDescent="0.2">
      <c r="A250" s="123" t="s">
        <v>1720</v>
      </c>
      <c r="B250" s="130">
        <v>45345</v>
      </c>
      <c r="C250" s="125">
        <v>1745507</v>
      </c>
      <c r="D250" s="124" t="s">
        <v>27</v>
      </c>
      <c r="E250" s="123"/>
      <c r="F250" s="124" t="s">
        <v>1622</v>
      </c>
      <c r="G250" s="124" t="s">
        <v>29</v>
      </c>
      <c r="H250" s="124">
        <v>26327</v>
      </c>
      <c r="I250" s="124">
        <v>3</v>
      </c>
      <c r="J250" s="126" t="s">
        <v>52</v>
      </c>
      <c r="K250" s="124" t="s">
        <v>53</v>
      </c>
      <c r="L250" s="124" t="s">
        <v>32</v>
      </c>
      <c r="M250" s="127">
        <v>500</v>
      </c>
      <c r="N250" s="127">
        <v>6.01</v>
      </c>
      <c r="O250" s="118">
        <f t="shared" si="32"/>
        <v>3005</v>
      </c>
      <c r="P250" s="118">
        <v>0</v>
      </c>
      <c r="Q250" s="118"/>
      <c r="R250" s="118">
        <f t="shared" si="33"/>
        <v>3005</v>
      </c>
      <c r="S250" s="119">
        <f t="shared" si="31"/>
        <v>79112635</v>
      </c>
      <c r="T250" s="120">
        <f t="shared" si="43"/>
        <v>3235.6905930470348</v>
      </c>
      <c r="U250" s="121" t="s">
        <v>1868</v>
      </c>
      <c r="V250" s="122" t="s">
        <v>1868</v>
      </c>
      <c r="W250" s="122" t="s">
        <v>1868</v>
      </c>
      <c r="X250" s="122" t="s">
        <v>1853</v>
      </c>
    </row>
    <row r="251" spans="1:24" s="122" customFormat="1" x14ac:dyDescent="0.2">
      <c r="A251" s="123" t="s">
        <v>1720</v>
      </c>
      <c r="B251" s="130">
        <v>45345</v>
      </c>
      <c r="C251" s="125">
        <v>1745507</v>
      </c>
      <c r="D251" s="124" t="s">
        <v>27</v>
      </c>
      <c r="E251" s="123"/>
      <c r="F251" s="124" t="s">
        <v>1622</v>
      </c>
      <c r="G251" s="124" t="s">
        <v>29</v>
      </c>
      <c r="H251" s="124">
        <v>26327</v>
      </c>
      <c r="I251" s="124">
        <v>4</v>
      </c>
      <c r="J251" s="126" t="s">
        <v>1797</v>
      </c>
      <c r="K251" s="124" t="s">
        <v>1783</v>
      </c>
      <c r="L251" s="124" t="s">
        <v>46</v>
      </c>
      <c r="M251" s="127">
        <v>0</v>
      </c>
      <c r="N251" s="127">
        <v>0</v>
      </c>
      <c r="O251" s="118">
        <f t="shared" si="32"/>
        <v>0</v>
      </c>
      <c r="P251" s="118">
        <v>0</v>
      </c>
      <c r="Q251" s="118"/>
      <c r="R251" s="118">
        <f t="shared" si="33"/>
        <v>0</v>
      </c>
      <c r="S251" s="119">
        <f t="shared" si="31"/>
        <v>0</v>
      </c>
      <c r="T251" s="120"/>
      <c r="U251" s="121"/>
    </row>
    <row r="252" spans="1:24" s="122" customFormat="1" x14ac:dyDescent="0.2">
      <c r="A252" s="123" t="s">
        <v>1721</v>
      </c>
      <c r="B252" s="130">
        <v>45345</v>
      </c>
      <c r="C252" s="125">
        <v>1745508</v>
      </c>
      <c r="D252" s="124" t="s">
        <v>27</v>
      </c>
      <c r="E252" s="123"/>
      <c r="F252" s="124" t="s">
        <v>1622</v>
      </c>
      <c r="G252" s="124" t="s">
        <v>29</v>
      </c>
      <c r="H252" s="124">
        <v>26327</v>
      </c>
      <c r="I252" s="124">
        <v>1</v>
      </c>
      <c r="J252" s="126" t="s">
        <v>356</v>
      </c>
      <c r="K252" s="124" t="s">
        <v>357</v>
      </c>
      <c r="L252" s="124" t="s">
        <v>32</v>
      </c>
      <c r="M252" s="127">
        <v>500</v>
      </c>
      <c r="N252" s="127">
        <v>4.3</v>
      </c>
      <c r="O252" s="118">
        <f t="shared" si="32"/>
        <v>2150</v>
      </c>
      <c r="P252" s="118">
        <v>0</v>
      </c>
      <c r="Q252" s="118"/>
      <c r="R252" s="118">
        <f t="shared" si="33"/>
        <v>2150</v>
      </c>
      <c r="S252" s="119">
        <f t="shared" si="31"/>
        <v>56603050</v>
      </c>
      <c r="T252" s="120">
        <f t="shared" ref="T252:T255" si="44">26327/24450*R252</f>
        <v>2315.0531697341512</v>
      </c>
      <c r="U252" s="121" t="s">
        <v>1869</v>
      </c>
      <c r="V252" s="122" t="s">
        <v>1869</v>
      </c>
      <c r="W252" s="122" t="s">
        <v>1869</v>
      </c>
      <c r="X252" s="122" t="s">
        <v>1853</v>
      </c>
    </row>
    <row r="253" spans="1:24" s="122" customFormat="1" x14ac:dyDescent="0.2">
      <c r="A253" s="123" t="s">
        <v>1721</v>
      </c>
      <c r="B253" s="130">
        <v>45345</v>
      </c>
      <c r="C253" s="125">
        <v>1745508</v>
      </c>
      <c r="D253" s="124" t="s">
        <v>27</v>
      </c>
      <c r="E253" s="123"/>
      <c r="F253" s="124" t="s">
        <v>1622</v>
      </c>
      <c r="G253" s="124" t="s">
        <v>29</v>
      </c>
      <c r="H253" s="124">
        <v>26327</v>
      </c>
      <c r="I253" s="124">
        <v>2</v>
      </c>
      <c r="J253" s="126" t="s">
        <v>1784</v>
      </c>
      <c r="K253" s="124" t="s">
        <v>1785</v>
      </c>
      <c r="L253" s="124" t="s">
        <v>32</v>
      </c>
      <c r="M253" s="127">
        <v>200</v>
      </c>
      <c r="N253" s="127">
        <v>3.45</v>
      </c>
      <c r="O253" s="118">
        <f t="shared" si="32"/>
        <v>690</v>
      </c>
      <c r="P253" s="118">
        <v>0</v>
      </c>
      <c r="Q253" s="118"/>
      <c r="R253" s="118">
        <f t="shared" si="33"/>
        <v>690</v>
      </c>
      <c r="S253" s="119">
        <f t="shared" si="31"/>
        <v>18165630</v>
      </c>
      <c r="T253" s="120">
        <f t="shared" si="44"/>
        <v>742.97055214723923</v>
      </c>
      <c r="U253" s="121" t="s">
        <v>1869</v>
      </c>
      <c r="V253" s="122" t="s">
        <v>1869</v>
      </c>
      <c r="W253" s="122" t="s">
        <v>1869</v>
      </c>
      <c r="X253" s="122" t="s">
        <v>1853</v>
      </c>
    </row>
    <row r="254" spans="1:24" s="122" customFormat="1" x14ac:dyDescent="0.2">
      <c r="A254" s="123" t="s">
        <v>1721</v>
      </c>
      <c r="B254" s="130">
        <v>45345</v>
      </c>
      <c r="C254" s="125">
        <v>1745508</v>
      </c>
      <c r="D254" s="124" t="s">
        <v>27</v>
      </c>
      <c r="E254" s="123"/>
      <c r="F254" s="124" t="s">
        <v>1622</v>
      </c>
      <c r="G254" s="124" t="s">
        <v>29</v>
      </c>
      <c r="H254" s="124">
        <v>26327</v>
      </c>
      <c r="I254" s="124">
        <v>3</v>
      </c>
      <c r="J254" s="126" t="s">
        <v>56</v>
      </c>
      <c r="K254" s="124" t="s">
        <v>57</v>
      </c>
      <c r="L254" s="124" t="s">
        <v>32</v>
      </c>
      <c r="M254" s="127">
        <v>1000</v>
      </c>
      <c r="N254" s="127">
        <v>6.0540000000000003</v>
      </c>
      <c r="O254" s="118">
        <f t="shared" si="32"/>
        <v>6054</v>
      </c>
      <c r="P254" s="118">
        <v>0</v>
      </c>
      <c r="Q254" s="118"/>
      <c r="R254" s="118">
        <f t="shared" si="33"/>
        <v>6054</v>
      </c>
      <c r="S254" s="119">
        <f t="shared" si="31"/>
        <v>159383658</v>
      </c>
      <c r="T254" s="120">
        <f t="shared" si="44"/>
        <v>6518.7590184049086</v>
      </c>
      <c r="U254" s="121" t="s">
        <v>1870</v>
      </c>
      <c r="V254" s="122" t="s">
        <v>1870</v>
      </c>
      <c r="W254" s="122" t="s">
        <v>1870</v>
      </c>
      <c r="X254" s="122" t="s">
        <v>1853</v>
      </c>
    </row>
    <row r="255" spans="1:24" s="122" customFormat="1" x14ac:dyDescent="0.2">
      <c r="A255" s="123" t="s">
        <v>1721</v>
      </c>
      <c r="B255" s="130">
        <v>45345</v>
      </c>
      <c r="C255" s="125">
        <v>1745508</v>
      </c>
      <c r="D255" s="124" t="s">
        <v>27</v>
      </c>
      <c r="E255" s="123"/>
      <c r="F255" s="124" t="s">
        <v>1622</v>
      </c>
      <c r="G255" s="124" t="s">
        <v>29</v>
      </c>
      <c r="H255" s="124">
        <v>26327</v>
      </c>
      <c r="I255" s="124">
        <v>4</v>
      </c>
      <c r="J255" s="126" t="s">
        <v>58</v>
      </c>
      <c r="K255" s="124" t="s">
        <v>59</v>
      </c>
      <c r="L255" s="124" t="s">
        <v>32</v>
      </c>
      <c r="M255" s="127">
        <v>1200</v>
      </c>
      <c r="N255" s="127">
        <v>2.0880000000000001</v>
      </c>
      <c r="O255" s="118">
        <f t="shared" si="32"/>
        <v>2505.6</v>
      </c>
      <c r="P255" s="118">
        <v>0</v>
      </c>
      <c r="Q255" s="118"/>
      <c r="R255" s="118">
        <f t="shared" si="33"/>
        <v>2505.6</v>
      </c>
      <c r="S255" s="119">
        <f t="shared" si="31"/>
        <v>65964931.199999996</v>
      </c>
      <c r="T255" s="120">
        <f t="shared" si="44"/>
        <v>2697.9521963190182</v>
      </c>
      <c r="U255" s="121" t="s">
        <v>1870</v>
      </c>
      <c r="V255" s="122" t="s">
        <v>1870</v>
      </c>
      <c r="W255" s="122" t="s">
        <v>1870</v>
      </c>
      <c r="X255" s="122" t="s">
        <v>1853</v>
      </c>
    </row>
    <row r="256" spans="1:24" s="122" customFormat="1" x14ac:dyDescent="0.2">
      <c r="A256" s="123" t="s">
        <v>1721</v>
      </c>
      <c r="B256" s="130">
        <v>45345</v>
      </c>
      <c r="C256" s="125">
        <v>1745508</v>
      </c>
      <c r="D256" s="124" t="s">
        <v>27</v>
      </c>
      <c r="E256" s="123"/>
      <c r="F256" s="124" t="s">
        <v>1622</v>
      </c>
      <c r="G256" s="124" t="s">
        <v>29</v>
      </c>
      <c r="H256" s="124">
        <v>26327</v>
      </c>
      <c r="I256" s="124">
        <v>5</v>
      </c>
      <c r="J256" s="126" t="s">
        <v>1797</v>
      </c>
      <c r="K256" s="124" t="s">
        <v>1786</v>
      </c>
      <c r="L256" s="124" t="s">
        <v>46</v>
      </c>
      <c r="M256" s="127">
        <v>0</v>
      </c>
      <c r="N256" s="127">
        <v>0</v>
      </c>
      <c r="O256" s="118">
        <f t="shared" si="32"/>
        <v>0</v>
      </c>
      <c r="P256" s="118">
        <v>0</v>
      </c>
      <c r="Q256" s="118"/>
      <c r="R256" s="118">
        <f t="shared" si="33"/>
        <v>0</v>
      </c>
      <c r="S256" s="119">
        <f t="shared" si="31"/>
        <v>0</v>
      </c>
      <c r="T256" s="120"/>
      <c r="U256" s="121"/>
    </row>
    <row r="257" spans="1:24" s="122" customFormat="1" x14ac:dyDescent="0.2">
      <c r="A257" s="123" t="s">
        <v>1722</v>
      </c>
      <c r="B257" s="130">
        <v>45345</v>
      </c>
      <c r="C257" s="125">
        <v>1745509</v>
      </c>
      <c r="D257" s="124" t="s">
        <v>27</v>
      </c>
      <c r="E257" s="123"/>
      <c r="F257" s="124" t="s">
        <v>1622</v>
      </c>
      <c r="G257" s="124" t="s">
        <v>29</v>
      </c>
      <c r="H257" s="124">
        <v>26327</v>
      </c>
      <c r="I257" s="124">
        <v>1</v>
      </c>
      <c r="J257" s="126" t="s">
        <v>265</v>
      </c>
      <c r="K257" s="124" t="s">
        <v>266</v>
      </c>
      <c r="L257" s="124" t="s">
        <v>32</v>
      </c>
      <c r="M257" s="127">
        <v>1500</v>
      </c>
      <c r="N257" s="127">
        <v>3.28</v>
      </c>
      <c r="O257" s="118">
        <f t="shared" si="32"/>
        <v>4920</v>
      </c>
      <c r="P257" s="118">
        <v>0</v>
      </c>
      <c r="Q257" s="118"/>
      <c r="R257" s="118">
        <f t="shared" si="33"/>
        <v>4920</v>
      </c>
      <c r="S257" s="119">
        <f t="shared" si="31"/>
        <v>129528840</v>
      </c>
      <c r="T257" s="120">
        <f t="shared" ref="T257:T260" si="45">26327/24450*R257</f>
        <v>5297.7030674846628</v>
      </c>
      <c r="U257" s="121" t="s">
        <v>1867</v>
      </c>
      <c r="V257" s="122" t="s">
        <v>1867</v>
      </c>
      <c r="W257" s="122" t="s">
        <v>1882</v>
      </c>
      <c r="X257" s="122" t="s">
        <v>1853</v>
      </c>
    </row>
    <row r="258" spans="1:24" s="122" customFormat="1" x14ac:dyDescent="0.2">
      <c r="A258" s="123" t="s">
        <v>1722</v>
      </c>
      <c r="B258" s="130">
        <v>45345</v>
      </c>
      <c r="C258" s="125">
        <v>1745509</v>
      </c>
      <c r="D258" s="124" t="s">
        <v>27</v>
      </c>
      <c r="E258" s="123"/>
      <c r="F258" s="124" t="s">
        <v>1622</v>
      </c>
      <c r="G258" s="124" t="s">
        <v>29</v>
      </c>
      <c r="H258" s="124">
        <v>26327</v>
      </c>
      <c r="I258" s="124">
        <v>2</v>
      </c>
      <c r="J258" s="126" t="s">
        <v>267</v>
      </c>
      <c r="K258" s="124" t="s">
        <v>268</v>
      </c>
      <c r="L258" s="124" t="s">
        <v>32</v>
      </c>
      <c r="M258" s="127">
        <v>1500</v>
      </c>
      <c r="N258" s="127">
        <v>3.28</v>
      </c>
      <c r="O258" s="118">
        <f t="shared" si="32"/>
        <v>4920</v>
      </c>
      <c r="P258" s="118">
        <v>0</v>
      </c>
      <c r="Q258" s="118"/>
      <c r="R258" s="118">
        <f t="shared" si="33"/>
        <v>4920</v>
      </c>
      <c r="S258" s="119">
        <f t="shared" si="31"/>
        <v>129528840</v>
      </c>
      <c r="T258" s="120">
        <f t="shared" si="45"/>
        <v>5297.7030674846628</v>
      </c>
      <c r="U258" s="121" t="s">
        <v>1867</v>
      </c>
      <c r="V258" s="122" t="s">
        <v>1867</v>
      </c>
      <c r="W258" s="122" t="s">
        <v>1882</v>
      </c>
      <c r="X258" s="122" t="s">
        <v>1853</v>
      </c>
    </row>
    <row r="259" spans="1:24" s="122" customFormat="1" x14ac:dyDescent="0.2">
      <c r="A259" s="123" t="s">
        <v>1722</v>
      </c>
      <c r="B259" s="130">
        <v>45345</v>
      </c>
      <c r="C259" s="125">
        <v>1745509</v>
      </c>
      <c r="D259" s="124" t="s">
        <v>27</v>
      </c>
      <c r="E259" s="123"/>
      <c r="F259" s="124" t="s">
        <v>1622</v>
      </c>
      <c r="G259" s="124" t="s">
        <v>29</v>
      </c>
      <c r="H259" s="124">
        <v>26327</v>
      </c>
      <c r="I259" s="124">
        <v>3</v>
      </c>
      <c r="J259" s="126" t="s">
        <v>269</v>
      </c>
      <c r="K259" s="124" t="s">
        <v>270</v>
      </c>
      <c r="L259" s="124" t="s">
        <v>32</v>
      </c>
      <c r="M259" s="127">
        <v>3500</v>
      </c>
      <c r="N259" s="127">
        <v>3.05</v>
      </c>
      <c r="O259" s="118">
        <f t="shared" si="32"/>
        <v>10675</v>
      </c>
      <c r="P259" s="118">
        <v>0</v>
      </c>
      <c r="Q259" s="118"/>
      <c r="R259" s="118">
        <f t="shared" si="33"/>
        <v>10675</v>
      </c>
      <c r="S259" s="119">
        <f t="shared" ref="S259:S299" si="46">R259*H259</f>
        <v>281040725</v>
      </c>
      <c r="T259" s="120">
        <f t="shared" si="45"/>
        <v>11494.508179959101</v>
      </c>
      <c r="U259" s="121" t="s">
        <v>1867</v>
      </c>
      <c r="V259" s="122" t="s">
        <v>1867</v>
      </c>
      <c r="W259" s="122" t="s">
        <v>1882</v>
      </c>
      <c r="X259" s="122" t="s">
        <v>1853</v>
      </c>
    </row>
    <row r="260" spans="1:24" s="122" customFormat="1" x14ac:dyDescent="0.2">
      <c r="A260" s="123" t="s">
        <v>1722</v>
      </c>
      <c r="B260" s="130">
        <v>45345</v>
      </c>
      <c r="C260" s="125">
        <v>1745509</v>
      </c>
      <c r="D260" s="124" t="s">
        <v>27</v>
      </c>
      <c r="E260" s="123"/>
      <c r="F260" s="124" t="s">
        <v>1622</v>
      </c>
      <c r="G260" s="124" t="s">
        <v>29</v>
      </c>
      <c r="H260" s="124">
        <v>26327</v>
      </c>
      <c r="I260" s="124">
        <v>4</v>
      </c>
      <c r="J260" s="126" t="s">
        <v>271</v>
      </c>
      <c r="K260" s="124" t="s">
        <v>272</v>
      </c>
      <c r="L260" s="124" t="s">
        <v>32</v>
      </c>
      <c r="M260" s="127">
        <v>3500</v>
      </c>
      <c r="N260" s="127">
        <v>3.07</v>
      </c>
      <c r="O260" s="118">
        <f t="shared" ref="O260:O299" si="47">M260*N260</f>
        <v>10745</v>
      </c>
      <c r="P260" s="118">
        <v>0</v>
      </c>
      <c r="Q260" s="118"/>
      <c r="R260" s="118">
        <f t="shared" ref="R260:R299" si="48">O260</f>
        <v>10745</v>
      </c>
      <c r="S260" s="119">
        <f t="shared" si="46"/>
        <v>282883615</v>
      </c>
      <c r="T260" s="120">
        <f t="shared" si="45"/>
        <v>11569.882004089979</v>
      </c>
      <c r="U260" s="121" t="s">
        <v>1867</v>
      </c>
      <c r="V260" s="122" t="s">
        <v>1867</v>
      </c>
      <c r="W260" s="122" t="s">
        <v>1882</v>
      </c>
      <c r="X260" s="122" t="s">
        <v>1853</v>
      </c>
    </row>
    <row r="261" spans="1:24" s="122" customFormat="1" x14ac:dyDescent="0.2">
      <c r="A261" s="123" t="s">
        <v>1722</v>
      </c>
      <c r="B261" s="130">
        <v>45345</v>
      </c>
      <c r="C261" s="125">
        <v>1745509</v>
      </c>
      <c r="D261" s="124" t="s">
        <v>27</v>
      </c>
      <c r="E261" s="123"/>
      <c r="F261" s="124" t="s">
        <v>1622</v>
      </c>
      <c r="G261" s="124" t="s">
        <v>29</v>
      </c>
      <c r="H261" s="124">
        <v>26327</v>
      </c>
      <c r="I261" s="124">
        <v>5</v>
      </c>
      <c r="J261" s="126" t="s">
        <v>1797</v>
      </c>
      <c r="K261" s="124" t="s">
        <v>1787</v>
      </c>
      <c r="L261" s="124" t="s">
        <v>46</v>
      </c>
      <c r="M261" s="127">
        <v>0</v>
      </c>
      <c r="N261" s="127">
        <v>0</v>
      </c>
      <c r="O261" s="118">
        <f t="shared" si="47"/>
        <v>0</v>
      </c>
      <c r="P261" s="118">
        <v>0</v>
      </c>
      <c r="Q261" s="118"/>
      <c r="R261" s="118">
        <f t="shared" si="48"/>
        <v>0</v>
      </c>
      <c r="S261" s="119">
        <f t="shared" si="46"/>
        <v>0</v>
      </c>
      <c r="T261" s="120"/>
      <c r="U261" s="121"/>
    </row>
    <row r="262" spans="1:24" s="122" customFormat="1" x14ac:dyDescent="0.2">
      <c r="A262" s="123" t="s">
        <v>1723</v>
      </c>
      <c r="B262" s="130">
        <v>45345</v>
      </c>
      <c r="C262" s="125">
        <v>1745510</v>
      </c>
      <c r="D262" s="124" t="s">
        <v>125</v>
      </c>
      <c r="E262" s="123"/>
      <c r="F262" s="124" t="s">
        <v>1623</v>
      </c>
      <c r="G262" s="124" t="s">
        <v>81</v>
      </c>
      <c r="H262" s="124">
        <v>24450</v>
      </c>
      <c r="I262" s="124">
        <v>1</v>
      </c>
      <c r="J262" s="126" t="s">
        <v>171</v>
      </c>
      <c r="K262" s="124" t="s">
        <v>172</v>
      </c>
      <c r="L262" s="124" t="s">
        <v>32</v>
      </c>
      <c r="M262" s="127">
        <v>2000</v>
      </c>
      <c r="N262" s="127">
        <v>6.37</v>
      </c>
      <c r="O262" s="118">
        <f t="shared" si="47"/>
        <v>12740</v>
      </c>
      <c r="P262" s="118">
        <v>0</v>
      </c>
      <c r="Q262" s="118"/>
      <c r="R262" s="118">
        <f t="shared" si="48"/>
        <v>12740</v>
      </c>
      <c r="S262" s="119">
        <f t="shared" si="46"/>
        <v>311493000</v>
      </c>
      <c r="T262" s="120">
        <f t="shared" ref="T262:T268" si="49">R262</f>
        <v>12740</v>
      </c>
      <c r="U262" s="121" t="s">
        <v>1861</v>
      </c>
      <c r="V262" s="122" t="s">
        <v>1861</v>
      </c>
      <c r="W262" s="122" t="s">
        <v>1861</v>
      </c>
      <c r="X262" s="122" t="s">
        <v>1850</v>
      </c>
    </row>
    <row r="263" spans="1:24" s="122" customFormat="1" x14ac:dyDescent="0.2">
      <c r="A263" s="123" t="s">
        <v>1723</v>
      </c>
      <c r="B263" s="130">
        <v>45345</v>
      </c>
      <c r="C263" s="125">
        <v>1745510</v>
      </c>
      <c r="D263" s="124" t="s">
        <v>125</v>
      </c>
      <c r="E263" s="123"/>
      <c r="F263" s="124" t="s">
        <v>1623</v>
      </c>
      <c r="G263" s="124" t="s">
        <v>81</v>
      </c>
      <c r="H263" s="124">
        <v>24450</v>
      </c>
      <c r="I263" s="124">
        <v>2</v>
      </c>
      <c r="J263" s="126" t="s">
        <v>88</v>
      </c>
      <c r="K263" s="124" t="s">
        <v>89</v>
      </c>
      <c r="L263" s="124" t="s">
        <v>32</v>
      </c>
      <c r="M263" s="127">
        <v>2000</v>
      </c>
      <c r="N263" s="127">
        <v>5.67</v>
      </c>
      <c r="O263" s="118">
        <f t="shared" si="47"/>
        <v>11340</v>
      </c>
      <c r="P263" s="118">
        <v>0</v>
      </c>
      <c r="Q263" s="118"/>
      <c r="R263" s="118">
        <f t="shared" si="48"/>
        <v>11340</v>
      </c>
      <c r="S263" s="119">
        <f t="shared" si="46"/>
        <v>277263000</v>
      </c>
      <c r="T263" s="120">
        <f t="shared" si="49"/>
        <v>11340</v>
      </c>
      <c r="U263" s="121" t="s">
        <v>1861</v>
      </c>
      <c r="V263" s="122" t="s">
        <v>1861</v>
      </c>
      <c r="W263" s="122" t="s">
        <v>1861</v>
      </c>
      <c r="X263" s="122" t="s">
        <v>1850</v>
      </c>
    </row>
    <row r="264" spans="1:24" s="122" customFormat="1" x14ac:dyDescent="0.2">
      <c r="A264" s="123" t="s">
        <v>1723</v>
      </c>
      <c r="B264" s="130">
        <v>45345</v>
      </c>
      <c r="C264" s="125">
        <v>1745510</v>
      </c>
      <c r="D264" s="124" t="s">
        <v>125</v>
      </c>
      <c r="E264" s="123"/>
      <c r="F264" s="124" t="s">
        <v>1623</v>
      </c>
      <c r="G264" s="124" t="s">
        <v>81</v>
      </c>
      <c r="H264" s="124">
        <v>24450</v>
      </c>
      <c r="I264" s="124">
        <v>3</v>
      </c>
      <c r="J264" s="126" t="s">
        <v>90</v>
      </c>
      <c r="K264" s="124" t="s">
        <v>91</v>
      </c>
      <c r="L264" s="124" t="s">
        <v>32</v>
      </c>
      <c r="M264" s="127">
        <v>600</v>
      </c>
      <c r="N264" s="127">
        <v>5.89</v>
      </c>
      <c r="O264" s="118">
        <f t="shared" si="47"/>
        <v>3534</v>
      </c>
      <c r="P264" s="118">
        <v>0</v>
      </c>
      <c r="Q264" s="118"/>
      <c r="R264" s="118">
        <f t="shared" si="48"/>
        <v>3534</v>
      </c>
      <c r="S264" s="119">
        <f t="shared" si="46"/>
        <v>86406300</v>
      </c>
      <c r="T264" s="120">
        <f t="shared" si="49"/>
        <v>3534</v>
      </c>
      <c r="U264" s="121" t="s">
        <v>1861</v>
      </c>
      <c r="V264" s="122" t="s">
        <v>1861</v>
      </c>
      <c r="W264" s="122" t="s">
        <v>1861</v>
      </c>
      <c r="X264" s="122" t="s">
        <v>1850</v>
      </c>
    </row>
    <row r="265" spans="1:24" s="122" customFormat="1" x14ac:dyDescent="0.2">
      <c r="A265" s="123" t="s">
        <v>1723</v>
      </c>
      <c r="B265" s="130">
        <v>45345</v>
      </c>
      <c r="C265" s="125">
        <v>1745510</v>
      </c>
      <c r="D265" s="124" t="s">
        <v>125</v>
      </c>
      <c r="E265" s="123"/>
      <c r="F265" s="124" t="s">
        <v>1623</v>
      </c>
      <c r="G265" s="124" t="s">
        <v>81</v>
      </c>
      <c r="H265" s="124">
        <v>24450</v>
      </c>
      <c r="I265" s="124">
        <v>4</v>
      </c>
      <c r="J265" s="126" t="s">
        <v>173</v>
      </c>
      <c r="K265" s="124" t="s">
        <v>174</v>
      </c>
      <c r="L265" s="124" t="s">
        <v>32</v>
      </c>
      <c r="M265" s="127">
        <v>100</v>
      </c>
      <c r="N265" s="127">
        <v>4.0999999999999996</v>
      </c>
      <c r="O265" s="118">
        <f t="shared" si="47"/>
        <v>409.99999999999994</v>
      </c>
      <c r="P265" s="118">
        <v>0</v>
      </c>
      <c r="Q265" s="118"/>
      <c r="R265" s="118">
        <f t="shared" si="48"/>
        <v>409.99999999999994</v>
      </c>
      <c r="S265" s="119">
        <f t="shared" si="46"/>
        <v>10024499.999999998</v>
      </c>
      <c r="T265" s="120">
        <f t="shared" si="49"/>
        <v>409.99999999999994</v>
      </c>
      <c r="U265" s="121" t="s">
        <v>1861</v>
      </c>
      <c r="V265" s="122" t="s">
        <v>1861</v>
      </c>
      <c r="W265" s="122" t="s">
        <v>1861</v>
      </c>
      <c r="X265" s="122" t="s">
        <v>1850</v>
      </c>
    </row>
    <row r="266" spans="1:24" s="122" customFormat="1" x14ac:dyDescent="0.2">
      <c r="A266" s="123" t="s">
        <v>1723</v>
      </c>
      <c r="B266" s="130">
        <v>45345</v>
      </c>
      <c r="C266" s="125">
        <v>1745510</v>
      </c>
      <c r="D266" s="124" t="s">
        <v>125</v>
      </c>
      <c r="E266" s="123"/>
      <c r="F266" s="124" t="s">
        <v>1623</v>
      </c>
      <c r="G266" s="124" t="s">
        <v>81</v>
      </c>
      <c r="H266" s="124">
        <v>24450</v>
      </c>
      <c r="I266" s="124">
        <v>5</v>
      </c>
      <c r="J266" s="126" t="s">
        <v>175</v>
      </c>
      <c r="K266" s="124" t="s">
        <v>176</v>
      </c>
      <c r="L266" s="124" t="s">
        <v>32</v>
      </c>
      <c r="M266" s="127">
        <v>800</v>
      </c>
      <c r="N266" s="127">
        <v>5.89</v>
      </c>
      <c r="O266" s="118">
        <f t="shared" si="47"/>
        <v>4712</v>
      </c>
      <c r="P266" s="118">
        <v>0</v>
      </c>
      <c r="Q266" s="118"/>
      <c r="R266" s="118">
        <f t="shared" si="48"/>
        <v>4712</v>
      </c>
      <c r="S266" s="119">
        <f t="shared" si="46"/>
        <v>115208400</v>
      </c>
      <c r="T266" s="120">
        <f t="shared" si="49"/>
        <v>4712</v>
      </c>
      <c r="U266" s="121" t="s">
        <v>1861</v>
      </c>
      <c r="V266" s="122" t="s">
        <v>1861</v>
      </c>
      <c r="W266" s="122" t="s">
        <v>1861</v>
      </c>
      <c r="X266" s="122" t="s">
        <v>1850</v>
      </c>
    </row>
    <row r="267" spans="1:24" s="122" customFormat="1" x14ac:dyDescent="0.2">
      <c r="A267" s="123" t="s">
        <v>1723</v>
      </c>
      <c r="B267" s="130">
        <v>45345</v>
      </c>
      <c r="C267" s="125">
        <v>1745510</v>
      </c>
      <c r="D267" s="124" t="s">
        <v>125</v>
      </c>
      <c r="E267" s="123"/>
      <c r="F267" s="124" t="s">
        <v>1623</v>
      </c>
      <c r="G267" s="124" t="s">
        <v>81</v>
      </c>
      <c r="H267" s="124">
        <v>24450</v>
      </c>
      <c r="I267" s="124">
        <v>6</v>
      </c>
      <c r="J267" s="126" t="s">
        <v>177</v>
      </c>
      <c r="K267" s="124" t="s">
        <v>178</v>
      </c>
      <c r="L267" s="124" t="s">
        <v>32</v>
      </c>
      <c r="M267" s="127">
        <v>1000</v>
      </c>
      <c r="N267" s="127">
        <v>5.62</v>
      </c>
      <c r="O267" s="118">
        <f t="shared" si="47"/>
        <v>5620</v>
      </c>
      <c r="P267" s="118">
        <v>0</v>
      </c>
      <c r="Q267" s="118"/>
      <c r="R267" s="118">
        <f t="shared" si="48"/>
        <v>5620</v>
      </c>
      <c r="S267" s="119">
        <f t="shared" si="46"/>
        <v>137409000</v>
      </c>
      <c r="T267" s="120">
        <f t="shared" si="49"/>
        <v>5620</v>
      </c>
      <c r="U267" s="121" t="s">
        <v>1861</v>
      </c>
      <c r="V267" s="122" t="s">
        <v>1861</v>
      </c>
      <c r="W267" s="122" t="s">
        <v>1861</v>
      </c>
      <c r="X267" s="122" t="s">
        <v>1850</v>
      </c>
    </row>
    <row r="268" spans="1:24" s="122" customFormat="1" x14ac:dyDescent="0.2">
      <c r="A268" s="123" t="s">
        <v>1723</v>
      </c>
      <c r="B268" s="130">
        <v>45345</v>
      </c>
      <c r="C268" s="125">
        <v>1745510</v>
      </c>
      <c r="D268" s="124" t="s">
        <v>125</v>
      </c>
      <c r="E268" s="123"/>
      <c r="F268" s="124" t="s">
        <v>1623</v>
      </c>
      <c r="G268" s="124" t="s">
        <v>81</v>
      </c>
      <c r="H268" s="124">
        <v>24450</v>
      </c>
      <c r="I268" s="124">
        <v>7</v>
      </c>
      <c r="J268" s="126" t="s">
        <v>179</v>
      </c>
      <c r="K268" s="124" t="s">
        <v>180</v>
      </c>
      <c r="L268" s="124" t="s">
        <v>32</v>
      </c>
      <c r="M268" s="127">
        <v>800</v>
      </c>
      <c r="N268" s="127">
        <v>5.62</v>
      </c>
      <c r="O268" s="118">
        <f t="shared" si="47"/>
        <v>4496</v>
      </c>
      <c r="P268" s="118">
        <v>0</v>
      </c>
      <c r="Q268" s="118"/>
      <c r="R268" s="118">
        <f t="shared" si="48"/>
        <v>4496</v>
      </c>
      <c r="S268" s="119">
        <f t="shared" si="46"/>
        <v>109927200</v>
      </c>
      <c r="T268" s="120">
        <f t="shared" si="49"/>
        <v>4496</v>
      </c>
      <c r="U268" s="121" t="s">
        <v>1861</v>
      </c>
      <c r="V268" s="122" t="s">
        <v>1861</v>
      </c>
      <c r="W268" s="122" t="s">
        <v>1861</v>
      </c>
      <c r="X268" s="122" t="s">
        <v>1850</v>
      </c>
    </row>
    <row r="269" spans="1:24" s="122" customFormat="1" x14ac:dyDescent="0.2">
      <c r="A269" s="123" t="s">
        <v>1723</v>
      </c>
      <c r="B269" s="130">
        <v>45345</v>
      </c>
      <c r="C269" s="125">
        <v>1745510</v>
      </c>
      <c r="D269" s="124" t="s">
        <v>125</v>
      </c>
      <c r="E269" s="123"/>
      <c r="F269" s="124" t="s">
        <v>1623</v>
      </c>
      <c r="G269" s="124" t="s">
        <v>81</v>
      </c>
      <c r="H269" s="124">
        <v>24450</v>
      </c>
      <c r="I269" s="124">
        <v>8</v>
      </c>
      <c r="J269" s="126" t="s">
        <v>1797</v>
      </c>
      <c r="K269" s="124" t="s">
        <v>1788</v>
      </c>
      <c r="L269" s="124" t="s">
        <v>46</v>
      </c>
      <c r="M269" s="127">
        <v>0</v>
      </c>
      <c r="N269" s="127">
        <v>0</v>
      </c>
      <c r="O269" s="118">
        <f t="shared" si="47"/>
        <v>0</v>
      </c>
      <c r="P269" s="118">
        <v>0</v>
      </c>
      <c r="Q269" s="118"/>
      <c r="R269" s="118">
        <f t="shared" si="48"/>
        <v>0</v>
      </c>
      <c r="S269" s="119">
        <f t="shared" si="46"/>
        <v>0</v>
      </c>
      <c r="T269" s="120"/>
      <c r="U269" s="121"/>
    </row>
    <row r="270" spans="1:24" s="122" customFormat="1" x14ac:dyDescent="0.2">
      <c r="A270" s="123" t="s">
        <v>1724</v>
      </c>
      <c r="B270" s="130">
        <v>45345</v>
      </c>
      <c r="C270" s="125">
        <v>1745511</v>
      </c>
      <c r="D270" s="124" t="s">
        <v>125</v>
      </c>
      <c r="E270" s="123"/>
      <c r="F270" s="124" t="s">
        <v>1623</v>
      </c>
      <c r="G270" s="124" t="s">
        <v>81</v>
      </c>
      <c r="H270" s="124">
        <v>24450</v>
      </c>
      <c r="I270" s="124">
        <v>1</v>
      </c>
      <c r="J270" s="126" t="s">
        <v>147</v>
      </c>
      <c r="K270" s="124" t="s">
        <v>148</v>
      </c>
      <c r="L270" s="124" t="s">
        <v>32</v>
      </c>
      <c r="M270" s="127">
        <v>300</v>
      </c>
      <c r="N270" s="127">
        <v>5.67</v>
      </c>
      <c r="O270" s="118">
        <f t="shared" si="47"/>
        <v>1701</v>
      </c>
      <c r="P270" s="118">
        <v>0</v>
      </c>
      <c r="Q270" s="118"/>
      <c r="R270" s="118">
        <f t="shared" si="48"/>
        <v>1701</v>
      </c>
      <c r="S270" s="119">
        <f t="shared" si="46"/>
        <v>41589450</v>
      </c>
      <c r="T270" s="120">
        <f t="shared" ref="T270:T282" si="50">R270</f>
        <v>1701</v>
      </c>
      <c r="U270" s="121" t="s">
        <v>1862</v>
      </c>
      <c r="V270" s="122" t="s">
        <v>1862</v>
      </c>
      <c r="W270" s="122" t="s">
        <v>1862</v>
      </c>
      <c r="X270" s="122" t="s">
        <v>1850</v>
      </c>
    </row>
    <row r="271" spans="1:24" s="122" customFormat="1" x14ac:dyDescent="0.2">
      <c r="A271" s="123" t="s">
        <v>1724</v>
      </c>
      <c r="B271" s="130">
        <v>45345</v>
      </c>
      <c r="C271" s="125">
        <v>1745511</v>
      </c>
      <c r="D271" s="124" t="s">
        <v>125</v>
      </c>
      <c r="E271" s="123"/>
      <c r="F271" s="124" t="s">
        <v>1623</v>
      </c>
      <c r="G271" s="124" t="s">
        <v>81</v>
      </c>
      <c r="H271" s="124">
        <v>24450</v>
      </c>
      <c r="I271" s="124">
        <v>2</v>
      </c>
      <c r="J271" s="126" t="s">
        <v>149</v>
      </c>
      <c r="K271" s="124" t="s">
        <v>150</v>
      </c>
      <c r="L271" s="124" t="s">
        <v>32</v>
      </c>
      <c r="M271" s="127">
        <v>300</v>
      </c>
      <c r="N271" s="127">
        <v>5.67</v>
      </c>
      <c r="O271" s="118">
        <f t="shared" si="47"/>
        <v>1701</v>
      </c>
      <c r="P271" s="118">
        <v>0</v>
      </c>
      <c r="Q271" s="118"/>
      <c r="R271" s="118">
        <f t="shared" si="48"/>
        <v>1701</v>
      </c>
      <c r="S271" s="119">
        <f t="shared" si="46"/>
        <v>41589450</v>
      </c>
      <c r="T271" s="120">
        <f t="shared" si="50"/>
        <v>1701</v>
      </c>
      <c r="U271" s="121" t="s">
        <v>1862</v>
      </c>
      <c r="V271" s="122" t="s">
        <v>1862</v>
      </c>
      <c r="W271" s="122" t="s">
        <v>1862</v>
      </c>
      <c r="X271" s="122" t="s">
        <v>1850</v>
      </c>
    </row>
    <row r="272" spans="1:24" s="122" customFormat="1" x14ac:dyDescent="0.2">
      <c r="A272" s="123" t="s">
        <v>1724</v>
      </c>
      <c r="B272" s="130">
        <v>45345</v>
      </c>
      <c r="C272" s="125">
        <v>1745511</v>
      </c>
      <c r="D272" s="124" t="s">
        <v>125</v>
      </c>
      <c r="E272" s="123"/>
      <c r="F272" s="124" t="s">
        <v>1623</v>
      </c>
      <c r="G272" s="124" t="s">
        <v>81</v>
      </c>
      <c r="H272" s="124">
        <v>24450</v>
      </c>
      <c r="I272" s="124">
        <v>3</v>
      </c>
      <c r="J272" s="126" t="s">
        <v>82</v>
      </c>
      <c r="K272" s="124" t="s">
        <v>83</v>
      </c>
      <c r="L272" s="124" t="s">
        <v>32</v>
      </c>
      <c r="M272" s="127">
        <v>1000</v>
      </c>
      <c r="N272" s="127">
        <v>5.67</v>
      </c>
      <c r="O272" s="118">
        <f t="shared" si="47"/>
        <v>5670</v>
      </c>
      <c r="P272" s="118">
        <v>0</v>
      </c>
      <c r="Q272" s="118"/>
      <c r="R272" s="118">
        <f t="shared" si="48"/>
        <v>5670</v>
      </c>
      <c r="S272" s="119">
        <f t="shared" si="46"/>
        <v>138631500</v>
      </c>
      <c r="T272" s="120">
        <f t="shared" si="50"/>
        <v>5670</v>
      </c>
      <c r="U272" s="121" t="s">
        <v>1862</v>
      </c>
      <c r="V272" s="122" t="s">
        <v>1862</v>
      </c>
      <c r="W272" s="122" t="s">
        <v>1862</v>
      </c>
      <c r="X272" s="122" t="s">
        <v>1850</v>
      </c>
    </row>
    <row r="273" spans="1:24" s="122" customFormat="1" x14ac:dyDescent="0.2">
      <c r="A273" s="123" t="s">
        <v>1724</v>
      </c>
      <c r="B273" s="130">
        <v>45345</v>
      </c>
      <c r="C273" s="125">
        <v>1745511</v>
      </c>
      <c r="D273" s="124" t="s">
        <v>125</v>
      </c>
      <c r="E273" s="123"/>
      <c r="F273" s="124" t="s">
        <v>1623</v>
      </c>
      <c r="G273" s="124" t="s">
        <v>81</v>
      </c>
      <c r="H273" s="124">
        <v>24450</v>
      </c>
      <c r="I273" s="124">
        <v>4</v>
      </c>
      <c r="J273" s="126" t="s">
        <v>84</v>
      </c>
      <c r="K273" s="124" t="s">
        <v>85</v>
      </c>
      <c r="L273" s="124" t="s">
        <v>32</v>
      </c>
      <c r="M273" s="127">
        <v>800</v>
      </c>
      <c r="N273" s="127">
        <v>5.67</v>
      </c>
      <c r="O273" s="118">
        <f t="shared" si="47"/>
        <v>4536</v>
      </c>
      <c r="P273" s="118">
        <v>0</v>
      </c>
      <c r="Q273" s="118"/>
      <c r="R273" s="118">
        <f t="shared" si="48"/>
        <v>4536</v>
      </c>
      <c r="S273" s="119">
        <f t="shared" si="46"/>
        <v>110905200</v>
      </c>
      <c r="T273" s="120">
        <f t="shared" si="50"/>
        <v>4536</v>
      </c>
      <c r="U273" s="121" t="s">
        <v>1862</v>
      </c>
      <c r="V273" s="122" t="s">
        <v>1862</v>
      </c>
      <c r="W273" s="122" t="s">
        <v>1862</v>
      </c>
      <c r="X273" s="122" t="s">
        <v>1850</v>
      </c>
    </row>
    <row r="274" spans="1:24" s="122" customFormat="1" x14ac:dyDescent="0.2">
      <c r="A274" s="123" t="s">
        <v>1724</v>
      </c>
      <c r="B274" s="130">
        <v>45345</v>
      </c>
      <c r="C274" s="125">
        <v>1745511</v>
      </c>
      <c r="D274" s="124" t="s">
        <v>125</v>
      </c>
      <c r="E274" s="123"/>
      <c r="F274" s="124" t="s">
        <v>1623</v>
      </c>
      <c r="G274" s="124" t="s">
        <v>81</v>
      </c>
      <c r="H274" s="124">
        <v>24450</v>
      </c>
      <c r="I274" s="124">
        <v>5</v>
      </c>
      <c r="J274" s="126" t="s">
        <v>151</v>
      </c>
      <c r="K274" s="124" t="s">
        <v>152</v>
      </c>
      <c r="L274" s="124" t="s">
        <v>32</v>
      </c>
      <c r="M274" s="127">
        <v>500</v>
      </c>
      <c r="N274" s="127">
        <v>5.58</v>
      </c>
      <c r="O274" s="118">
        <f t="shared" si="47"/>
        <v>2790</v>
      </c>
      <c r="P274" s="118">
        <v>0</v>
      </c>
      <c r="Q274" s="118"/>
      <c r="R274" s="118">
        <f t="shared" si="48"/>
        <v>2790</v>
      </c>
      <c r="S274" s="119">
        <f t="shared" si="46"/>
        <v>68215500</v>
      </c>
      <c r="T274" s="120">
        <f t="shared" si="50"/>
        <v>2790</v>
      </c>
      <c r="U274" s="121" t="s">
        <v>1862</v>
      </c>
      <c r="V274" s="122" t="s">
        <v>1862</v>
      </c>
      <c r="W274" s="122" t="s">
        <v>1862</v>
      </c>
      <c r="X274" s="122" t="s">
        <v>1850</v>
      </c>
    </row>
    <row r="275" spans="1:24" s="122" customFormat="1" x14ac:dyDescent="0.2">
      <c r="A275" s="123" t="s">
        <v>1724</v>
      </c>
      <c r="B275" s="130">
        <v>45345</v>
      </c>
      <c r="C275" s="125">
        <v>1745511</v>
      </c>
      <c r="D275" s="124" t="s">
        <v>125</v>
      </c>
      <c r="E275" s="123"/>
      <c r="F275" s="124" t="s">
        <v>1623</v>
      </c>
      <c r="G275" s="124" t="s">
        <v>81</v>
      </c>
      <c r="H275" s="124">
        <v>24450</v>
      </c>
      <c r="I275" s="124">
        <v>6</v>
      </c>
      <c r="J275" s="126" t="s">
        <v>153</v>
      </c>
      <c r="K275" s="124" t="s">
        <v>154</v>
      </c>
      <c r="L275" s="124" t="s">
        <v>32</v>
      </c>
      <c r="M275" s="127">
        <v>200</v>
      </c>
      <c r="N275" s="127">
        <v>5.58</v>
      </c>
      <c r="O275" s="118">
        <f t="shared" si="47"/>
        <v>1116</v>
      </c>
      <c r="P275" s="118">
        <v>0</v>
      </c>
      <c r="Q275" s="118"/>
      <c r="R275" s="118">
        <f t="shared" si="48"/>
        <v>1116</v>
      </c>
      <c r="S275" s="119">
        <f t="shared" si="46"/>
        <v>27286200</v>
      </c>
      <c r="T275" s="120">
        <f t="shared" si="50"/>
        <v>1116</v>
      </c>
      <c r="U275" s="121" t="s">
        <v>1862</v>
      </c>
      <c r="V275" s="122" t="s">
        <v>1862</v>
      </c>
      <c r="W275" s="122" t="s">
        <v>1862</v>
      </c>
      <c r="X275" s="122" t="s">
        <v>1850</v>
      </c>
    </row>
    <row r="276" spans="1:24" s="122" customFormat="1" x14ac:dyDescent="0.2">
      <c r="A276" s="123" t="s">
        <v>1724</v>
      </c>
      <c r="B276" s="130">
        <v>45345</v>
      </c>
      <c r="C276" s="125">
        <v>1745511</v>
      </c>
      <c r="D276" s="124" t="s">
        <v>125</v>
      </c>
      <c r="E276" s="123"/>
      <c r="F276" s="124" t="s">
        <v>1623</v>
      </c>
      <c r="G276" s="124" t="s">
        <v>81</v>
      </c>
      <c r="H276" s="124">
        <v>24450</v>
      </c>
      <c r="I276" s="124">
        <v>7</v>
      </c>
      <c r="J276" s="126" t="s">
        <v>155</v>
      </c>
      <c r="K276" s="124" t="s">
        <v>156</v>
      </c>
      <c r="L276" s="124" t="s">
        <v>32</v>
      </c>
      <c r="M276" s="127">
        <v>200</v>
      </c>
      <c r="N276" s="127">
        <v>6.14</v>
      </c>
      <c r="O276" s="118">
        <f t="shared" si="47"/>
        <v>1228</v>
      </c>
      <c r="P276" s="118">
        <v>0</v>
      </c>
      <c r="Q276" s="118"/>
      <c r="R276" s="118">
        <f t="shared" si="48"/>
        <v>1228</v>
      </c>
      <c r="S276" s="119">
        <f t="shared" si="46"/>
        <v>30024600</v>
      </c>
      <c r="T276" s="120">
        <f t="shared" si="50"/>
        <v>1228</v>
      </c>
      <c r="U276" s="121" t="s">
        <v>1862</v>
      </c>
      <c r="V276" s="122" t="s">
        <v>1862</v>
      </c>
      <c r="W276" s="122" t="s">
        <v>1862</v>
      </c>
      <c r="X276" s="122" t="s">
        <v>1850</v>
      </c>
    </row>
    <row r="277" spans="1:24" s="122" customFormat="1" x14ac:dyDescent="0.2">
      <c r="A277" s="123" t="s">
        <v>1724</v>
      </c>
      <c r="B277" s="130">
        <v>45345</v>
      </c>
      <c r="C277" s="125">
        <v>1745511</v>
      </c>
      <c r="D277" s="124" t="s">
        <v>125</v>
      </c>
      <c r="E277" s="123"/>
      <c r="F277" s="124" t="s">
        <v>1623</v>
      </c>
      <c r="G277" s="124" t="s">
        <v>81</v>
      </c>
      <c r="H277" s="124">
        <v>24450</v>
      </c>
      <c r="I277" s="124">
        <v>8</v>
      </c>
      <c r="J277" s="126" t="s">
        <v>157</v>
      </c>
      <c r="K277" s="124" t="s">
        <v>158</v>
      </c>
      <c r="L277" s="124" t="s">
        <v>32</v>
      </c>
      <c r="M277" s="127">
        <v>200</v>
      </c>
      <c r="N277" s="127">
        <v>6.14</v>
      </c>
      <c r="O277" s="118">
        <f t="shared" si="47"/>
        <v>1228</v>
      </c>
      <c r="P277" s="118">
        <v>0</v>
      </c>
      <c r="Q277" s="118"/>
      <c r="R277" s="118">
        <f t="shared" si="48"/>
        <v>1228</v>
      </c>
      <c r="S277" s="119">
        <f t="shared" si="46"/>
        <v>30024600</v>
      </c>
      <c r="T277" s="120">
        <f t="shared" si="50"/>
        <v>1228</v>
      </c>
      <c r="U277" s="121" t="s">
        <v>1862</v>
      </c>
      <c r="V277" s="122" t="s">
        <v>1862</v>
      </c>
      <c r="W277" s="122" t="s">
        <v>1862</v>
      </c>
      <c r="X277" s="122" t="s">
        <v>1850</v>
      </c>
    </row>
    <row r="278" spans="1:24" s="122" customFormat="1" x14ac:dyDescent="0.2">
      <c r="A278" s="123" t="s">
        <v>1724</v>
      </c>
      <c r="B278" s="130">
        <v>45345</v>
      </c>
      <c r="C278" s="125">
        <v>1745511</v>
      </c>
      <c r="D278" s="124" t="s">
        <v>125</v>
      </c>
      <c r="E278" s="123"/>
      <c r="F278" s="124" t="s">
        <v>1623</v>
      </c>
      <c r="G278" s="124" t="s">
        <v>81</v>
      </c>
      <c r="H278" s="124">
        <v>24450</v>
      </c>
      <c r="I278" s="124">
        <v>9</v>
      </c>
      <c r="J278" s="126" t="s">
        <v>1390</v>
      </c>
      <c r="K278" s="124" t="s">
        <v>1437</v>
      </c>
      <c r="L278" s="124" t="s">
        <v>32</v>
      </c>
      <c r="M278" s="127">
        <v>200</v>
      </c>
      <c r="N278" s="127">
        <v>2.79</v>
      </c>
      <c r="O278" s="118">
        <f t="shared" si="47"/>
        <v>558</v>
      </c>
      <c r="P278" s="118">
        <v>0</v>
      </c>
      <c r="Q278" s="118"/>
      <c r="R278" s="118">
        <f t="shared" si="48"/>
        <v>558</v>
      </c>
      <c r="S278" s="119">
        <f t="shared" si="46"/>
        <v>13643100</v>
      </c>
      <c r="T278" s="120">
        <f t="shared" si="50"/>
        <v>558</v>
      </c>
      <c r="U278" s="121" t="s">
        <v>1862</v>
      </c>
      <c r="V278" s="122" t="s">
        <v>1862</v>
      </c>
      <c r="W278" s="122" t="s">
        <v>1862</v>
      </c>
      <c r="X278" s="122" t="s">
        <v>1850</v>
      </c>
    </row>
    <row r="279" spans="1:24" s="122" customFormat="1" x14ac:dyDescent="0.2">
      <c r="A279" s="123" t="s">
        <v>1724</v>
      </c>
      <c r="B279" s="130">
        <v>45345</v>
      </c>
      <c r="C279" s="125">
        <v>1745511</v>
      </c>
      <c r="D279" s="124" t="s">
        <v>125</v>
      </c>
      <c r="E279" s="123"/>
      <c r="F279" s="124" t="s">
        <v>1623</v>
      </c>
      <c r="G279" s="124" t="s">
        <v>81</v>
      </c>
      <c r="H279" s="124">
        <v>24450</v>
      </c>
      <c r="I279" s="124">
        <v>10</v>
      </c>
      <c r="J279" s="126" t="s">
        <v>161</v>
      </c>
      <c r="K279" s="124" t="s">
        <v>162</v>
      </c>
      <c r="L279" s="124" t="s">
        <v>32</v>
      </c>
      <c r="M279" s="127">
        <v>200</v>
      </c>
      <c r="N279" s="127">
        <v>5.58</v>
      </c>
      <c r="O279" s="118">
        <f t="shared" si="47"/>
        <v>1116</v>
      </c>
      <c r="P279" s="118">
        <v>0</v>
      </c>
      <c r="Q279" s="118"/>
      <c r="R279" s="118">
        <f t="shared" si="48"/>
        <v>1116</v>
      </c>
      <c r="S279" s="119">
        <f t="shared" si="46"/>
        <v>27286200</v>
      </c>
      <c r="T279" s="120">
        <f t="shared" si="50"/>
        <v>1116</v>
      </c>
      <c r="U279" s="121" t="s">
        <v>1862</v>
      </c>
      <c r="V279" s="122" t="s">
        <v>1862</v>
      </c>
      <c r="W279" s="122" t="s">
        <v>1862</v>
      </c>
      <c r="X279" s="122" t="s">
        <v>1850</v>
      </c>
    </row>
    <row r="280" spans="1:24" s="122" customFormat="1" x14ac:dyDescent="0.2">
      <c r="A280" s="123" t="s">
        <v>1724</v>
      </c>
      <c r="B280" s="130">
        <v>45345</v>
      </c>
      <c r="C280" s="125">
        <v>1745511</v>
      </c>
      <c r="D280" s="124" t="s">
        <v>125</v>
      </c>
      <c r="E280" s="123"/>
      <c r="F280" s="124" t="s">
        <v>1623</v>
      </c>
      <c r="G280" s="124" t="s">
        <v>81</v>
      </c>
      <c r="H280" s="124">
        <v>24450</v>
      </c>
      <c r="I280" s="124">
        <v>11</v>
      </c>
      <c r="J280" s="126" t="s">
        <v>163</v>
      </c>
      <c r="K280" s="124" t="s">
        <v>164</v>
      </c>
      <c r="L280" s="124" t="s">
        <v>32</v>
      </c>
      <c r="M280" s="127">
        <v>100</v>
      </c>
      <c r="N280" s="127">
        <v>5.58</v>
      </c>
      <c r="O280" s="118">
        <f t="shared" si="47"/>
        <v>558</v>
      </c>
      <c r="P280" s="118">
        <v>0</v>
      </c>
      <c r="Q280" s="118"/>
      <c r="R280" s="118">
        <f t="shared" si="48"/>
        <v>558</v>
      </c>
      <c r="S280" s="119">
        <f t="shared" si="46"/>
        <v>13643100</v>
      </c>
      <c r="T280" s="120">
        <f t="shared" si="50"/>
        <v>558</v>
      </c>
      <c r="U280" s="121" t="s">
        <v>1862</v>
      </c>
      <c r="V280" s="122" t="s">
        <v>1862</v>
      </c>
      <c r="W280" s="122" t="s">
        <v>1862</v>
      </c>
      <c r="X280" s="122" t="s">
        <v>1850</v>
      </c>
    </row>
    <row r="281" spans="1:24" s="122" customFormat="1" x14ac:dyDescent="0.2">
      <c r="A281" s="123" t="s">
        <v>1724</v>
      </c>
      <c r="B281" s="130">
        <v>45345</v>
      </c>
      <c r="C281" s="125">
        <v>1745511</v>
      </c>
      <c r="D281" s="124" t="s">
        <v>125</v>
      </c>
      <c r="E281" s="123"/>
      <c r="F281" s="124" t="s">
        <v>1623</v>
      </c>
      <c r="G281" s="124" t="s">
        <v>81</v>
      </c>
      <c r="H281" s="124">
        <v>24450</v>
      </c>
      <c r="I281" s="124">
        <v>12</v>
      </c>
      <c r="J281" s="126" t="s">
        <v>165</v>
      </c>
      <c r="K281" s="124" t="s">
        <v>166</v>
      </c>
      <c r="L281" s="124" t="s">
        <v>32</v>
      </c>
      <c r="M281" s="127">
        <v>200</v>
      </c>
      <c r="N281" s="127">
        <v>6.14</v>
      </c>
      <c r="O281" s="118">
        <f t="shared" si="47"/>
        <v>1228</v>
      </c>
      <c r="P281" s="118">
        <v>0</v>
      </c>
      <c r="Q281" s="118"/>
      <c r="R281" s="118">
        <f t="shared" si="48"/>
        <v>1228</v>
      </c>
      <c r="S281" s="119">
        <f t="shared" si="46"/>
        <v>30024600</v>
      </c>
      <c r="T281" s="120">
        <f t="shared" si="50"/>
        <v>1228</v>
      </c>
      <c r="U281" s="121" t="s">
        <v>1862</v>
      </c>
      <c r="V281" s="122" t="s">
        <v>1862</v>
      </c>
      <c r="W281" s="122" t="s">
        <v>1862</v>
      </c>
      <c r="X281" s="122" t="s">
        <v>1850</v>
      </c>
    </row>
    <row r="282" spans="1:24" s="122" customFormat="1" x14ac:dyDescent="0.2">
      <c r="A282" s="123" t="s">
        <v>1724</v>
      </c>
      <c r="B282" s="130">
        <v>45345</v>
      </c>
      <c r="C282" s="125">
        <v>1745511</v>
      </c>
      <c r="D282" s="124" t="s">
        <v>125</v>
      </c>
      <c r="E282" s="123"/>
      <c r="F282" s="124" t="s">
        <v>1623</v>
      </c>
      <c r="G282" s="124" t="s">
        <v>81</v>
      </c>
      <c r="H282" s="124">
        <v>24450</v>
      </c>
      <c r="I282" s="124">
        <v>13</v>
      </c>
      <c r="J282" s="126" t="s">
        <v>167</v>
      </c>
      <c r="K282" s="124" t="s">
        <v>168</v>
      </c>
      <c r="L282" s="124" t="s">
        <v>32</v>
      </c>
      <c r="M282" s="127">
        <v>200</v>
      </c>
      <c r="N282" s="127">
        <v>6.14</v>
      </c>
      <c r="O282" s="118">
        <f t="shared" si="47"/>
        <v>1228</v>
      </c>
      <c r="P282" s="118">
        <v>0</v>
      </c>
      <c r="Q282" s="118"/>
      <c r="R282" s="118">
        <f t="shared" si="48"/>
        <v>1228</v>
      </c>
      <c r="S282" s="119">
        <f t="shared" si="46"/>
        <v>30024600</v>
      </c>
      <c r="T282" s="120">
        <f t="shared" si="50"/>
        <v>1228</v>
      </c>
      <c r="U282" s="121" t="s">
        <v>1862</v>
      </c>
      <c r="V282" s="122" t="s">
        <v>1862</v>
      </c>
      <c r="W282" s="122" t="s">
        <v>1862</v>
      </c>
      <c r="X282" s="122" t="s">
        <v>1850</v>
      </c>
    </row>
    <row r="283" spans="1:24" s="122" customFormat="1" x14ac:dyDescent="0.2">
      <c r="A283" s="123" t="s">
        <v>1724</v>
      </c>
      <c r="B283" s="130">
        <v>45345</v>
      </c>
      <c r="C283" s="125">
        <v>1745511</v>
      </c>
      <c r="D283" s="124" t="s">
        <v>125</v>
      </c>
      <c r="E283" s="123"/>
      <c r="F283" s="124" t="s">
        <v>1623</v>
      </c>
      <c r="G283" s="124" t="s">
        <v>81</v>
      </c>
      <c r="H283" s="124">
        <v>24450</v>
      </c>
      <c r="I283" s="124">
        <v>14</v>
      </c>
      <c r="J283" s="126" t="s">
        <v>1797</v>
      </c>
      <c r="K283" s="124" t="s">
        <v>1789</v>
      </c>
      <c r="L283" s="124" t="s">
        <v>46</v>
      </c>
      <c r="M283" s="127">
        <v>0</v>
      </c>
      <c r="N283" s="127">
        <v>0</v>
      </c>
      <c r="O283" s="118">
        <f t="shared" si="47"/>
        <v>0</v>
      </c>
      <c r="P283" s="118">
        <v>0</v>
      </c>
      <c r="Q283" s="118"/>
      <c r="R283" s="118">
        <f t="shared" si="48"/>
        <v>0</v>
      </c>
      <c r="S283" s="119">
        <f t="shared" si="46"/>
        <v>0</v>
      </c>
      <c r="T283" s="120"/>
      <c r="U283" s="121"/>
    </row>
    <row r="284" spans="1:24" s="122" customFormat="1" x14ac:dyDescent="0.2">
      <c r="A284" s="123" t="s">
        <v>1725</v>
      </c>
      <c r="B284" s="130">
        <v>45345</v>
      </c>
      <c r="C284" s="125">
        <v>1745512</v>
      </c>
      <c r="D284" s="124" t="s">
        <v>125</v>
      </c>
      <c r="E284" s="123"/>
      <c r="F284" s="124" t="s">
        <v>1623</v>
      </c>
      <c r="G284" s="124" t="s">
        <v>81</v>
      </c>
      <c r="H284" s="124">
        <v>24450</v>
      </c>
      <c r="I284" s="124">
        <v>1</v>
      </c>
      <c r="J284" s="126" t="s">
        <v>129</v>
      </c>
      <c r="K284" s="124" t="s">
        <v>130</v>
      </c>
      <c r="L284" s="124" t="s">
        <v>32</v>
      </c>
      <c r="M284" s="127">
        <v>500</v>
      </c>
      <c r="N284" s="127">
        <v>4.54</v>
      </c>
      <c r="O284" s="118">
        <f t="shared" si="47"/>
        <v>2270</v>
      </c>
      <c r="P284" s="118">
        <v>0</v>
      </c>
      <c r="Q284" s="118"/>
      <c r="R284" s="118">
        <f t="shared" si="48"/>
        <v>2270</v>
      </c>
      <c r="S284" s="119">
        <f t="shared" si="46"/>
        <v>55501500</v>
      </c>
      <c r="T284" s="120">
        <f t="shared" ref="T284:T285" si="51">R284</f>
        <v>2270</v>
      </c>
      <c r="U284" s="121" t="s">
        <v>1862</v>
      </c>
      <c r="V284" s="122" t="s">
        <v>1862</v>
      </c>
      <c r="W284" s="122" t="s">
        <v>1862</v>
      </c>
      <c r="X284" s="122" t="s">
        <v>1850</v>
      </c>
    </row>
    <row r="285" spans="1:24" s="122" customFormat="1" x14ac:dyDescent="0.2">
      <c r="A285" s="123" t="s">
        <v>1725</v>
      </c>
      <c r="B285" s="130">
        <v>45345</v>
      </c>
      <c r="C285" s="125">
        <v>1745512</v>
      </c>
      <c r="D285" s="124" t="s">
        <v>125</v>
      </c>
      <c r="E285" s="123"/>
      <c r="F285" s="124" t="s">
        <v>1623</v>
      </c>
      <c r="G285" s="124" t="s">
        <v>81</v>
      </c>
      <c r="H285" s="124">
        <v>24450</v>
      </c>
      <c r="I285" s="124">
        <v>2</v>
      </c>
      <c r="J285" s="126" t="s">
        <v>137</v>
      </c>
      <c r="K285" s="124" t="s">
        <v>138</v>
      </c>
      <c r="L285" s="124" t="s">
        <v>32</v>
      </c>
      <c r="M285" s="127">
        <v>500</v>
      </c>
      <c r="N285" s="127">
        <v>4.54</v>
      </c>
      <c r="O285" s="118">
        <f t="shared" si="47"/>
        <v>2270</v>
      </c>
      <c r="P285" s="118">
        <v>0</v>
      </c>
      <c r="Q285" s="118"/>
      <c r="R285" s="118">
        <f t="shared" si="48"/>
        <v>2270</v>
      </c>
      <c r="S285" s="119">
        <f t="shared" si="46"/>
        <v>55501500</v>
      </c>
      <c r="T285" s="120">
        <f t="shared" si="51"/>
        <v>2270</v>
      </c>
      <c r="U285" s="121" t="s">
        <v>1862</v>
      </c>
      <c r="V285" s="122" t="s">
        <v>1862</v>
      </c>
      <c r="W285" s="122" t="s">
        <v>1862</v>
      </c>
      <c r="X285" s="122" t="s">
        <v>1850</v>
      </c>
    </row>
    <row r="286" spans="1:24" s="122" customFormat="1" x14ac:dyDescent="0.2">
      <c r="A286" s="123" t="s">
        <v>1725</v>
      </c>
      <c r="B286" s="130">
        <v>45345</v>
      </c>
      <c r="C286" s="125">
        <v>1745512</v>
      </c>
      <c r="D286" s="124" t="s">
        <v>125</v>
      </c>
      <c r="E286" s="123"/>
      <c r="F286" s="124" t="s">
        <v>1623</v>
      </c>
      <c r="G286" s="124" t="s">
        <v>81</v>
      </c>
      <c r="H286" s="124">
        <v>24450</v>
      </c>
      <c r="I286" s="124">
        <v>3</v>
      </c>
      <c r="J286" s="126" t="s">
        <v>1797</v>
      </c>
      <c r="K286" s="124" t="s">
        <v>1790</v>
      </c>
      <c r="L286" s="124" t="s">
        <v>46</v>
      </c>
      <c r="M286" s="127">
        <v>0</v>
      </c>
      <c r="N286" s="127">
        <v>0</v>
      </c>
      <c r="O286" s="118">
        <f t="shared" si="47"/>
        <v>0</v>
      </c>
      <c r="P286" s="118">
        <v>0</v>
      </c>
      <c r="Q286" s="118"/>
      <c r="R286" s="118">
        <f t="shared" si="48"/>
        <v>0</v>
      </c>
      <c r="S286" s="119">
        <f t="shared" si="46"/>
        <v>0</v>
      </c>
      <c r="T286" s="120"/>
      <c r="U286" s="121"/>
    </row>
    <row r="287" spans="1:24" s="122" customFormat="1" x14ac:dyDescent="0.2">
      <c r="A287" s="123" t="s">
        <v>1726</v>
      </c>
      <c r="B287" s="130">
        <v>45345</v>
      </c>
      <c r="C287" s="125">
        <v>1745513</v>
      </c>
      <c r="D287" s="124" t="s">
        <v>125</v>
      </c>
      <c r="E287" s="123"/>
      <c r="F287" s="124" t="s">
        <v>1623</v>
      </c>
      <c r="G287" s="124" t="s">
        <v>81</v>
      </c>
      <c r="H287" s="124">
        <v>24450</v>
      </c>
      <c r="I287" s="124">
        <v>1</v>
      </c>
      <c r="J287" s="126" t="s">
        <v>86</v>
      </c>
      <c r="K287" s="124" t="s">
        <v>87</v>
      </c>
      <c r="L287" s="124" t="s">
        <v>32</v>
      </c>
      <c r="M287" s="127">
        <v>1000</v>
      </c>
      <c r="N287" s="127">
        <v>4.96</v>
      </c>
      <c r="O287" s="118">
        <f t="shared" si="47"/>
        <v>4960</v>
      </c>
      <c r="P287" s="118">
        <v>0</v>
      </c>
      <c r="Q287" s="118"/>
      <c r="R287" s="118">
        <f t="shared" si="48"/>
        <v>4960</v>
      </c>
      <c r="S287" s="119">
        <f t="shared" si="46"/>
        <v>121272000</v>
      </c>
      <c r="T287" s="120">
        <f t="shared" ref="T287:T296" si="52">R287</f>
        <v>4960</v>
      </c>
      <c r="U287" s="121" t="s">
        <v>1862</v>
      </c>
      <c r="V287" s="122" t="s">
        <v>1862</v>
      </c>
      <c r="W287" s="122" t="s">
        <v>1862</v>
      </c>
      <c r="X287" s="122" t="s">
        <v>1850</v>
      </c>
    </row>
    <row r="288" spans="1:24" s="122" customFormat="1" x14ac:dyDescent="0.2">
      <c r="A288" s="123" t="s">
        <v>1726</v>
      </c>
      <c r="B288" s="130">
        <v>45345</v>
      </c>
      <c r="C288" s="125">
        <v>1745513</v>
      </c>
      <c r="D288" s="124" t="s">
        <v>125</v>
      </c>
      <c r="E288" s="123"/>
      <c r="F288" s="124" t="s">
        <v>1623</v>
      </c>
      <c r="G288" s="124" t="s">
        <v>81</v>
      </c>
      <c r="H288" s="124">
        <v>24450</v>
      </c>
      <c r="I288" s="124">
        <v>2</v>
      </c>
      <c r="J288" s="126" t="s">
        <v>127</v>
      </c>
      <c r="K288" s="124" t="s">
        <v>128</v>
      </c>
      <c r="L288" s="124" t="s">
        <v>32</v>
      </c>
      <c r="M288" s="127">
        <v>600</v>
      </c>
      <c r="N288" s="127">
        <v>4.96</v>
      </c>
      <c r="O288" s="118">
        <f t="shared" si="47"/>
        <v>2976</v>
      </c>
      <c r="P288" s="118">
        <v>0</v>
      </c>
      <c r="Q288" s="118"/>
      <c r="R288" s="118">
        <f t="shared" si="48"/>
        <v>2976</v>
      </c>
      <c r="S288" s="119">
        <f t="shared" si="46"/>
        <v>72763200</v>
      </c>
      <c r="T288" s="120">
        <f t="shared" si="52"/>
        <v>2976</v>
      </c>
      <c r="U288" s="121" t="s">
        <v>1862</v>
      </c>
      <c r="V288" s="122" t="s">
        <v>1862</v>
      </c>
      <c r="W288" s="122" t="s">
        <v>1862</v>
      </c>
      <c r="X288" s="122" t="s">
        <v>1850</v>
      </c>
    </row>
    <row r="289" spans="1:25" s="122" customFormat="1" x14ac:dyDescent="0.2">
      <c r="A289" s="123" t="s">
        <v>1726</v>
      </c>
      <c r="B289" s="130">
        <v>45345</v>
      </c>
      <c r="C289" s="125">
        <v>1745513</v>
      </c>
      <c r="D289" s="124" t="s">
        <v>125</v>
      </c>
      <c r="E289" s="123"/>
      <c r="F289" s="124" t="s">
        <v>1623</v>
      </c>
      <c r="G289" s="124" t="s">
        <v>81</v>
      </c>
      <c r="H289" s="124">
        <v>24450</v>
      </c>
      <c r="I289" s="124">
        <v>3</v>
      </c>
      <c r="J289" s="126" t="s">
        <v>129</v>
      </c>
      <c r="K289" s="124" t="s">
        <v>130</v>
      </c>
      <c r="L289" s="124" t="s">
        <v>32</v>
      </c>
      <c r="M289" s="127">
        <v>100</v>
      </c>
      <c r="N289" s="127">
        <v>4.54</v>
      </c>
      <c r="O289" s="118">
        <f t="shared" si="47"/>
        <v>454</v>
      </c>
      <c r="P289" s="118">
        <v>0</v>
      </c>
      <c r="Q289" s="118"/>
      <c r="R289" s="118">
        <f t="shared" si="48"/>
        <v>454</v>
      </c>
      <c r="S289" s="119">
        <f t="shared" si="46"/>
        <v>11100300</v>
      </c>
      <c r="T289" s="120">
        <f t="shared" si="52"/>
        <v>454</v>
      </c>
      <c r="U289" s="121" t="s">
        <v>1862</v>
      </c>
      <c r="V289" s="122" t="s">
        <v>1862</v>
      </c>
      <c r="W289" s="122" t="s">
        <v>1862</v>
      </c>
      <c r="X289" s="122" t="s">
        <v>1850</v>
      </c>
    </row>
    <row r="290" spans="1:25" s="122" customFormat="1" x14ac:dyDescent="0.2">
      <c r="A290" s="123" t="s">
        <v>1726</v>
      </c>
      <c r="B290" s="130">
        <v>45345</v>
      </c>
      <c r="C290" s="125">
        <v>1745513</v>
      </c>
      <c r="D290" s="124" t="s">
        <v>125</v>
      </c>
      <c r="E290" s="123"/>
      <c r="F290" s="124" t="s">
        <v>1623</v>
      </c>
      <c r="G290" s="124" t="s">
        <v>81</v>
      </c>
      <c r="H290" s="124">
        <v>24450</v>
      </c>
      <c r="I290" s="124">
        <v>4</v>
      </c>
      <c r="J290" s="126" t="s">
        <v>131</v>
      </c>
      <c r="K290" s="124" t="s">
        <v>132</v>
      </c>
      <c r="L290" s="124" t="s">
        <v>32</v>
      </c>
      <c r="M290" s="127">
        <v>200</v>
      </c>
      <c r="N290" s="127">
        <v>4.54</v>
      </c>
      <c r="O290" s="118">
        <f t="shared" si="47"/>
        <v>908</v>
      </c>
      <c r="P290" s="118">
        <v>0</v>
      </c>
      <c r="Q290" s="118"/>
      <c r="R290" s="118">
        <f t="shared" si="48"/>
        <v>908</v>
      </c>
      <c r="S290" s="119">
        <f t="shared" si="46"/>
        <v>22200600</v>
      </c>
      <c r="T290" s="120">
        <f t="shared" si="52"/>
        <v>908</v>
      </c>
      <c r="U290" s="121" t="s">
        <v>1862</v>
      </c>
      <c r="V290" s="122" t="s">
        <v>1862</v>
      </c>
      <c r="W290" s="122" t="s">
        <v>1862</v>
      </c>
      <c r="X290" s="122" t="s">
        <v>1850</v>
      </c>
    </row>
    <row r="291" spans="1:25" s="122" customFormat="1" x14ac:dyDescent="0.2">
      <c r="A291" s="123" t="s">
        <v>1726</v>
      </c>
      <c r="B291" s="130">
        <v>45345</v>
      </c>
      <c r="C291" s="125">
        <v>1745513</v>
      </c>
      <c r="D291" s="124" t="s">
        <v>125</v>
      </c>
      <c r="E291" s="123"/>
      <c r="F291" s="124" t="s">
        <v>1623</v>
      </c>
      <c r="G291" s="124" t="s">
        <v>81</v>
      </c>
      <c r="H291" s="124">
        <v>24450</v>
      </c>
      <c r="I291" s="124">
        <v>5</v>
      </c>
      <c r="J291" s="126" t="s">
        <v>133</v>
      </c>
      <c r="K291" s="124" t="s">
        <v>134</v>
      </c>
      <c r="L291" s="124" t="s">
        <v>32</v>
      </c>
      <c r="M291" s="127">
        <v>100</v>
      </c>
      <c r="N291" s="127">
        <v>5.51</v>
      </c>
      <c r="O291" s="118">
        <f t="shared" si="47"/>
        <v>551</v>
      </c>
      <c r="P291" s="118">
        <v>0</v>
      </c>
      <c r="Q291" s="118"/>
      <c r="R291" s="118">
        <f t="shared" si="48"/>
        <v>551</v>
      </c>
      <c r="S291" s="119">
        <f t="shared" si="46"/>
        <v>13471950</v>
      </c>
      <c r="T291" s="120">
        <f t="shared" si="52"/>
        <v>551</v>
      </c>
      <c r="U291" s="121" t="s">
        <v>1862</v>
      </c>
      <c r="V291" s="122" t="s">
        <v>1862</v>
      </c>
      <c r="W291" s="122" t="s">
        <v>1862</v>
      </c>
      <c r="X291" s="122" t="s">
        <v>1850</v>
      </c>
    </row>
    <row r="292" spans="1:25" s="122" customFormat="1" x14ac:dyDescent="0.2">
      <c r="A292" s="123" t="s">
        <v>1726</v>
      </c>
      <c r="B292" s="130">
        <v>45345</v>
      </c>
      <c r="C292" s="125">
        <v>1745513</v>
      </c>
      <c r="D292" s="124" t="s">
        <v>125</v>
      </c>
      <c r="E292" s="123"/>
      <c r="F292" s="124" t="s">
        <v>1623</v>
      </c>
      <c r="G292" s="124" t="s">
        <v>81</v>
      </c>
      <c r="H292" s="124">
        <v>24450</v>
      </c>
      <c r="I292" s="124">
        <v>6</v>
      </c>
      <c r="J292" s="126" t="s">
        <v>135</v>
      </c>
      <c r="K292" s="124" t="s">
        <v>136</v>
      </c>
      <c r="L292" s="124" t="s">
        <v>32</v>
      </c>
      <c r="M292" s="127">
        <v>100</v>
      </c>
      <c r="N292" s="127">
        <v>5.51</v>
      </c>
      <c r="O292" s="118">
        <f t="shared" si="47"/>
        <v>551</v>
      </c>
      <c r="P292" s="118">
        <v>0</v>
      </c>
      <c r="Q292" s="118"/>
      <c r="R292" s="118">
        <f t="shared" si="48"/>
        <v>551</v>
      </c>
      <c r="S292" s="119">
        <f t="shared" si="46"/>
        <v>13471950</v>
      </c>
      <c r="T292" s="120">
        <f t="shared" si="52"/>
        <v>551</v>
      </c>
      <c r="U292" s="121" t="s">
        <v>1862</v>
      </c>
      <c r="V292" s="122" t="s">
        <v>1862</v>
      </c>
      <c r="W292" s="122" t="s">
        <v>1862</v>
      </c>
      <c r="X292" s="122" t="s">
        <v>1850</v>
      </c>
    </row>
    <row r="293" spans="1:25" s="122" customFormat="1" x14ac:dyDescent="0.2">
      <c r="A293" s="123" t="s">
        <v>1726</v>
      </c>
      <c r="B293" s="130">
        <v>45345</v>
      </c>
      <c r="C293" s="125">
        <v>1745513</v>
      </c>
      <c r="D293" s="124" t="s">
        <v>125</v>
      </c>
      <c r="E293" s="123"/>
      <c r="F293" s="124" t="s">
        <v>1623</v>
      </c>
      <c r="G293" s="124" t="s">
        <v>81</v>
      </c>
      <c r="H293" s="124">
        <v>24450</v>
      </c>
      <c r="I293" s="124">
        <v>7</v>
      </c>
      <c r="J293" s="126" t="s">
        <v>137</v>
      </c>
      <c r="K293" s="124" t="s">
        <v>138</v>
      </c>
      <c r="L293" s="124" t="s">
        <v>32</v>
      </c>
      <c r="M293" s="127">
        <v>300</v>
      </c>
      <c r="N293" s="127">
        <v>4.54</v>
      </c>
      <c r="O293" s="118">
        <f t="shared" si="47"/>
        <v>1362</v>
      </c>
      <c r="P293" s="118">
        <v>0</v>
      </c>
      <c r="Q293" s="118"/>
      <c r="R293" s="118">
        <f t="shared" si="48"/>
        <v>1362</v>
      </c>
      <c r="S293" s="119">
        <f t="shared" si="46"/>
        <v>33300900</v>
      </c>
      <c r="T293" s="120">
        <f t="shared" si="52"/>
        <v>1362</v>
      </c>
      <c r="U293" s="121" t="s">
        <v>1862</v>
      </c>
      <c r="V293" s="122" t="s">
        <v>1862</v>
      </c>
      <c r="W293" s="122" t="s">
        <v>1862</v>
      </c>
      <c r="X293" s="122" t="s">
        <v>1850</v>
      </c>
    </row>
    <row r="294" spans="1:25" s="122" customFormat="1" x14ac:dyDescent="0.2">
      <c r="A294" s="123" t="s">
        <v>1726</v>
      </c>
      <c r="B294" s="130">
        <v>45345</v>
      </c>
      <c r="C294" s="125">
        <v>1745513</v>
      </c>
      <c r="D294" s="124" t="s">
        <v>125</v>
      </c>
      <c r="E294" s="123"/>
      <c r="F294" s="124" t="s">
        <v>1623</v>
      </c>
      <c r="G294" s="124" t="s">
        <v>81</v>
      </c>
      <c r="H294" s="124">
        <v>24450</v>
      </c>
      <c r="I294" s="124">
        <v>8</v>
      </c>
      <c r="J294" s="126" t="s">
        <v>139</v>
      </c>
      <c r="K294" s="124" t="s">
        <v>140</v>
      </c>
      <c r="L294" s="124" t="s">
        <v>32</v>
      </c>
      <c r="M294" s="127">
        <v>200</v>
      </c>
      <c r="N294" s="127">
        <v>4.54</v>
      </c>
      <c r="O294" s="118">
        <f t="shared" si="47"/>
        <v>908</v>
      </c>
      <c r="P294" s="118">
        <v>0</v>
      </c>
      <c r="Q294" s="118"/>
      <c r="R294" s="118">
        <f t="shared" si="48"/>
        <v>908</v>
      </c>
      <c r="S294" s="119">
        <f t="shared" si="46"/>
        <v>22200600</v>
      </c>
      <c r="T294" s="120">
        <f t="shared" si="52"/>
        <v>908</v>
      </c>
      <c r="U294" s="121" t="s">
        <v>1862</v>
      </c>
      <c r="V294" s="122" t="s">
        <v>1862</v>
      </c>
      <c r="W294" s="122" t="s">
        <v>1862</v>
      </c>
      <c r="X294" s="122" t="s">
        <v>1850</v>
      </c>
    </row>
    <row r="295" spans="1:25" s="122" customFormat="1" x14ac:dyDescent="0.2">
      <c r="A295" s="123" t="s">
        <v>1726</v>
      </c>
      <c r="B295" s="130">
        <v>45345</v>
      </c>
      <c r="C295" s="125">
        <v>1745513</v>
      </c>
      <c r="D295" s="124" t="s">
        <v>125</v>
      </c>
      <c r="E295" s="123"/>
      <c r="F295" s="124" t="s">
        <v>1623</v>
      </c>
      <c r="G295" s="124" t="s">
        <v>81</v>
      </c>
      <c r="H295" s="124">
        <v>24450</v>
      </c>
      <c r="I295" s="124">
        <v>9</v>
      </c>
      <c r="J295" s="126" t="s">
        <v>141</v>
      </c>
      <c r="K295" s="124" t="s">
        <v>142</v>
      </c>
      <c r="L295" s="124" t="s">
        <v>32</v>
      </c>
      <c r="M295" s="127">
        <v>100</v>
      </c>
      <c r="N295" s="127">
        <v>5.51</v>
      </c>
      <c r="O295" s="118">
        <f t="shared" si="47"/>
        <v>551</v>
      </c>
      <c r="P295" s="118">
        <v>0</v>
      </c>
      <c r="Q295" s="118"/>
      <c r="R295" s="118">
        <f t="shared" si="48"/>
        <v>551</v>
      </c>
      <c r="S295" s="119">
        <f t="shared" si="46"/>
        <v>13471950</v>
      </c>
      <c r="T295" s="120">
        <f t="shared" si="52"/>
        <v>551</v>
      </c>
      <c r="U295" s="121" t="s">
        <v>1862</v>
      </c>
      <c r="V295" s="122" t="s">
        <v>1862</v>
      </c>
      <c r="W295" s="122" t="s">
        <v>1862</v>
      </c>
      <c r="X295" s="122" t="s">
        <v>1850</v>
      </c>
    </row>
    <row r="296" spans="1:25" s="122" customFormat="1" x14ac:dyDescent="0.2">
      <c r="A296" s="123" t="s">
        <v>1726</v>
      </c>
      <c r="B296" s="130">
        <v>45345</v>
      </c>
      <c r="C296" s="125">
        <v>1745513</v>
      </c>
      <c r="D296" s="124" t="s">
        <v>125</v>
      </c>
      <c r="E296" s="123"/>
      <c r="F296" s="124" t="s">
        <v>1623</v>
      </c>
      <c r="G296" s="124" t="s">
        <v>81</v>
      </c>
      <c r="H296" s="124">
        <v>24450</v>
      </c>
      <c r="I296" s="124">
        <v>10</v>
      </c>
      <c r="J296" s="126" t="s">
        <v>143</v>
      </c>
      <c r="K296" s="124" t="s">
        <v>144</v>
      </c>
      <c r="L296" s="124" t="s">
        <v>32</v>
      </c>
      <c r="M296" s="127">
        <v>100</v>
      </c>
      <c r="N296" s="127">
        <v>5.51</v>
      </c>
      <c r="O296" s="118">
        <f t="shared" si="47"/>
        <v>551</v>
      </c>
      <c r="P296" s="118">
        <v>0</v>
      </c>
      <c r="Q296" s="118"/>
      <c r="R296" s="118">
        <f t="shared" si="48"/>
        <v>551</v>
      </c>
      <c r="S296" s="119">
        <f t="shared" si="46"/>
        <v>13471950</v>
      </c>
      <c r="T296" s="120">
        <f t="shared" si="52"/>
        <v>551</v>
      </c>
      <c r="U296" s="121" t="s">
        <v>1862</v>
      </c>
      <c r="V296" s="122" t="s">
        <v>1862</v>
      </c>
      <c r="W296" s="122" t="s">
        <v>1862</v>
      </c>
      <c r="X296" s="122" t="s">
        <v>1850</v>
      </c>
    </row>
    <row r="297" spans="1:25" s="122" customFormat="1" x14ac:dyDescent="0.2">
      <c r="A297" s="123" t="s">
        <v>1726</v>
      </c>
      <c r="B297" s="130">
        <v>45345</v>
      </c>
      <c r="C297" s="125">
        <v>1745513</v>
      </c>
      <c r="D297" s="124" t="s">
        <v>125</v>
      </c>
      <c r="E297" s="123"/>
      <c r="F297" s="124" t="s">
        <v>1623</v>
      </c>
      <c r="G297" s="124" t="s">
        <v>81</v>
      </c>
      <c r="H297" s="124">
        <v>24450</v>
      </c>
      <c r="I297" s="124">
        <v>11</v>
      </c>
      <c r="J297" s="126" t="s">
        <v>1797</v>
      </c>
      <c r="K297" s="124" t="s">
        <v>1791</v>
      </c>
      <c r="L297" s="124" t="s">
        <v>46</v>
      </c>
      <c r="M297" s="127">
        <v>0</v>
      </c>
      <c r="N297" s="127">
        <v>0</v>
      </c>
      <c r="O297" s="118">
        <f t="shared" si="47"/>
        <v>0</v>
      </c>
      <c r="P297" s="118">
        <v>0</v>
      </c>
      <c r="Q297" s="118"/>
      <c r="R297" s="118">
        <f t="shared" si="48"/>
        <v>0</v>
      </c>
      <c r="S297" s="119">
        <f t="shared" si="46"/>
        <v>0</v>
      </c>
      <c r="T297" s="120"/>
      <c r="U297" s="121"/>
    </row>
    <row r="298" spans="1:25" s="122" customFormat="1" x14ac:dyDescent="0.2">
      <c r="A298" s="123" t="s">
        <v>1727</v>
      </c>
      <c r="B298" s="130">
        <v>45345</v>
      </c>
      <c r="C298" s="125">
        <v>1745515</v>
      </c>
      <c r="D298" s="124" t="s">
        <v>112</v>
      </c>
      <c r="E298" s="123"/>
      <c r="F298" s="124" t="s">
        <v>1621</v>
      </c>
      <c r="G298" s="124" t="s">
        <v>81</v>
      </c>
      <c r="H298" s="124">
        <v>24450</v>
      </c>
      <c r="I298" s="124">
        <v>1</v>
      </c>
      <c r="J298" s="126" t="s">
        <v>1827</v>
      </c>
      <c r="K298" s="124" t="s">
        <v>1792</v>
      </c>
      <c r="L298" s="124" t="s">
        <v>32</v>
      </c>
      <c r="M298" s="127">
        <v>2</v>
      </c>
      <c r="N298" s="127">
        <v>3.11</v>
      </c>
      <c r="O298" s="118">
        <f t="shared" si="47"/>
        <v>6.22</v>
      </c>
      <c r="P298" s="118">
        <v>0</v>
      </c>
      <c r="Q298" s="118"/>
      <c r="R298" s="118">
        <f t="shared" si="48"/>
        <v>6.22</v>
      </c>
      <c r="S298" s="119">
        <f t="shared" si="46"/>
        <v>152079</v>
      </c>
      <c r="T298" s="120">
        <f>R298</f>
        <v>6.22</v>
      </c>
      <c r="U298" s="121" t="s">
        <v>1864</v>
      </c>
      <c r="V298" s="122" t="s">
        <v>1878</v>
      </c>
      <c r="W298" s="122" t="s">
        <v>1881</v>
      </c>
      <c r="X298" s="122" t="s">
        <v>1851</v>
      </c>
    </row>
    <row r="299" spans="1:25" s="122" customFormat="1" x14ac:dyDescent="0.2">
      <c r="A299" s="123" t="s">
        <v>1727</v>
      </c>
      <c r="B299" s="130">
        <v>45345</v>
      </c>
      <c r="C299" s="125">
        <v>1745515</v>
      </c>
      <c r="D299" s="124" t="s">
        <v>112</v>
      </c>
      <c r="E299" s="123"/>
      <c r="F299" s="124" t="s">
        <v>1621</v>
      </c>
      <c r="G299" s="124" t="s">
        <v>81</v>
      </c>
      <c r="H299" s="124">
        <v>24450</v>
      </c>
      <c r="I299" s="124">
        <v>2</v>
      </c>
      <c r="J299" s="126" t="s">
        <v>1797</v>
      </c>
      <c r="K299" s="124" t="s">
        <v>1793</v>
      </c>
      <c r="L299" s="124" t="s">
        <v>46</v>
      </c>
      <c r="M299" s="127">
        <v>0</v>
      </c>
      <c r="N299" s="127">
        <v>0</v>
      </c>
      <c r="O299" s="118">
        <f t="shared" si="47"/>
        <v>0</v>
      </c>
      <c r="P299" s="118">
        <v>0</v>
      </c>
      <c r="Q299" s="118"/>
      <c r="R299" s="118">
        <f t="shared" si="48"/>
        <v>0</v>
      </c>
      <c r="S299" s="119">
        <f t="shared" si="46"/>
        <v>0</v>
      </c>
      <c r="T299" s="120"/>
      <c r="U299" s="121"/>
    </row>
    <row r="301" spans="1:25" s="105" customFormat="1" x14ac:dyDescent="0.2">
      <c r="B301" s="106"/>
      <c r="C301" s="107"/>
      <c r="D301" s="102"/>
      <c r="E301" s="102"/>
      <c r="F301" s="106"/>
      <c r="G301" s="101"/>
      <c r="H301" s="102"/>
      <c r="I301" s="102"/>
      <c r="J301" s="103"/>
      <c r="K301" s="102"/>
      <c r="L301" s="102"/>
      <c r="M301" s="102"/>
      <c r="N301" s="101"/>
      <c r="O301" s="101"/>
      <c r="P301" s="101"/>
      <c r="Q301" s="101"/>
      <c r="R301" s="128" t="s">
        <v>909</v>
      </c>
      <c r="S301" s="104">
        <f>SUBTOTAL(9,S3:S299)</f>
        <v>31678291221.126003</v>
      </c>
      <c r="T301" s="105">
        <v>31678291221.126003</v>
      </c>
      <c r="U301" s="104"/>
    </row>
    <row r="302" spans="1:25" s="105" customFormat="1" ht="40.799999999999997" x14ac:dyDescent="0.2">
      <c r="B302" s="106"/>
      <c r="C302" s="107"/>
      <c r="D302" s="102"/>
      <c r="E302" s="102"/>
      <c r="F302" s="106"/>
      <c r="G302" s="101"/>
      <c r="H302" s="102"/>
      <c r="I302" s="102"/>
      <c r="J302" s="103"/>
      <c r="K302" s="102"/>
      <c r="L302" s="102"/>
      <c r="M302" s="102"/>
      <c r="N302" s="101"/>
      <c r="O302" s="101"/>
      <c r="P302" s="101"/>
      <c r="Q302" s="101"/>
      <c r="R302" s="128" t="s">
        <v>1794</v>
      </c>
      <c r="S302" s="104">
        <v>321430550</v>
      </c>
      <c r="T302" s="105">
        <v>321430550</v>
      </c>
      <c r="U302" s="104"/>
      <c r="Y302" s="105">
        <f>S302/1000</f>
        <v>321430.55</v>
      </c>
    </row>
    <row r="303" spans="1:25" s="105" customFormat="1" ht="40.799999999999997" x14ac:dyDescent="0.2">
      <c r="B303" s="106"/>
      <c r="C303" s="107"/>
      <c r="D303" s="102"/>
      <c r="E303" s="102"/>
      <c r="F303" s="106"/>
      <c r="G303" s="101"/>
      <c r="H303" s="102"/>
      <c r="I303" s="102"/>
      <c r="J303" s="103"/>
      <c r="K303" s="102"/>
      <c r="L303" s="102"/>
      <c r="M303" s="102"/>
      <c r="N303" s="101"/>
      <c r="O303" s="101"/>
      <c r="P303" s="101"/>
      <c r="Q303" s="101"/>
      <c r="R303" s="128" t="s">
        <v>917</v>
      </c>
      <c r="S303" s="104"/>
      <c r="U303" s="102"/>
    </row>
    <row r="304" spans="1:25" s="105" customFormat="1" x14ac:dyDescent="0.2">
      <c r="B304" s="106"/>
      <c r="C304" s="107"/>
      <c r="D304" s="102"/>
      <c r="E304" s="102"/>
      <c r="F304" s="106"/>
      <c r="G304" s="101"/>
      <c r="H304" s="102"/>
      <c r="I304" s="102"/>
      <c r="J304" s="103"/>
      <c r="K304" s="102"/>
      <c r="L304" s="102"/>
      <c r="M304" s="102"/>
      <c r="N304" s="101"/>
      <c r="O304" s="101"/>
      <c r="P304" s="101"/>
      <c r="Q304" s="101"/>
      <c r="R304" s="128" t="s">
        <v>910</v>
      </c>
      <c r="S304" s="104">
        <v>31997228610.789997</v>
      </c>
      <c r="T304" s="104">
        <v>31997228610.789997</v>
      </c>
      <c r="U304" s="104"/>
    </row>
    <row r="305" spans="2:21" s="105" customFormat="1" x14ac:dyDescent="0.2">
      <c r="B305" s="106"/>
      <c r="C305" s="107"/>
      <c r="D305" s="102"/>
      <c r="E305" s="102"/>
      <c r="F305" s="106"/>
      <c r="G305" s="101"/>
      <c r="H305" s="102"/>
      <c r="I305" s="102"/>
      <c r="J305" s="103"/>
      <c r="K305" s="102"/>
      <c r="L305" s="102"/>
      <c r="M305" s="102"/>
      <c r="N305" s="101"/>
      <c r="O305" s="101"/>
      <c r="P305" s="101"/>
      <c r="Q305" s="101"/>
      <c r="R305" s="128" t="s">
        <v>911</v>
      </c>
      <c r="S305" s="104">
        <f>S304-SUM(S301:S303)</f>
        <v>-2493160.3360061646</v>
      </c>
      <c r="T305" s="105" t="s">
        <v>1796</v>
      </c>
      <c r="U305" s="104"/>
    </row>
  </sheetData>
  <sheetProtection formatCells="0" formatColumns="0" formatRows="0" insertColumns="0" insertRows="0" insertHyperlinks="0" deleteColumns="0" deleteRows="0" sort="0" autoFilter="0" pivotTables="0"/>
  <autoFilter ref="A2:X299" xr:uid="{9E822E85-0839-48F0-B6C9-F19E22F1FDFA}"/>
  <conditionalFormatting sqref="J1:J1048576">
    <cfRule type="duplicateValues" dxfId="0" priority="1"/>
  </conditionalFormatting>
  <pageMargins left="0.7" right="0.7" top="0.75" bottom="0.75" header="0.3" footer="0.3"/>
  <pageSetup scale="76"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299C2-C230-49E4-A61E-776DCE321CF6}">
  <dimension ref="A3:C23"/>
  <sheetViews>
    <sheetView workbookViewId="0">
      <selection activeCell="C20" sqref="C20:C21"/>
    </sheetView>
  </sheetViews>
  <sheetFormatPr defaultRowHeight="14.4" x14ac:dyDescent="0.3"/>
  <cols>
    <col min="1" max="1" width="25" bestFit="1" customWidth="1"/>
    <col min="2" max="2" width="11.33203125" bestFit="1" customWidth="1"/>
    <col min="3" max="4" width="14.21875" bestFit="1" customWidth="1"/>
  </cols>
  <sheetData>
    <row r="3" spans="1:3" x14ac:dyDescent="0.3">
      <c r="A3" s="135" t="s">
        <v>1832</v>
      </c>
      <c r="B3" s="135" t="s">
        <v>1831</v>
      </c>
      <c r="C3" s="137" t="s">
        <v>1900</v>
      </c>
    </row>
    <row r="4" spans="1:3" x14ac:dyDescent="0.3">
      <c r="A4" s="132" t="s">
        <v>1854</v>
      </c>
      <c r="B4" s="132" t="s">
        <v>1879</v>
      </c>
      <c r="C4" s="152">
        <v>21200</v>
      </c>
    </row>
    <row r="5" spans="1:3" x14ac:dyDescent="0.3">
      <c r="A5" s="132" t="s">
        <v>1849</v>
      </c>
      <c r="B5" s="132" t="s">
        <v>1860</v>
      </c>
      <c r="C5" s="152">
        <v>8000</v>
      </c>
    </row>
    <row r="6" spans="1:3" x14ac:dyDescent="0.3">
      <c r="A6" s="132" t="s">
        <v>1850</v>
      </c>
      <c r="B6" s="132" t="s">
        <v>1862</v>
      </c>
      <c r="C6" s="152">
        <v>31500</v>
      </c>
    </row>
    <row r="7" spans="1:3" x14ac:dyDescent="0.3">
      <c r="A7" s="133" t="s">
        <v>1850</v>
      </c>
      <c r="B7" s="143" t="s">
        <v>1861</v>
      </c>
      <c r="C7" s="153">
        <v>28600</v>
      </c>
    </row>
    <row r="8" spans="1:3" x14ac:dyDescent="0.3">
      <c r="A8" s="132" t="s">
        <v>1852</v>
      </c>
      <c r="B8" s="132" t="s">
        <v>1862</v>
      </c>
      <c r="C8" s="152">
        <v>9400</v>
      </c>
    </row>
    <row r="9" spans="1:3" x14ac:dyDescent="0.3">
      <c r="A9" s="132" t="s">
        <v>1853</v>
      </c>
      <c r="B9" s="132" t="s">
        <v>1883</v>
      </c>
      <c r="C9" s="152">
        <v>1100</v>
      </c>
    </row>
    <row r="10" spans="1:3" x14ac:dyDescent="0.3">
      <c r="A10" s="133" t="s">
        <v>1853</v>
      </c>
      <c r="B10" s="143" t="s">
        <v>1866</v>
      </c>
      <c r="C10" s="153">
        <v>7700</v>
      </c>
    </row>
    <row r="11" spans="1:3" x14ac:dyDescent="0.3">
      <c r="A11" s="133" t="s">
        <v>1853</v>
      </c>
      <c r="B11" s="143" t="s">
        <v>1882</v>
      </c>
      <c r="C11" s="153">
        <v>34800</v>
      </c>
    </row>
    <row r="12" spans="1:3" x14ac:dyDescent="0.3">
      <c r="A12" s="133" t="s">
        <v>1853</v>
      </c>
      <c r="B12" s="143" t="s">
        <v>1869</v>
      </c>
      <c r="C12" s="153">
        <v>1700</v>
      </c>
    </row>
    <row r="13" spans="1:3" x14ac:dyDescent="0.3">
      <c r="A13" s="133" t="s">
        <v>1853</v>
      </c>
      <c r="B13" s="143" t="s">
        <v>1868</v>
      </c>
      <c r="C13" s="153">
        <v>4253</v>
      </c>
    </row>
    <row r="14" spans="1:3" x14ac:dyDescent="0.3">
      <c r="A14" s="133" t="s">
        <v>1853</v>
      </c>
      <c r="B14" s="143" t="s">
        <v>1870</v>
      </c>
      <c r="C14" s="153">
        <v>3800</v>
      </c>
    </row>
    <row r="15" spans="1:3" x14ac:dyDescent="0.3">
      <c r="A15" s="133" t="s">
        <v>1853</v>
      </c>
      <c r="B15" s="143" t="s">
        <v>1871</v>
      </c>
      <c r="C15" s="153">
        <v>1097</v>
      </c>
    </row>
    <row r="16" spans="1:3" x14ac:dyDescent="0.3">
      <c r="A16" s="132" t="s">
        <v>1851</v>
      </c>
      <c r="B16" s="132" t="s">
        <v>1881</v>
      </c>
      <c r="C16" s="152">
        <v>2502</v>
      </c>
    </row>
    <row r="17" spans="1:3" x14ac:dyDescent="0.3">
      <c r="A17" s="132" t="s">
        <v>1848</v>
      </c>
      <c r="B17" s="132" t="s">
        <v>1877</v>
      </c>
      <c r="C17" s="152">
        <v>44400</v>
      </c>
    </row>
    <row r="18" spans="1:3" x14ac:dyDescent="0.3">
      <c r="A18" s="133" t="s">
        <v>1848</v>
      </c>
      <c r="B18" s="143" t="s">
        <v>1885</v>
      </c>
      <c r="C18" s="153">
        <v>46000</v>
      </c>
    </row>
    <row r="19" spans="1:3" x14ac:dyDescent="0.3">
      <c r="A19" s="132" t="s">
        <v>1855</v>
      </c>
      <c r="B19" s="132" t="s">
        <v>1855</v>
      </c>
      <c r="C19" s="152">
        <v>11017</v>
      </c>
    </row>
    <row r="20" spans="1:3" x14ac:dyDescent="0.3">
      <c r="A20" s="132" t="s">
        <v>1847</v>
      </c>
      <c r="B20" s="132" t="s">
        <v>1880</v>
      </c>
      <c r="C20" s="152">
        <v>48000</v>
      </c>
    </row>
    <row r="21" spans="1:3" x14ac:dyDescent="0.3">
      <c r="A21" s="133" t="s">
        <v>1847</v>
      </c>
      <c r="B21" s="143" t="s">
        <v>1884</v>
      </c>
      <c r="C21" s="153">
        <v>20</v>
      </c>
    </row>
    <row r="22" spans="1:3" x14ac:dyDescent="0.3">
      <c r="A22" s="132" t="s">
        <v>1899</v>
      </c>
      <c r="B22" s="132" t="s">
        <v>1899</v>
      </c>
      <c r="C22" s="152">
        <v>0</v>
      </c>
    </row>
    <row r="23" spans="1:3" x14ac:dyDescent="0.3">
      <c r="A23" s="142" t="s">
        <v>1833</v>
      </c>
      <c r="B23" s="139"/>
      <c r="C23" s="154">
        <v>305089</v>
      </c>
    </row>
  </sheetData>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51BD5-9412-42D5-98AF-DA3A767C82E6}">
  <dimension ref="A1:M26"/>
  <sheetViews>
    <sheetView workbookViewId="0">
      <selection activeCell="I12" sqref="I12"/>
    </sheetView>
  </sheetViews>
  <sheetFormatPr defaultRowHeight="10.199999999999999" x14ac:dyDescent="0.2"/>
  <cols>
    <col min="1" max="1" width="17.88671875" style="102" bestFit="1" customWidth="1"/>
    <col min="2" max="2" width="12" style="102" bestFit="1" customWidth="1"/>
    <col min="3" max="3" width="8.77734375" style="102" customWidth="1"/>
    <col min="4" max="4" width="9" style="102" customWidth="1"/>
    <col min="5" max="5" width="9.21875" style="102" bestFit="1" customWidth="1"/>
    <col min="6" max="6" width="10.44140625" style="102" bestFit="1" customWidth="1"/>
    <col min="7" max="7" width="5" style="102" customWidth="1"/>
    <col min="8" max="9" width="7.44140625" style="102" bestFit="1" customWidth="1"/>
    <col min="10" max="16384" width="8.88671875" style="102"/>
  </cols>
  <sheetData>
    <row r="1" spans="1:13" x14ac:dyDescent="0.2">
      <c r="D1" s="144" t="s">
        <v>1889</v>
      </c>
      <c r="E1" s="102" t="s">
        <v>1891</v>
      </c>
      <c r="F1" s="144" t="s">
        <v>1889</v>
      </c>
      <c r="H1" s="148" t="s">
        <v>1898</v>
      </c>
      <c r="I1" s="148" t="s">
        <v>1898</v>
      </c>
      <c r="J1" s="148" t="s">
        <v>1898</v>
      </c>
      <c r="K1" s="148" t="s">
        <v>1898</v>
      </c>
    </row>
    <row r="2" spans="1:13" x14ac:dyDescent="0.2">
      <c r="A2" s="148" t="s">
        <v>1897</v>
      </c>
      <c r="B2" s="148" t="s">
        <v>1830</v>
      </c>
      <c r="C2" s="148" t="s">
        <v>1902</v>
      </c>
      <c r="D2" s="145" t="s">
        <v>1890</v>
      </c>
      <c r="E2" s="148" t="s">
        <v>401</v>
      </c>
      <c r="F2" s="145" t="s">
        <v>1890</v>
      </c>
      <c r="H2" s="148" t="s">
        <v>1903</v>
      </c>
      <c r="I2" s="148" t="s">
        <v>1903</v>
      </c>
      <c r="J2" s="148" t="s">
        <v>434</v>
      </c>
      <c r="K2" s="148" t="s">
        <v>434</v>
      </c>
    </row>
    <row r="3" spans="1:13" x14ac:dyDescent="0.2">
      <c r="A3" s="102" t="s">
        <v>1854</v>
      </c>
      <c r="B3" s="102" t="s">
        <v>1879</v>
      </c>
      <c r="C3" s="146">
        <v>21200</v>
      </c>
      <c r="D3" s="146"/>
      <c r="E3" s="146">
        <v>2379365.0449999999</v>
      </c>
      <c r="F3" s="146"/>
      <c r="H3" s="146">
        <f t="shared" ref="H3:H26" si="0">C3-D3</f>
        <v>21200</v>
      </c>
      <c r="I3" s="149">
        <f t="shared" ref="I3:I26" si="1">IFERROR(C3/D3-1,0)</f>
        <v>0</v>
      </c>
      <c r="J3" s="146">
        <f t="shared" ref="J3:J26" si="2">E3-F3</f>
        <v>2379365.0449999999</v>
      </c>
      <c r="K3" s="149">
        <f t="shared" ref="K3:K26" si="3">IFERROR(E3/F3-1,0)</f>
        <v>0</v>
      </c>
    </row>
    <row r="4" spans="1:13" x14ac:dyDescent="0.2">
      <c r="A4" s="102" t="s">
        <v>1849</v>
      </c>
      <c r="B4" s="102" t="s">
        <v>1860</v>
      </c>
      <c r="C4" s="146">
        <v>8000</v>
      </c>
      <c r="D4" s="146">
        <v>16000</v>
      </c>
      <c r="E4" s="146">
        <v>682181.76</v>
      </c>
      <c r="F4" s="146">
        <v>1301090.56</v>
      </c>
      <c r="H4" s="146">
        <f t="shared" si="0"/>
        <v>-8000</v>
      </c>
      <c r="I4" s="149">
        <f t="shared" si="1"/>
        <v>-0.5</v>
      </c>
      <c r="J4" s="146">
        <f t="shared" si="2"/>
        <v>-618908.80000000005</v>
      </c>
      <c r="K4" s="149">
        <f t="shared" si="3"/>
        <v>-0.47568464411885369</v>
      </c>
    </row>
    <row r="5" spans="1:13" x14ac:dyDescent="0.2">
      <c r="A5" s="102" t="s">
        <v>1886</v>
      </c>
      <c r="B5" s="102" t="s">
        <v>1862</v>
      </c>
      <c r="C5" s="146">
        <v>31500</v>
      </c>
      <c r="D5" s="146">
        <v>17460</v>
      </c>
      <c r="E5" s="146">
        <v>3898412.93</v>
      </c>
      <c r="F5" s="146">
        <v>2342957.6880000001</v>
      </c>
      <c r="H5" s="146">
        <f t="shared" si="0"/>
        <v>14040</v>
      </c>
      <c r="I5" s="149">
        <f t="shared" si="1"/>
        <v>0.80412371134020622</v>
      </c>
      <c r="J5" s="146">
        <f t="shared" si="2"/>
        <v>1555455.2420000001</v>
      </c>
      <c r="K5" s="149">
        <f t="shared" si="3"/>
        <v>0.66388533176105735</v>
      </c>
    </row>
    <row r="6" spans="1:13" x14ac:dyDescent="0.2">
      <c r="A6" s="102" t="s">
        <v>1886</v>
      </c>
      <c r="B6" s="102" t="s">
        <v>1861</v>
      </c>
      <c r="C6" s="146">
        <v>28600</v>
      </c>
      <c r="D6" s="146">
        <v>44880</v>
      </c>
      <c r="E6" s="146">
        <v>4092503.35</v>
      </c>
      <c r="F6" s="146">
        <v>6270642.4992000004</v>
      </c>
      <c r="H6" s="146">
        <f t="shared" si="0"/>
        <v>-16280</v>
      </c>
      <c r="I6" s="149">
        <f t="shared" si="1"/>
        <v>-0.36274509803921573</v>
      </c>
      <c r="J6" s="146">
        <f t="shared" si="2"/>
        <v>-2178139.1492000003</v>
      </c>
      <c r="K6" s="149">
        <f t="shared" si="3"/>
        <v>-0.34735501975720739</v>
      </c>
    </row>
    <row r="7" spans="1:13" x14ac:dyDescent="0.2">
      <c r="A7" s="102" t="s">
        <v>1852</v>
      </c>
      <c r="B7" s="102" t="s">
        <v>1862</v>
      </c>
      <c r="C7" s="146">
        <v>9400</v>
      </c>
      <c r="D7" s="146">
        <v>15248</v>
      </c>
      <c r="E7" s="146">
        <v>1230170.723</v>
      </c>
      <c r="F7" s="146">
        <v>1638678.8119999999</v>
      </c>
      <c r="H7" s="146">
        <f t="shared" si="0"/>
        <v>-5848</v>
      </c>
      <c r="I7" s="149">
        <f t="shared" si="1"/>
        <v>-0.38352570828961174</v>
      </c>
      <c r="J7" s="146">
        <f t="shared" si="2"/>
        <v>-408508.08899999992</v>
      </c>
      <c r="K7" s="149">
        <f t="shared" si="3"/>
        <v>-0.24929112771124295</v>
      </c>
    </row>
    <row r="8" spans="1:13" x14ac:dyDescent="0.2">
      <c r="A8" s="102" t="s">
        <v>1847</v>
      </c>
      <c r="B8" s="102" t="s">
        <v>1880</v>
      </c>
      <c r="C8" s="146">
        <v>48000</v>
      </c>
      <c r="D8" s="146">
        <v>40500</v>
      </c>
      <c r="E8" s="151">
        <f>6108505.59+L8+M8</f>
        <v>6427442.9796639932</v>
      </c>
      <c r="F8" s="146">
        <v>5194440</v>
      </c>
      <c r="H8" s="146">
        <f t="shared" si="0"/>
        <v>7500</v>
      </c>
      <c r="I8" s="149">
        <f t="shared" si="1"/>
        <v>0.18518518518518512</v>
      </c>
      <c r="J8" s="146">
        <f t="shared" si="2"/>
        <v>1233002.9796639932</v>
      </c>
      <c r="K8" s="149">
        <f t="shared" si="3"/>
        <v>0.23736976067949445</v>
      </c>
      <c r="L8" s="102">
        <f>321430550/1000</f>
        <v>321430.55</v>
      </c>
      <c r="M8" s="102">
        <f>'02_df'!S305/1000</f>
        <v>-2493.1603360061645</v>
      </c>
    </row>
    <row r="9" spans="1:13" x14ac:dyDescent="0.2">
      <c r="A9" s="102" t="s">
        <v>1847</v>
      </c>
      <c r="B9" s="102" t="s">
        <v>1884</v>
      </c>
      <c r="C9" s="146">
        <v>20</v>
      </c>
      <c r="D9" s="146"/>
      <c r="E9" s="146">
        <v>20060.084999999999</v>
      </c>
      <c r="F9" s="146"/>
      <c r="H9" s="146">
        <f t="shared" si="0"/>
        <v>20</v>
      </c>
      <c r="I9" s="149">
        <f t="shared" si="1"/>
        <v>0</v>
      </c>
      <c r="J9" s="146">
        <f t="shared" si="2"/>
        <v>20060.084999999999</v>
      </c>
      <c r="K9" s="149">
        <f t="shared" si="3"/>
        <v>0</v>
      </c>
    </row>
    <row r="10" spans="1:13" x14ac:dyDescent="0.2">
      <c r="A10" s="102" t="s">
        <v>1851</v>
      </c>
      <c r="B10" s="102" t="s">
        <v>1878</v>
      </c>
      <c r="C10" s="146">
        <v>2502</v>
      </c>
      <c r="D10" s="146">
        <v>10592</v>
      </c>
      <c r="E10" s="146">
        <v>543837.55900000001</v>
      </c>
      <c r="F10" s="146">
        <v>909905.26560000004</v>
      </c>
      <c r="H10" s="146">
        <f t="shared" si="0"/>
        <v>-8090</v>
      </c>
      <c r="I10" s="149">
        <f t="shared" si="1"/>
        <v>-0.7637839879154078</v>
      </c>
      <c r="J10" s="146">
        <f t="shared" si="2"/>
        <v>-366067.70660000003</v>
      </c>
      <c r="K10" s="149">
        <f t="shared" si="3"/>
        <v>-0.40231408745460062</v>
      </c>
    </row>
    <row r="11" spans="1:13" x14ac:dyDescent="0.2">
      <c r="A11" s="102" t="s">
        <v>1887</v>
      </c>
      <c r="B11" s="102" t="s">
        <v>1877</v>
      </c>
      <c r="C11" s="146">
        <v>44400</v>
      </c>
      <c r="D11" s="146">
        <v>24700</v>
      </c>
      <c r="E11" s="146">
        <v>1866138.8829999999</v>
      </c>
      <c r="F11" s="146">
        <v>3873751.7880000002</v>
      </c>
      <c r="H11" s="146">
        <f t="shared" si="0"/>
        <v>19700</v>
      </c>
      <c r="I11" s="149">
        <f t="shared" si="1"/>
        <v>0.79757085020242924</v>
      </c>
      <c r="J11" s="146">
        <f t="shared" si="2"/>
        <v>-2007612.9050000003</v>
      </c>
      <c r="K11" s="149">
        <f t="shared" si="3"/>
        <v>-0.51826059460472584</v>
      </c>
    </row>
    <row r="12" spans="1:13" x14ac:dyDescent="0.2">
      <c r="A12" s="102" t="s">
        <v>1887</v>
      </c>
      <c r="B12" s="102" t="s">
        <v>1885</v>
      </c>
      <c r="C12" s="146">
        <v>46000</v>
      </c>
      <c r="D12" s="146">
        <v>21950</v>
      </c>
      <c r="E12" s="146">
        <v>5918881.2700000005</v>
      </c>
      <c r="F12" s="146"/>
      <c r="H12" s="146">
        <f t="shared" si="0"/>
        <v>24050</v>
      </c>
      <c r="I12" s="149">
        <f t="shared" si="1"/>
        <v>1.0956719817767655</v>
      </c>
      <c r="J12" s="146">
        <f t="shared" si="2"/>
        <v>5918881.2700000005</v>
      </c>
      <c r="K12" s="149">
        <f t="shared" si="3"/>
        <v>0</v>
      </c>
    </row>
    <row r="13" spans="1:13" x14ac:dyDescent="0.2">
      <c r="A13" s="102" t="s">
        <v>1853</v>
      </c>
      <c r="B13" s="102" t="s">
        <v>1883</v>
      </c>
      <c r="C13" s="146">
        <v>1100</v>
      </c>
      <c r="D13" s="146">
        <v>6700</v>
      </c>
      <c r="E13" s="146">
        <v>114858.431</v>
      </c>
      <c r="F13" s="146">
        <v>667258.36</v>
      </c>
      <c r="H13" s="146">
        <f t="shared" si="0"/>
        <v>-5600</v>
      </c>
      <c r="I13" s="149">
        <f t="shared" si="1"/>
        <v>-0.83582089552238803</v>
      </c>
      <c r="J13" s="146">
        <f t="shared" si="2"/>
        <v>-552399.929</v>
      </c>
      <c r="K13" s="149">
        <f t="shared" si="3"/>
        <v>-0.82786513008244667</v>
      </c>
    </row>
    <row r="14" spans="1:13" x14ac:dyDescent="0.2">
      <c r="A14" s="102" t="s">
        <v>1853</v>
      </c>
      <c r="B14" s="102" t="s">
        <v>1866</v>
      </c>
      <c r="C14" s="146">
        <v>7700</v>
      </c>
      <c r="D14" s="146">
        <v>7300</v>
      </c>
      <c r="E14" s="146">
        <v>638782.01257599995</v>
      </c>
      <c r="F14" s="146">
        <v>608808.01599999995</v>
      </c>
      <c r="H14" s="146">
        <f t="shared" si="0"/>
        <v>400</v>
      </c>
      <c r="I14" s="149">
        <f t="shared" si="1"/>
        <v>5.4794520547945202E-2</v>
      </c>
      <c r="J14" s="146">
        <f t="shared" si="2"/>
        <v>29973.996576000005</v>
      </c>
      <c r="K14" s="149">
        <f t="shared" si="3"/>
        <v>4.9233905908361075E-2</v>
      </c>
    </row>
    <row r="15" spans="1:13" x14ac:dyDescent="0.2">
      <c r="A15" s="102" t="s">
        <v>1853</v>
      </c>
      <c r="B15" s="102" t="s">
        <v>1882</v>
      </c>
      <c r="C15" s="146">
        <v>34800</v>
      </c>
      <c r="D15" s="146">
        <v>44800</v>
      </c>
      <c r="E15" s="146">
        <v>2860146.4840000002</v>
      </c>
      <c r="F15" s="146">
        <v>3693941.8879999998</v>
      </c>
      <c r="H15" s="146">
        <f t="shared" si="0"/>
        <v>-10000</v>
      </c>
      <c r="I15" s="149">
        <f t="shared" si="1"/>
        <v>-0.2232142857142857</v>
      </c>
      <c r="J15" s="146">
        <f t="shared" si="2"/>
        <v>-833795.40399999963</v>
      </c>
      <c r="K15" s="149">
        <f t="shared" si="3"/>
        <v>-0.22571968625403549</v>
      </c>
    </row>
    <row r="16" spans="1:13" x14ac:dyDescent="0.2">
      <c r="A16" s="102" t="s">
        <v>1853</v>
      </c>
      <c r="B16" s="102" t="s">
        <v>1869</v>
      </c>
      <c r="C16" s="146">
        <v>1700</v>
      </c>
      <c r="D16" s="146"/>
      <c r="E16" s="146">
        <v>186749.28</v>
      </c>
      <c r="F16" s="146"/>
      <c r="H16" s="146">
        <f t="shared" si="0"/>
        <v>1700</v>
      </c>
      <c r="I16" s="149">
        <f t="shared" si="1"/>
        <v>0</v>
      </c>
      <c r="J16" s="146">
        <f t="shared" si="2"/>
        <v>186749.28</v>
      </c>
      <c r="K16" s="149">
        <f t="shared" si="3"/>
        <v>0</v>
      </c>
    </row>
    <row r="17" spans="1:11" x14ac:dyDescent="0.2">
      <c r="A17" s="102" t="s">
        <v>1853</v>
      </c>
      <c r="B17" s="102" t="s">
        <v>1868</v>
      </c>
      <c r="C17" s="146">
        <v>4253</v>
      </c>
      <c r="D17" s="146">
        <v>3700</v>
      </c>
      <c r="E17" s="146">
        <v>639616.77264999994</v>
      </c>
      <c r="F17" s="146">
        <v>562443.64800000004</v>
      </c>
      <c r="H17" s="146">
        <f t="shared" si="0"/>
        <v>553</v>
      </c>
      <c r="I17" s="149">
        <f t="shared" si="1"/>
        <v>0.14945945945945938</v>
      </c>
      <c r="J17" s="146">
        <f t="shared" si="2"/>
        <v>77173.124649999896</v>
      </c>
      <c r="K17" s="149">
        <f t="shared" si="3"/>
        <v>0.13721041196646233</v>
      </c>
    </row>
    <row r="18" spans="1:11" x14ac:dyDescent="0.2">
      <c r="A18" s="102" t="s">
        <v>1853</v>
      </c>
      <c r="B18" s="102" t="s">
        <v>1870</v>
      </c>
      <c r="C18" s="146">
        <v>3800</v>
      </c>
      <c r="D18" s="146">
        <v>5000</v>
      </c>
      <c r="E18" s="146">
        <v>394975.76039999997</v>
      </c>
      <c r="F18" s="146">
        <v>519075.6</v>
      </c>
      <c r="H18" s="146">
        <f t="shared" si="0"/>
        <v>-1200</v>
      </c>
      <c r="I18" s="149">
        <f t="shared" si="1"/>
        <v>-0.24</v>
      </c>
      <c r="J18" s="146">
        <f t="shared" si="2"/>
        <v>-124099.83960000001</v>
      </c>
      <c r="K18" s="149">
        <f t="shared" si="3"/>
        <v>-0.23907854578408239</v>
      </c>
    </row>
    <row r="19" spans="1:11" x14ac:dyDescent="0.2">
      <c r="A19" s="102" t="s">
        <v>1853</v>
      </c>
      <c r="B19" s="102" t="s">
        <v>1871</v>
      </c>
      <c r="C19" s="146">
        <v>1097</v>
      </c>
      <c r="D19" s="146"/>
      <c r="E19" s="146">
        <v>90804.385500000004</v>
      </c>
      <c r="F19" s="146"/>
      <c r="H19" s="146">
        <f t="shared" si="0"/>
        <v>1097</v>
      </c>
      <c r="I19" s="149">
        <f t="shared" si="1"/>
        <v>0</v>
      </c>
      <c r="J19" s="146">
        <f t="shared" si="2"/>
        <v>90804.385500000004</v>
      </c>
      <c r="K19" s="149">
        <f t="shared" si="3"/>
        <v>0</v>
      </c>
    </row>
    <row r="20" spans="1:11" x14ac:dyDescent="0.2">
      <c r="A20" s="102" t="s">
        <v>1853</v>
      </c>
      <c r="B20" s="102" t="s">
        <v>1892</v>
      </c>
      <c r="C20" s="146"/>
      <c r="D20" s="146">
        <v>6600</v>
      </c>
      <c r="E20" s="146"/>
      <c r="F20" s="146">
        <v>527181.62800000003</v>
      </c>
      <c r="H20" s="146">
        <f t="shared" si="0"/>
        <v>-6600</v>
      </c>
      <c r="I20" s="149">
        <f t="shared" si="1"/>
        <v>-1</v>
      </c>
      <c r="J20" s="146">
        <f t="shared" si="2"/>
        <v>-527181.62800000003</v>
      </c>
      <c r="K20" s="149">
        <f t="shared" si="3"/>
        <v>-1</v>
      </c>
    </row>
    <row r="21" spans="1:11" x14ac:dyDescent="0.2">
      <c r="A21" s="102" t="s">
        <v>1853</v>
      </c>
      <c r="B21" s="102" t="s">
        <v>1877</v>
      </c>
      <c r="C21" s="146"/>
      <c r="D21" s="146">
        <v>1500</v>
      </c>
      <c r="E21" s="146"/>
      <c r="F21" s="146">
        <v>424470.48</v>
      </c>
      <c r="H21" s="146">
        <f t="shared" si="0"/>
        <v>-1500</v>
      </c>
      <c r="I21" s="149">
        <f t="shared" si="1"/>
        <v>-1</v>
      </c>
      <c r="J21" s="146">
        <f t="shared" si="2"/>
        <v>-424470.48</v>
      </c>
      <c r="K21" s="149">
        <f t="shared" si="3"/>
        <v>-1</v>
      </c>
    </row>
    <row r="22" spans="1:11" x14ac:dyDescent="0.2">
      <c r="A22" s="102" t="s">
        <v>1893</v>
      </c>
      <c r="B22" s="102" t="s">
        <v>1896</v>
      </c>
      <c r="C22" s="146"/>
      <c r="D22" s="146"/>
      <c r="E22" s="146"/>
      <c r="F22" s="146">
        <v>0</v>
      </c>
      <c r="H22" s="146">
        <f t="shared" si="0"/>
        <v>0</v>
      </c>
      <c r="I22" s="149">
        <f t="shared" si="1"/>
        <v>0</v>
      </c>
      <c r="J22" s="146">
        <f t="shared" si="2"/>
        <v>0</v>
      </c>
      <c r="K22" s="149">
        <f t="shared" si="3"/>
        <v>0</v>
      </c>
    </row>
    <row r="23" spans="1:11" x14ac:dyDescent="0.2">
      <c r="A23" s="102" t="s">
        <v>1893</v>
      </c>
      <c r="B23" s="102" t="s">
        <v>1894</v>
      </c>
      <c r="C23" s="146"/>
      <c r="D23" s="146">
        <v>11000</v>
      </c>
      <c r="E23" s="146"/>
      <c r="F23" s="146">
        <v>2644326.08</v>
      </c>
      <c r="H23" s="146">
        <f t="shared" si="0"/>
        <v>-11000</v>
      </c>
      <c r="I23" s="149">
        <f t="shared" si="1"/>
        <v>-1</v>
      </c>
      <c r="J23" s="146">
        <f t="shared" si="2"/>
        <v>-2644326.08</v>
      </c>
      <c r="K23" s="149">
        <f t="shared" si="3"/>
        <v>-1</v>
      </c>
    </row>
    <row r="24" spans="1:11" x14ac:dyDescent="0.2">
      <c r="A24" s="102" t="s">
        <v>1893</v>
      </c>
      <c r="B24" s="102" t="s">
        <v>1895</v>
      </c>
      <c r="C24" s="146"/>
      <c r="D24" s="146">
        <v>9000</v>
      </c>
      <c r="E24" s="146"/>
      <c r="F24" s="146">
        <v>1967256</v>
      </c>
      <c r="H24" s="146">
        <f t="shared" si="0"/>
        <v>-9000</v>
      </c>
      <c r="I24" s="149">
        <f t="shared" si="1"/>
        <v>-1</v>
      </c>
      <c r="J24" s="146">
        <f t="shared" si="2"/>
        <v>-1967256</v>
      </c>
      <c r="K24" s="149">
        <f t="shared" si="3"/>
        <v>-1</v>
      </c>
    </row>
    <row r="25" spans="1:11" x14ac:dyDescent="0.2">
      <c r="A25" s="102" t="s">
        <v>1855</v>
      </c>
      <c r="B25" s="102" t="s">
        <v>1855</v>
      </c>
      <c r="C25" s="146">
        <v>11017</v>
      </c>
      <c r="D25" s="146"/>
      <c r="E25" s="146">
        <v>12300.9</v>
      </c>
      <c r="F25" s="146"/>
      <c r="H25" s="146">
        <f t="shared" si="0"/>
        <v>11017</v>
      </c>
      <c r="I25" s="149">
        <f t="shared" si="1"/>
        <v>0</v>
      </c>
      <c r="J25" s="146">
        <f t="shared" si="2"/>
        <v>12300.9</v>
      </c>
      <c r="K25" s="149">
        <f t="shared" si="3"/>
        <v>0</v>
      </c>
    </row>
    <row r="26" spans="1:11" x14ac:dyDescent="0.2">
      <c r="A26" s="148" t="s">
        <v>1888</v>
      </c>
      <c r="B26" s="148"/>
      <c r="C26" s="147">
        <f>SUM(C3:C25)</f>
        <v>305089</v>
      </c>
      <c r="D26" s="147">
        <f>SUM(D3:D25)</f>
        <v>286930</v>
      </c>
      <c r="E26" s="147">
        <f>SUM(E3:E25)</f>
        <v>31997228.610789996</v>
      </c>
      <c r="F26" s="147">
        <f>SUM(F3:F25)</f>
        <v>33146228.312799998</v>
      </c>
      <c r="H26" s="147">
        <f t="shared" si="0"/>
        <v>18159</v>
      </c>
      <c r="I26" s="150">
        <f t="shared" si="1"/>
        <v>6.3287212909071799E-2</v>
      </c>
      <c r="J26" s="147">
        <f t="shared" si="2"/>
        <v>-1148999.702010002</v>
      </c>
      <c r="K26" s="150">
        <f t="shared" si="3"/>
        <v>-3.4664568504353621E-2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14133-7F99-4196-BBE5-1B09AC7CC762}">
  <dimension ref="A3:T410"/>
  <sheetViews>
    <sheetView topLeftCell="L394" workbookViewId="0">
      <selection activeCell="B210" sqref="B210"/>
    </sheetView>
  </sheetViews>
  <sheetFormatPr defaultRowHeight="14.4" x14ac:dyDescent="0.3"/>
  <cols>
    <col min="2" max="2" width="18.109375" bestFit="1" customWidth="1"/>
    <col min="4" max="4" width="39.77734375" bestFit="1" customWidth="1"/>
    <col min="6" max="6" width="44.5546875" bestFit="1" customWidth="1"/>
    <col min="10" max="10" width="14.6640625" bestFit="1" customWidth="1"/>
    <col min="11" max="11" width="100.21875" bestFit="1" customWidth="1"/>
    <col min="13" max="13" width="11.109375" bestFit="1" customWidth="1"/>
    <col min="14" max="14" width="10.109375" bestFit="1" customWidth="1"/>
    <col min="15" max="15" width="12.5546875" bestFit="1" customWidth="1"/>
    <col min="16" max="16" width="6.77734375" bestFit="1" customWidth="1"/>
    <col min="17" max="17" width="4.77734375" bestFit="1" customWidth="1"/>
    <col min="18" max="18" width="53.6640625" bestFit="1" customWidth="1"/>
    <col min="19" max="19" width="16.109375" style="29" bestFit="1" customWidth="1"/>
    <col min="20" max="20" width="12" bestFit="1" customWidth="1"/>
  </cols>
  <sheetData>
    <row r="3" spans="1:19" ht="57.6" x14ac:dyDescent="0.3">
      <c r="A3" s="19" t="s">
        <v>421</v>
      </c>
      <c r="B3" s="20" t="s">
        <v>24</v>
      </c>
      <c r="C3" s="20" t="s">
        <v>422</v>
      </c>
      <c r="D3" s="20" t="s">
        <v>423</v>
      </c>
      <c r="E3" s="19" t="s">
        <v>424</v>
      </c>
      <c r="F3" s="20" t="s">
        <v>425</v>
      </c>
      <c r="G3" s="20" t="s">
        <v>426</v>
      </c>
      <c r="H3" s="20" t="s">
        <v>427</v>
      </c>
      <c r="I3" s="20" t="s">
        <v>428</v>
      </c>
      <c r="J3" s="23" t="s">
        <v>429</v>
      </c>
      <c r="K3" s="20" t="s">
        <v>430</v>
      </c>
      <c r="L3" s="20" t="s">
        <v>431</v>
      </c>
      <c r="M3" s="21" t="s">
        <v>432</v>
      </c>
      <c r="N3" s="21" t="s">
        <v>433</v>
      </c>
      <c r="O3" s="21" t="s">
        <v>434</v>
      </c>
      <c r="P3" s="21" t="s">
        <v>11</v>
      </c>
      <c r="Q3" s="21" t="s">
        <v>435</v>
      </c>
      <c r="R3" s="21" t="s">
        <v>436</v>
      </c>
      <c r="S3" s="43" t="s">
        <v>401</v>
      </c>
    </row>
    <row r="4" spans="1:19" s="14" customFormat="1" x14ac:dyDescent="0.3">
      <c r="A4" s="10" t="s">
        <v>613</v>
      </c>
      <c r="B4" s="11" t="s">
        <v>607</v>
      </c>
      <c r="C4" s="11">
        <v>1744997</v>
      </c>
      <c r="D4" s="11" t="s">
        <v>98</v>
      </c>
      <c r="E4" s="10"/>
      <c r="F4" s="11" t="s">
        <v>99</v>
      </c>
      <c r="G4" s="11" t="s">
        <v>81</v>
      </c>
      <c r="H4" s="11">
        <v>23284</v>
      </c>
      <c r="I4" s="11">
        <v>1</v>
      </c>
      <c r="J4" s="45" t="s">
        <v>100</v>
      </c>
      <c r="K4" s="11" t="s">
        <v>519</v>
      </c>
      <c r="L4" s="11" t="s">
        <v>32</v>
      </c>
      <c r="M4" s="12">
        <v>1500</v>
      </c>
      <c r="N4" s="12">
        <v>7.89</v>
      </c>
      <c r="O4" s="12">
        <v>11835</v>
      </c>
      <c r="P4" s="12">
        <v>0</v>
      </c>
      <c r="Q4" s="12">
        <v>0</v>
      </c>
      <c r="R4" s="13">
        <v>11835</v>
      </c>
      <c r="S4" s="46">
        <f t="shared" ref="S4:S45" si="0">ROUND(M4*N4*H4,0)</f>
        <v>275566140</v>
      </c>
    </row>
    <row r="5" spans="1:19" s="14" customFormat="1" x14ac:dyDescent="0.3">
      <c r="A5" s="10" t="s">
        <v>613</v>
      </c>
      <c r="B5" s="11" t="s">
        <v>607</v>
      </c>
      <c r="C5" s="11">
        <v>1744997</v>
      </c>
      <c r="D5" s="11" t="s">
        <v>98</v>
      </c>
      <c r="E5" s="10"/>
      <c r="F5" s="11" t="s">
        <v>99</v>
      </c>
      <c r="G5" s="11" t="s">
        <v>81</v>
      </c>
      <c r="H5" s="11">
        <v>23284</v>
      </c>
      <c r="I5" s="11">
        <v>2</v>
      </c>
      <c r="J5" s="45" t="s">
        <v>102</v>
      </c>
      <c r="K5" s="11" t="s">
        <v>520</v>
      </c>
      <c r="L5" s="11" t="s">
        <v>32</v>
      </c>
      <c r="M5" s="12">
        <v>1500</v>
      </c>
      <c r="N5" s="12">
        <v>7.89</v>
      </c>
      <c r="O5" s="12">
        <v>11835</v>
      </c>
      <c r="P5" s="12">
        <v>0</v>
      </c>
      <c r="Q5" s="12">
        <v>0</v>
      </c>
      <c r="R5" s="13">
        <v>11835</v>
      </c>
      <c r="S5" s="46">
        <f t="shared" si="0"/>
        <v>275566140</v>
      </c>
    </row>
    <row r="6" spans="1:19" s="14" customFormat="1" x14ac:dyDescent="0.3">
      <c r="A6" s="10" t="s">
        <v>613</v>
      </c>
      <c r="B6" s="11" t="s">
        <v>607</v>
      </c>
      <c r="C6" s="11">
        <v>1744997</v>
      </c>
      <c r="D6" s="11" t="s">
        <v>98</v>
      </c>
      <c r="E6" s="10"/>
      <c r="F6" s="11" t="s">
        <v>99</v>
      </c>
      <c r="G6" s="11" t="s">
        <v>81</v>
      </c>
      <c r="H6" s="11">
        <v>23284</v>
      </c>
      <c r="I6" s="11">
        <v>3</v>
      </c>
      <c r="J6" s="45" t="s">
        <v>104</v>
      </c>
      <c r="K6" s="11" t="s">
        <v>445</v>
      </c>
      <c r="L6" s="11" t="s">
        <v>32</v>
      </c>
      <c r="M6" s="12">
        <v>3500</v>
      </c>
      <c r="N6" s="12">
        <v>2.4900000000000002</v>
      </c>
      <c r="O6" s="12">
        <v>8715</v>
      </c>
      <c r="P6" s="12">
        <v>0</v>
      </c>
      <c r="Q6" s="12">
        <v>0</v>
      </c>
      <c r="R6" s="13">
        <v>8715</v>
      </c>
      <c r="S6" s="46">
        <f t="shared" si="0"/>
        <v>202920060</v>
      </c>
    </row>
    <row r="7" spans="1:19" s="14" customFormat="1" x14ac:dyDescent="0.3">
      <c r="A7" s="10" t="s">
        <v>613</v>
      </c>
      <c r="B7" s="11" t="s">
        <v>607</v>
      </c>
      <c r="C7" s="11">
        <v>1744997</v>
      </c>
      <c r="D7" s="11" t="s">
        <v>98</v>
      </c>
      <c r="E7" s="10"/>
      <c r="F7" s="11" t="s">
        <v>99</v>
      </c>
      <c r="G7" s="11" t="s">
        <v>81</v>
      </c>
      <c r="H7" s="11">
        <v>23284</v>
      </c>
      <c r="I7" s="11">
        <v>4</v>
      </c>
      <c r="J7" s="45" t="s">
        <v>106</v>
      </c>
      <c r="K7" s="11" t="s">
        <v>107</v>
      </c>
      <c r="L7" s="11" t="s">
        <v>32</v>
      </c>
      <c r="M7" s="12">
        <v>1500</v>
      </c>
      <c r="N7" s="12">
        <v>7.9</v>
      </c>
      <c r="O7" s="12">
        <v>11850</v>
      </c>
      <c r="P7" s="12">
        <v>0</v>
      </c>
      <c r="Q7" s="12">
        <v>0</v>
      </c>
      <c r="R7" s="13">
        <v>11850</v>
      </c>
      <c r="S7" s="46">
        <f t="shared" si="0"/>
        <v>275915400</v>
      </c>
    </row>
    <row r="8" spans="1:19" s="14" customFormat="1" x14ac:dyDescent="0.3">
      <c r="A8" s="10" t="s">
        <v>613</v>
      </c>
      <c r="B8" s="11" t="s">
        <v>607</v>
      </c>
      <c r="C8" s="11">
        <v>1744997</v>
      </c>
      <c r="D8" s="11" t="s">
        <v>98</v>
      </c>
      <c r="E8" s="10"/>
      <c r="F8" s="11" t="s">
        <v>99</v>
      </c>
      <c r="G8" s="11" t="s">
        <v>81</v>
      </c>
      <c r="H8" s="11">
        <v>23284</v>
      </c>
      <c r="I8" s="11">
        <v>5</v>
      </c>
      <c r="J8" s="45" t="s">
        <v>108</v>
      </c>
      <c r="K8" s="11" t="s">
        <v>109</v>
      </c>
      <c r="L8" s="11" t="s">
        <v>32</v>
      </c>
      <c r="M8" s="12">
        <v>1500</v>
      </c>
      <c r="N8" s="12">
        <v>2.77</v>
      </c>
      <c r="O8" s="12">
        <v>4155</v>
      </c>
      <c r="P8" s="12">
        <v>0</v>
      </c>
      <c r="Q8" s="12">
        <v>0</v>
      </c>
      <c r="R8" s="13">
        <v>4155</v>
      </c>
      <c r="S8" s="46">
        <f t="shared" si="0"/>
        <v>96745020</v>
      </c>
    </row>
    <row r="9" spans="1:19" s="14" customFormat="1" x14ac:dyDescent="0.3">
      <c r="A9" s="10" t="s">
        <v>613</v>
      </c>
      <c r="B9" s="11" t="s">
        <v>607</v>
      </c>
      <c r="C9" s="11">
        <v>1744997</v>
      </c>
      <c r="D9" s="11" t="s">
        <v>98</v>
      </c>
      <c r="E9" s="10"/>
      <c r="F9" s="11" t="s">
        <v>99</v>
      </c>
      <c r="G9" s="11" t="s">
        <v>81</v>
      </c>
      <c r="H9" s="11">
        <v>23284</v>
      </c>
      <c r="I9" s="11">
        <v>6</v>
      </c>
      <c r="J9" s="45" t="s">
        <v>312</v>
      </c>
      <c r="K9" s="11" t="s">
        <v>313</v>
      </c>
      <c r="L9" s="11" t="s">
        <v>32</v>
      </c>
      <c r="M9" s="12">
        <v>1500</v>
      </c>
      <c r="N9" s="12">
        <v>7.9</v>
      </c>
      <c r="O9" s="12">
        <v>11850</v>
      </c>
      <c r="P9" s="12">
        <v>0</v>
      </c>
      <c r="Q9" s="12">
        <v>0</v>
      </c>
      <c r="R9" s="13">
        <v>11850</v>
      </c>
      <c r="S9" s="46">
        <f t="shared" si="0"/>
        <v>275915400</v>
      </c>
    </row>
    <row r="10" spans="1:19" s="14" customFormat="1" x14ac:dyDescent="0.3">
      <c r="A10" s="10" t="s">
        <v>613</v>
      </c>
      <c r="B10" s="11" t="s">
        <v>607</v>
      </c>
      <c r="C10" s="11">
        <v>1744997</v>
      </c>
      <c r="D10" s="11" t="s">
        <v>98</v>
      </c>
      <c r="E10" s="10"/>
      <c r="F10" s="11" t="s">
        <v>99</v>
      </c>
      <c r="G10" s="11" t="s">
        <v>81</v>
      </c>
      <c r="H10" s="11">
        <v>23284</v>
      </c>
      <c r="I10" s="11">
        <v>7</v>
      </c>
      <c r="J10" s="45"/>
      <c r="K10" s="11" t="s">
        <v>614</v>
      </c>
      <c r="L10" s="11" t="s">
        <v>46</v>
      </c>
      <c r="M10" s="12">
        <v>0</v>
      </c>
      <c r="N10" s="12">
        <v>0</v>
      </c>
      <c r="O10" s="12">
        <v>0</v>
      </c>
      <c r="P10" s="12">
        <v>0</v>
      </c>
      <c r="Q10" s="12">
        <v>0</v>
      </c>
      <c r="R10" s="13">
        <v>0</v>
      </c>
      <c r="S10" s="46">
        <f t="shared" si="0"/>
        <v>0</v>
      </c>
    </row>
    <row r="11" spans="1:19" s="14" customFormat="1" x14ac:dyDescent="0.3">
      <c r="A11" s="10" t="s">
        <v>649</v>
      </c>
      <c r="B11" s="11" t="s">
        <v>641</v>
      </c>
      <c r="C11" s="11">
        <v>1745006</v>
      </c>
      <c r="D11" s="11" t="s">
        <v>98</v>
      </c>
      <c r="E11" s="10"/>
      <c r="F11" s="11" t="s">
        <v>99</v>
      </c>
      <c r="G11" s="11" t="s">
        <v>81</v>
      </c>
      <c r="H11" s="11">
        <v>23316</v>
      </c>
      <c r="I11" s="11">
        <v>1</v>
      </c>
      <c r="J11" s="45" t="s">
        <v>100</v>
      </c>
      <c r="K11" s="11" t="s">
        <v>519</v>
      </c>
      <c r="L11" s="11" t="s">
        <v>32</v>
      </c>
      <c r="M11" s="12">
        <v>2000</v>
      </c>
      <c r="N11" s="12">
        <v>7.89</v>
      </c>
      <c r="O11" s="12">
        <v>15780</v>
      </c>
      <c r="P11" s="12">
        <v>0</v>
      </c>
      <c r="Q11" s="12">
        <v>0</v>
      </c>
      <c r="R11" s="13">
        <v>15780</v>
      </c>
      <c r="S11" s="46">
        <f t="shared" si="0"/>
        <v>367926480</v>
      </c>
    </row>
    <row r="12" spans="1:19" s="14" customFormat="1" x14ac:dyDescent="0.3">
      <c r="A12" s="10" t="s">
        <v>649</v>
      </c>
      <c r="B12" s="11" t="s">
        <v>641</v>
      </c>
      <c r="C12" s="11">
        <v>1745006</v>
      </c>
      <c r="D12" s="11" t="s">
        <v>98</v>
      </c>
      <c r="E12" s="10"/>
      <c r="F12" s="11" t="s">
        <v>99</v>
      </c>
      <c r="G12" s="11" t="s">
        <v>81</v>
      </c>
      <c r="H12" s="11">
        <v>23316</v>
      </c>
      <c r="I12" s="11">
        <v>2</v>
      </c>
      <c r="J12" s="45" t="s">
        <v>102</v>
      </c>
      <c r="K12" s="11" t="s">
        <v>520</v>
      </c>
      <c r="L12" s="11" t="s">
        <v>32</v>
      </c>
      <c r="M12" s="12">
        <v>2000</v>
      </c>
      <c r="N12" s="12">
        <v>7.89</v>
      </c>
      <c r="O12" s="12">
        <v>15780</v>
      </c>
      <c r="P12" s="12">
        <v>0</v>
      </c>
      <c r="Q12" s="12">
        <v>0</v>
      </c>
      <c r="R12" s="13">
        <v>15780</v>
      </c>
      <c r="S12" s="46">
        <f t="shared" si="0"/>
        <v>367926480</v>
      </c>
    </row>
    <row r="13" spans="1:19" s="14" customFormat="1" x14ac:dyDescent="0.3">
      <c r="A13" s="10" t="s">
        <v>649</v>
      </c>
      <c r="B13" s="11" t="s">
        <v>641</v>
      </c>
      <c r="C13" s="11">
        <v>1745006</v>
      </c>
      <c r="D13" s="11" t="s">
        <v>98</v>
      </c>
      <c r="E13" s="10"/>
      <c r="F13" s="11" t="s">
        <v>99</v>
      </c>
      <c r="G13" s="11" t="s">
        <v>81</v>
      </c>
      <c r="H13" s="11">
        <v>23316</v>
      </c>
      <c r="I13" s="11">
        <v>3</v>
      </c>
      <c r="J13" s="45" t="s">
        <v>104</v>
      </c>
      <c r="K13" s="11" t="s">
        <v>445</v>
      </c>
      <c r="L13" s="11" t="s">
        <v>32</v>
      </c>
      <c r="M13" s="12">
        <v>4000</v>
      </c>
      <c r="N13" s="12">
        <v>2.4900000000000002</v>
      </c>
      <c r="O13" s="12">
        <v>9960</v>
      </c>
      <c r="P13" s="12">
        <v>0</v>
      </c>
      <c r="Q13" s="12">
        <v>0</v>
      </c>
      <c r="R13" s="13">
        <v>9960</v>
      </c>
      <c r="S13" s="46">
        <f t="shared" si="0"/>
        <v>232227360</v>
      </c>
    </row>
    <row r="14" spans="1:19" s="14" customFormat="1" x14ac:dyDescent="0.3">
      <c r="A14" s="10" t="s">
        <v>649</v>
      </c>
      <c r="B14" s="11" t="s">
        <v>641</v>
      </c>
      <c r="C14" s="11">
        <v>1745006</v>
      </c>
      <c r="D14" s="11" t="s">
        <v>98</v>
      </c>
      <c r="E14" s="10"/>
      <c r="F14" s="11" t="s">
        <v>99</v>
      </c>
      <c r="G14" s="11" t="s">
        <v>81</v>
      </c>
      <c r="H14" s="11">
        <v>23316</v>
      </c>
      <c r="I14" s="11">
        <v>4</v>
      </c>
      <c r="J14" s="45" t="s">
        <v>108</v>
      </c>
      <c r="K14" s="11" t="s">
        <v>109</v>
      </c>
      <c r="L14" s="11" t="s">
        <v>32</v>
      </c>
      <c r="M14" s="12">
        <v>1500</v>
      </c>
      <c r="N14" s="12">
        <v>2.77</v>
      </c>
      <c r="O14" s="12">
        <v>4155</v>
      </c>
      <c r="P14" s="12">
        <v>0</v>
      </c>
      <c r="Q14" s="12">
        <v>0</v>
      </c>
      <c r="R14" s="13">
        <v>4155</v>
      </c>
      <c r="S14" s="46">
        <f t="shared" si="0"/>
        <v>96877980</v>
      </c>
    </row>
    <row r="15" spans="1:19" s="14" customFormat="1" x14ac:dyDescent="0.3">
      <c r="A15" s="10" t="s">
        <v>649</v>
      </c>
      <c r="B15" s="11" t="s">
        <v>641</v>
      </c>
      <c r="C15" s="11">
        <v>1745006</v>
      </c>
      <c r="D15" s="11" t="s">
        <v>98</v>
      </c>
      <c r="E15" s="10"/>
      <c r="F15" s="11" t="s">
        <v>99</v>
      </c>
      <c r="G15" s="11" t="s">
        <v>81</v>
      </c>
      <c r="H15" s="11">
        <v>23316</v>
      </c>
      <c r="I15" s="11">
        <v>5</v>
      </c>
      <c r="J15" s="45"/>
      <c r="K15" s="11" t="s">
        <v>650</v>
      </c>
      <c r="L15" s="11" t="s">
        <v>46</v>
      </c>
      <c r="M15" s="12">
        <v>0</v>
      </c>
      <c r="N15" s="12">
        <v>0</v>
      </c>
      <c r="O15" s="12">
        <v>0</v>
      </c>
      <c r="P15" s="12">
        <v>0</v>
      </c>
      <c r="Q15" s="12">
        <v>0</v>
      </c>
      <c r="R15" s="13">
        <v>0</v>
      </c>
      <c r="S15" s="46">
        <f t="shared" si="0"/>
        <v>0</v>
      </c>
    </row>
    <row r="16" spans="1:19" s="14" customFormat="1" x14ac:dyDescent="0.3">
      <c r="A16" s="10" t="s">
        <v>694</v>
      </c>
      <c r="B16" s="11" t="s">
        <v>695</v>
      </c>
      <c r="C16" s="11">
        <v>1745018</v>
      </c>
      <c r="D16" s="11" t="s">
        <v>208</v>
      </c>
      <c r="E16" s="10"/>
      <c r="F16" s="11" t="s">
        <v>209</v>
      </c>
      <c r="G16" s="11" t="s">
        <v>81</v>
      </c>
      <c r="H16" s="11">
        <v>23330</v>
      </c>
      <c r="I16" s="11">
        <v>1</v>
      </c>
      <c r="J16" s="11" t="s">
        <v>210</v>
      </c>
      <c r="K16" s="11" t="s">
        <v>455</v>
      </c>
      <c r="L16" s="11" t="s">
        <v>32</v>
      </c>
      <c r="M16" s="12">
        <v>600</v>
      </c>
      <c r="N16" s="12">
        <v>5.4569999999999999</v>
      </c>
      <c r="O16" s="12">
        <v>3274.2</v>
      </c>
      <c r="P16" s="12">
        <v>0</v>
      </c>
      <c r="Q16" s="12">
        <v>0</v>
      </c>
      <c r="R16" s="12">
        <v>3274.2</v>
      </c>
      <c r="S16" s="46">
        <f t="shared" si="0"/>
        <v>76387086</v>
      </c>
    </row>
    <row r="17" spans="1:19" s="14" customFormat="1" x14ac:dyDescent="0.3">
      <c r="A17" s="10" t="s">
        <v>694</v>
      </c>
      <c r="B17" s="11" t="s">
        <v>695</v>
      </c>
      <c r="C17" s="11">
        <v>1745018</v>
      </c>
      <c r="D17" s="11" t="s">
        <v>208</v>
      </c>
      <c r="E17" s="10"/>
      <c r="F17" s="11" t="s">
        <v>209</v>
      </c>
      <c r="G17" s="11" t="s">
        <v>81</v>
      </c>
      <c r="H17" s="11">
        <v>23330</v>
      </c>
      <c r="I17" s="11">
        <v>2</v>
      </c>
      <c r="J17" s="11" t="s">
        <v>214</v>
      </c>
      <c r="K17" s="11" t="s">
        <v>456</v>
      </c>
      <c r="L17" s="11" t="s">
        <v>32</v>
      </c>
      <c r="M17" s="12">
        <v>3400</v>
      </c>
      <c r="N17" s="12">
        <v>5.1630000000000003</v>
      </c>
      <c r="O17" s="12">
        <v>17554.2</v>
      </c>
      <c r="P17" s="12">
        <v>0</v>
      </c>
      <c r="Q17" s="12">
        <v>0</v>
      </c>
      <c r="R17" s="12">
        <v>17554.2</v>
      </c>
      <c r="S17" s="46">
        <f t="shared" si="0"/>
        <v>409539486</v>
      </c>
    </row>
    <row r="18" spans="1:19" s="14" customFormat="1" x14ac:dyDescent="0.3">
      <c r="A18" s="10" t="s">
        <v>694</v>
      </c>
      <c r="B18" s="11" t="s">
        <v>695</v>
      </c>
      <c r="C18" s="11">
        <v>1745018</v>
      </c>
      <c r="D18" s="11" t="s">
        <v>208</v>
      </c>
      <c r="E18" s="10"/>
      <c r="F18" s="11" t="s">
        <v>209</v>
      </c>
      <c r="G18" s="11" t="s">
        <v>81</v>
      </c>
      <c r="H18" s="11">
        <v>23330</v>
      </c>
      <c r="I18" s="11">
        <v>3</v>
      </c>
      <c r="J18" s="11" t="s">
        <v>216</v>
      </c>
      <c r="K18" s="11" t="s">
        <v>457</v>
      </c>
      <c r="L18" s="11" t="s">
        <v>32</v>
      </c>
      <c r="M18" s="12">
        <v>400</v>
      </c>
      <c r="N18" s="12">
        <v>5.4569999999999999</v>
      </c>
      <c r="O18" s="12">
        <v>2182.8000000000002</v>
      </c>
      <c r="P18" s="12">
        <v>0</v>
      </c>
      <c r="Q18" s="12">
        <v>0</v>
      </c>
      <c r="R18" s="12">
        <v>2182.8000000000002</v>
      </c>
      <c r="S18" s="46">
        <f t="shared" si="0"/>
        <v>50924724</v>
      </c>
    </row>
    <row r="19" spans="1:19" s="14" customFormat="1" x14ac:dyDescent="0.3">
      <c r="A19" s="10" t="s">
        <v>694</v>
      </c>
      <c r="B19" s="11" t="s">
        <v>695</v>
      </c>
      <c r="C19" s="11">
        <v>1745018</v>
      </c>
      <c r="D19" s="11" t="s">
        <v>208</v>
      </c>
      <c r="E19" s="10"/>
      <c r="F19" s="11" t="s">
        <v>209</v>
      </c>
      <c r="G19" s="11" t="s">
        <v>81</v>
      </c>
      <c r="H19" s="11">
        <v>23330</v>
      </c>
      <c r="I19" s="11">
        <v>4</v>
      </c>
      <c r="J19" s="11" t="s">
        <v>220</v>
      </c>
      <c r="K19" s="11" t="s">
        <v>439</v>
      </c>
      <c r="L19" s="11" t="s">
        <v>32</v>
      </c>
      <c r="M19" s="12">
        <v>4000</v>
      </c>
      <c r="N19" s="12">
        <v>5.1630000000000003</v>
      </c>
      <c r="O19" s="12">
        <v>20652</v>
      </c>
      <c r="P19" s="12">
        <v>0</v>
      </c>
      <c r="Q19" s="12">
        <v>0</v>
      </c>
      <c r="R19" s="12">
        <v>20652</v>
      </c>
      <c r="S19" s="46">
        <f t="shared" si="0"/>
        <v>481811160</v>
      </c>
    </row>
    <row r="20" spans="1:19" s="14" customFormat="1" x14ac:dyDescent="0.3">
      <c r="A20" s="10" t="s">
        <v>694</v>
      </c>
      <c r="B20" s="11" t="s">
        <v>695</v>
      </c>
      <c r="C20" s="11">
        <v>1745018</v>
      </c>
      <c r="D20" s="11" t="s">
        <v>208</v>
      </c>
      <c r="E20" s="10"/>
      <c r="F20" s="11" t="s">
        <v>209</v>
      </c>
      <c r="G20" s="11" t="s">
        <v>81</v>
      </c>
      <c r="H20" s="11">
        <v>23330</v>
      </c>
      <c r="I20" s="11">
        <v>5</v>
      </c>
      <c r="J20" s="11" t="s">
        <v>74</v>
      </c>
      <c r="K20" s="11" t="s">
        <v>458</v>
      </c>
      <c r="L20" s="11" t="s">
        <v>32</v>
      </c>
      <c r="M20" s="12">
        <v>4700</v>
      </c>
      <c r="N20" s="12">
        <v>1.6319999999999999</v>
      </c>
      <c r="O20" s="12">
        <v>7670.4</v>
      </c>
      <c r="P20" s="12">
        <v>0</v>
      </c>
      <c r="Q20" s="12">
        <v>0</v>
      </c>
      <c r="R20" s="12">
        <v>7670.4</v>
      </c>
      <c r="S20" s="46">
        <f t="shared" si="0"/>
        <v>178950432</v>
      </c>
    </row>
    <row r="21" spans="1:19" s="14" customFormat="1" x14ac:dyDescent="0.3">
      <c r="A21" s="10" t="s">
        <v>694</v>
      </c>
      <c r="B21" s="11" t="s">
        <v>695</v>
      </c>
      <c r="C21" s="11">
        <v>1745018</v>
      </c>
      <c r="D21" s="11" t="s">
        <v>208</v>
      </c>
      <c r="E21" s="10"/>
      <c r="F21" s="11" t="s">
        <v>209</v>
      </c>
      <c r="G21" s="11" t="s">
        <v>81</v>
      </c>
      <c r="H21" s="11">
        <v>23330</v>
      </c>
      <c r="I21" s="11">
        <v>6</v>
      </c>
      <c r="J21" s="11" t="s">
        <v>224</v>
      </c>
      <c r="K21" s="11" t="s">
        <v>461</v>
      </c>
      <c r="L21" s="11" t="s">
        <v>32</v>
      </c>
      <c r="M21" s="12">
        <v>500</v>
      </c>
      <c r="N21" s="12">
        <v>5.4470000000000001</v>
      </c>
      <c r="O21" s="12">
        <v>2723.5</v>
      </c>
      <c r="P21" s="12">
        <v>0</v>
      </c>
      <c r="Q21" s="12">
        <v>0</v>
      </c>
      <c r="R21" s="12">
        <v>2723.5</v>
      </c>
      <c r="S21" s="46">
        <f t="shared" si="0"/>
        <v>63539255</v>
      </c>
    </row>
    <row r="22" spans="1:19" s="14" customFormat="1" x14ac:dyDescent="0.3">
      <c r="A22" s="10" t="s">
        <v>694</v>
      </c>
      <c r="B22" s="11" t="s">
        <v>695</v>
      </c>
      <c r="C22" s="11">
        <v>1745018</v>
      </c>
      <c r="D22" s="11" t="s">
        <v>208</v>
      </c>
      <c r="E22" s="10"/>
      <c r="F22" s="11" t="s">
        <v>209</v>
      </c>
      <c r="G22" s="11" t="s">
        <v>81</v>
      </c>
      <c r="H22" s="11">
        <v>23330</v>
      </c>
      <c r="I22" s="11">
        <v>7</v>
      </c>
      <c r="J22" s="11" t="s">
        <v>226</v>
      </c>
      <c r="K22" s="11" t="s">
        <v>462</v>
      </c>
      <c r="L22" s="11" t="s">
        <v>32</v>
      </c>
      <c r="M22" s="12">
        <v>400</v>
      </c>
      <c r="N22" s="12">
        <v>5.6040000000000001</v>
      </c>
      <c r="O22" s="12">
        <v>2241.6</v>
      </c>
      <c r="P22" s="12">
        <v>0</v>
      </c>
      <c r="Q22" s="12">
        <v>0</v>
      </c>
      <c r="R22" s="12">
        <v>2241.6</v>
      </c>
      <c r="S22" s="46">
        <f t="shared" si="0"/>
        <v>52296528</v>
      </c>
    </row>
    <row r="23" spans="1:19" s="14" customFormat="1" x14ac:dyDescent="0.3">
      <c r="A23" s="10" t="s">
        <v>694</v>
      </c>
      <c r="B23" s="11" t="s">
        <v>695</v>
      </c>
      <c r="C23" s="11">
        <v>1745018</v>
      </c>
      <c r="D23" s="11" t="s">
        <v>208</v>
      </c>
      <c r="E23" s="10"/>
      <c r="F23" s="11" t="s">
        <v>209</v>
      </c>
      <c r="G23" s="11" t="s">
        <v>81</v>
      </c>
      <c r="H23" s="11">
        <v>23330</v>
      </c>
      <c r="I23" s="11">
        <v>8</v>
      </c>
      <c r="J23" s="11" t="s">
        <v>228</v>
      </c>
      <c r="K23" s="11" t="s">
        <v>463</v>
      </c>
      <c r="L23" s="11" t="s">
        <v>32</v>
      </c>
      <c r="M23" s="12">
        <v>700</v>
      </c>
      <c r="N23" s="12">
        <v>5.6040000000000001</v>
      </c>
      <c r="O23" s="12">
        <v>3922.8</v>
      </c>
      <c r="P23" s="12">
        <v>0</v>
      </c>
      <c r="Q23" s="12">
        <v>0</v>
      </c>
      <c r="R23" s="12">
        <v>3922.8</v>
      </c>
      <c r="S23" s="46">
        <f t="shared" si="0"/>
        <v>91518924</v>
      </c>
    </row>
    <row r="24" spans="1:19" s="14" customFormat="1" x14ac:dyDescent="0.3">
      <c r="A24" s="10" t="s">
        <v>694</v>
      </c>
      <c r="B24" s="11" t="s">
        <v>695</v>
      </c>
      <c r="C24" s="11">
        <v>1745018</v>
      </c>
      <c r="D24" s="11" t="s">
        <v>208</v>
      </c>
      <c r="E24" s="10"/>
      <c r="F24" s="11" t="s">
        <v>209</v>
      </c>
      <c r="G24" s="11" t="s">
        <v>81</v>
      </c>
      <c r="H24" s="11">
        <v>23330</v>
      </c>
      <c r="I24" s="11">
        <v>9</v>
      </c>
      <c r="J24" s="11" t="s">
        <v>230</v>
      </c>
      <c r="K24" s="11" t="s">
        <v>464</v>
      </c>
      <c r="L24" s="11" t="s">
        <v>32</v>
      </c>
      <c r="M24" s="12">
        <v>300</v>
      </c>
      <c r="N24" s="12">
        <v>5.6040000000000001</v>
      </c>
      <c r="O24" s="12">
        <v>1681.2</v>
      </c>
      <c r="P24" s="12">
        <v>0</v>
      </c>
      <c r="Q24" s="12">
        <v>0</v>
      </c>
      <c r="R24" s="12">
        <v>1681.2</v>
      </c>
      <c r="S24" s="46">
        <f t="shared" si="0"/>
        <v>39222396</v>
      </c>
    </row>
    <row r="25" spans="1:19" s="14" customFormat="1" x14ac:dyDescent="0.3">
      <c r="A25" s="10" t="s">
        <v>694</v>
      </c>
      <c r="B25" s="11" t="s">
        <v>695</v>
      </c>
      <c r="C25" s="11">
        <v>1745018</v>
      </c>
      <c r="D25" s="11" t="s">
        <v>208</v>
      </c>
      <c r="E25" s="10"/>
      <c r="F25" s="11" t="s">
        <v>209</v>
      </c>
      <c r="G25" s="11" t="s">
        <v>81</v>
      </c>
      <c r="H25" s="11">
        <v>23330</v>
      </c>
      <c r="I25" s="11">
        <v>10</v>
      </c>
      <c r="J25" s="11" t="s">
        <v>232</v>
      </c>
      <c r="K25" s="11" t="s">
        <v>233</v>
      </c>
      <c r="L25" s="11" t="s">
        <v>32</v>
      </c>
      <c r="M25" s="12">
        <v>400</v>
      </c>
      <c r="N25" s="12">
        <v>5.4470000000000001</v>
      </c>
      <c r="O25" s="12">
        <v>2178.8000000000002</v>
      </c>
      <c r="P25" s="12">
        <v>0</v>
      </c>
      <c r="Q25" s="12">
        <v>0</v>
      </c>
      <c r="R25" s="12">
        <v>2178.8000000000002</v>
      </c>
      <c r="S25" s="46">
        <f t="shared" si="0"/>
        <v>50831404</v>
      </c>
    </row>
    <row r="26" spans="1:19" s="14" customFormat="1" x14ac:dyDescent="0.3">
      <c r="A26" s="10" t="s">
        <v>694</v>
      </c>
      <c r="B26" s="11" t="s">
        <v>695</v>
      </c>
      <c r="C26" s="11">
        <v>1745018</v>
      </c>
      <c r="D26" s="11" t="s">
        <v>208</v>
      </c>
      <c r="E26" s="10"/>
      <c r="F26" s="11" t="s">
        <v>209</v>
      </c>
      <c r="G26" s="11" t="s">
        <v>81</v>
      </c>
      <c r="H26" s="11">
        <v>23330</v>
      </c>
      <c r="I26" s="11">
        <v>11</v>
      </c>
      <c r="J26" s="11" t="s">
        <v>234</v>
      </c>
      <c r="K26" s="11" t="s">
        <v>467</v>
      </c>
      <c r="L26" s="11" t="s">
        <v>32</v>
      </c>
      <c r="M26" s="12">
        <v>400</v>
      </c>
      <c r="N26" s="12">
        <v>5.6040000000000001</v>
      </c>
      <c r="O26" s="12">
        <v>2241.6</v>
      </c>
      <c r="P26" s="12">
        <v>0</v>
      </c>
      <c r="Q26" s="12">
        <v>0</v>
      </c>
      <c r="R26" s="12">
        <v>2241.6</v>
      </c>
      <c r="S26" s="46">
        <f t="shared" si="0"/>
        <v>52296528</v>
      </c>
    </row>
    <row r="27" spans="1:19" s="14" customFormat="1" x14ac:dyDescent="0.3">
      <c r="A27" s="10" t="s">
        <v>694</v>
      </c>
      <c r="B27" s="11" t="s">
        <v>695</v>
      </c>
      <c r="C27" s="11">
        <v>1745018</v>
      </c>
      <c r="D27" s="11" t="s">
        <v>208</v>
      </c>
      <c r="E27" s="10"/>
      <c r="F27" s="11" t="s">
        <v>209</v>
      </c>
      <c r="G27" s="11" t="s">
        <v>81</v>
      </c>
      <c r="H27" s="11">
        <v>23330</v>
      </c>
      <c r="I27" s="11">
        <v>12</v>
      </c>
      <c r="J27" s="11" t="s">
        <v>236</v>
      </c>
      <c r="K27" s="11" t="s">
        <v>468</v>
      </c>
      <c r="L27" s="11" t="s">
        <v>32</v>
      </c>
      <c r="M27" s="12">
        <v>700</v>
      </c>
      <c r="N27" s="12">
        <v>5.6040000000000001</v>
      </c>
      <c r="O27" s="12">
        <v>3922.8</v>
      </c>
      <c r="P27" s="12">
        <v>0</v>
      </c>
      <c r="Q27" s="12">
        <v>0</v>
      </c>
      <c r="R27" s="12">
        <v>3922.8</v>
      </c>
      <c r="S27" s="46">
        <f t="shared" si="0"/>
        <v>91518924</v>
      </c>
    </row>
    <row r="28" spans="1:19" s="14" customFormat="1" x14ac:dyDescent="0.3">
      <c r="A28" s="10" t="s">
        <v>694</v>
      </c>
      <c r="B28" s="11" t="s">
        <v>695</v>
      </c>
      <c r="C28" s="11">
        <v>1745018</v>
      </c>
      <c r="D28" s="11" t="s">
        <v>208</v>
      </c>
      <c r="E28" s="10"/>
      <c r="F28" s="11" t="s">
        <v>209</v>
      </c>
      <c r="G28" s="11" t="s">
        <v>81</v>
      </c>
      <c r="H28" s="11">
        <v>23330</v>
      </c>
      <c r="I28" s="11">
        <v>13</v>
      </c>
      <c r="J28" s="11" t="s">
        <v>238</v>
      </c>
      <c r="K28" s="11" t="s">
        <v>469</v>
      </c>
      <c r="L28" s="11" t="s">
        <v>32</v>
      </c>
      <c r="M28" s="12">
        <v>300</v>
      </c>
      <c r="N28" s="12">
        <v>5.6040000000000001</v>
      </c>
      <c r="O28" s="12">
        <v>1681.2</v>
      </c>
      <c r="P28" s="12">
        <v>0</v>
      </c>
      <c r="Q28" s="12">
        <v>0</v>
      </c>
      <c r="R28" s="12">
        <v>1681.2</v>
      </c>
      <c r="S28" s="46">
        <f t="shared" si="0"/>
        <v>39222396</v>
      </c>
    </row>
    <row r="29" spans="1:19" s="14" customFormat="1" x14ac:dyDescent="0.3">
      <c r="A29" s="10" t="s">
        <v>694</v>
      </c>
      <c r="B29" s="11" t="s">
        <v>695</v>
      </c>
      <c r="C29" s="11">
        <v>1745018</v>
      </c>
      <c r="D29" s="11" t="s">
        <v>208</v>
      </c>
      <c r="E29" s="10"/>
      <c r="F29" s="11" t="s">
        <v>209</v>
      </c>
      <c r="G29" s="11" t="s">
        <v>81</v>
      </c>
      <c r="H29" s="11">
        <v>23330</v>
      </c>
      <c r="I29" s="11">
        <v>14</v>
      </c>
      <c r="J29" s="11" t="s">
        <v>242</v>
      </c>
      <c r="K29" s="11" t="s">
        <v>243</v>
      </c>
      <c r="L29" s="11" t="s">
        <v>32</v>
      </c>
      <c r="M29" s="12">
        <v>2400</v>
      </c>
      <c r="N29" s="12">
        <v>1.9470000000000001</v>
      </c>
      <c r="O29" s="12">
        <v>4672.8</v>
      </c>
      <c r="P29" s="12">
        <v>0</v>
      </c>
      <c r="Q29" s="12">
        <v>0</v>
      </c>
      <c r="R29" s="12">
        <v>4672.8</v>
      </c>
      <c r="S29" s="46">
        <f t="shared" si="0"/>
        <v>109016424</v>
      </c>
    </row>
    <row r="30" spans="1:19" s="14" customFormat="1" x14ac:dyDescent="0.3">
      <c r="A30" s="10" t="s">
        <v>694</v>
      </c>
      <c r="B30" s="11" t="s">
        <v>695</v>
      </c>
      <c r="C30" s="11">
        <v>1745018</v>
      </c>
      <c r="D30" s="11" t="s">
        <v>208</v>
      </c>
      <c r="E30" s="10"/>
      <c r="F30" s="11" t="s">
        <v>209</v>
      </c>
      <c r="G30" s="11" t="s">
        <v>81</v>
      </c>
      <c r="H30" s="11">
        <v>23330</v>
      </c>
      <c r="I30" s="11">
        <v>15</v>
      </c>
      <c r="J30" s="11"/>
      <c r="K30" s="11" t="s">
        <v>696</v>
      </c>
      <c r="L30" s="11" t="s">
        <v>46</v>
      </c>
      <c r="M30" s="12">
        <v>0</v>
      </c>
      <c r="N30" s="12">
        <v>0</v>
      </c>
      <c r="O30" s="12">
        <v>0</v>
      </c>
      <c r="P30" s="12">
        <v>0</v>
      </c>
      <c r="Q30" s="12">
        <v>0</v>
      </c>
      <c r="R30" s="12">
        <v>0</v>
      </c>
      <c r="S30" s="46">
        <f t="shared" si="0"/>
        <v>0</v>
      </c>
    </row>
    <row r="31" spans="1:19" s="14" customFormat="1" x14ac:dyDescent="0.3">
      <c r="A31" s="10" t="s">
        <v>697</v>
      </c>
      <c r="B31" s="11" t="s">
        <v>698</v>
      </c>
      <c r="C31" s="11">
        <v>1745019</v>
      </c>
      <c r="D31" s="11" t="s">
        <v>125</v>
      </c>
      <c r="E31" s="10"/>
      <c r="F31" s="11" t="s">
        <v>126</v>
      </c>
      <c r="G31" s="11" t="s">
        <v>81</v>
      </c>
      <c r="H31" s="11">
        <v>23332</v>
      </c>
      <c r="I31" s="11">
        <v>1</v>
      </c>
      <c r="J31" s="11" t="s">
        <v>84</v>
      </c>
      <c r="K31" s="11" t="s">
        <v>494</v>
      </c>
      <c r="L31" s="11" t="s">
        <v>32</v>
      </c>
      <c r="M31" s="12">
        <v>1000</v>
      </c>
      <c r="N31" s="12">
        <v>5.85</v>
      </c>
      <c r="O31" s="12">
        <v>5850</v>
      </c>
      <c r="P31" s="12">
        <v>0</v>
      </c>
      <c r="Q31" s="12">
        <v>0</v>
      </c>
      <c r="R31" s="12">
        <v>5850</v>
      </c>
      <c r="S31" s="46">
        <f t="shared" si="0"/>
        <v>136492200</v>
      </c>
    </row>
    <row r="32" spans="1:19" s="14" customFormat="1" x14ac:dyDescent="0.3">
      <c r="A32" s="10" t="s">
        <v>697</v>
      </c>
      <c r="B32" s="11" t="s">
        <v>698</v>
      </c>
      <c r="C32" s="11">
        <v>1745019</v>
      </c>
      <c r="D32" s="11" t="s">
        <v>125</v>
      </c>
      <c r="E32" s="10"/>
      <c r="F32" s="11" t="s">
        <v>126</v>
      </c>
      <c r="G32" s="11" t="s">
        <v>81</v>
      </c>
      <c r="H32" s="11">
        <v>23332</v>
      </c>
      <c r="I32" s="11">
        <v>2</v>
      </c>
      <c r="J32" s="11"/>
      <c r="K32" s="11" t="s">
        <v>699</v>
      </c>
      <c r="L32" s="11" t="s">
        <v>46</v>
      </c>
      <c r="M32" s="12">
        <v>0</v>
      </c>
      <c r="N32" s="12">
        <v>0</v>
      </c>
      <c r="O32" s="12">
        <v>0</v>
      </c>
      <c r="P32" s="12">
        <v>0</v>
      </c>
      <c r="Q32" s="12">
        <v>0</v>
      </c>
      <c r="R32" s="12">
        <v>0</v>
      </c>
      <c r="S32" s="46">
        <f t="shared" si="0"/>
        <v>0</v>
      </c>
    </row>
    <row r="33" spans="1:19" s="14" customFormat="1" x14ac:dyDescent="0.3">
      <c r="A33" s="10" t="s">
        <v>703</v>
      </c>
      <c r="B33" s="11" t="s">
        <v>704</v>
      </c>
      <c r="C33" s="11">
        <v>1745029</v>
      </c>
      <c r="D33" s="11" t="s">
        <v>125</v>
      </c>
      <c r="E33" s="10"/>
      <c r="F33" s="11" t="s">
        <v>126</v>
      </c>
      <c r="G33" s="11" t="s">
        <v>81</v>
      </c>
      <c r="H33" s="11">
        <v>23343</v>
      </c>
      <c r="I33" s="11">
        <v>1</v>
      </c>
      <c r="J33" s="11" t="s">
        <v>86</v>
      </c>
      <c r="K33" s="11" t="s">
        <v>87</v>
      </c>
      <c r="L33" s="11" t="s">
        <v>32</v>
      </c>
      <c r="M33" s="12">
        <v>500</v>
      </c>
      <c r="N33" s="12">
        <v>5.1100000000000003</v>
      </c>
      <c r="O33" s="12">
        <v>2555</v>
      </c>
      <c r="P33" s="12">
        <v>0</v>
      </c>
      <c r="Q33" s="12">
        <v>0</v>
      </c>
      <c r="R33" s="12">
        <v>2555</v>
      </c>
      <c r="S33" s="46">
        <f t="shared" si="0"/>
        <v>59641365</v>
      </c>
    </row>
    <row r="34" spans="1:19" s="14" customFormat="1" x14ac:dyDescent="0.3">
      <c r="A34" s="10" t="s">
        <v>703</v>
      </c>
      <c r="B34" s="11" t="s">
        <v>704</v>
      </c>
      <c r="C34" s="11">
        <v>1745029</v>
      </c>
      <c r="D34" s="11" t="s">
        <v>125</v>
      </c>
      <c r="E34" s="10"/>
      <c r="F34" s="11" t="s">
        <v>126</v>
      </c>
      <c r="G34" s="11" t="s">
        <v>81</v>
      </c>
      <c r="H34" s="11">
        <v>23343</v>
      </c>
      <c r="I34" s="11">
        <v>2</v>
      </c>
      <c r="J34" s="11" t="s">
        <v>127</v>
      </c>
      <c r="K34" s="11" t="s">
        <v>128</v>
      </c>
      <c r="L34" s="11" t="s">
        <v>32</v>
      </c>
      <c r="M34" s="12">
        <v>2100</v>
      </c>
      <c r="N34" s="12">
        <v>5.1100000000000003</v>
      </c>
      <c r="O34" s="12">
        <v>10731</v>
      </c>
      <c r="P34" s="12">
        <v>0</v>
      </c>
      <c r="Q34" s="12">
        <v>0</v>
      </c>
      <c r="R34" s="12">
        <v>10731</v>
      </c>
      <c r="S34" s="46">
        <f t="shared" si="0"/>
        <v>250493733</v>
      </c>
    </row>
    <row r="35" spans="1:19" s="14" customFormat="1" x14ac:dyDescent="0.3">
      <c r="A35" s="10" t="s">
        <v>703</v>
      </c>
      <c r="B35" s="11" t="s">
        <v>704</v>
      </c>
      <c r="C35" s="11">
        <v>1745029</v>
      </c>
      <c r="D35" s="11" t="s">
        <v>125</v>
      </c>
      <c r="E35" s="10"/>
      <c r="F35" s="11" t="s">
        <v>126</v>
      </c>
      <c r="G35" s="11" t="s">
        <v>81</v>
      </c>
      <c r="H35" s="11">
        <v>23343</v>
      </c>
      <c r="I35" s="11">
        <v>3</v>
      </c>
      <c r="J35" s="11" t="s">
        <v>131</v>
      </c>
      <c r="K35" s="11" t="s">
        <v>132</v>
      </c>
      <c r="L35" s="11" t="s">
        <v>32</v>
      </c>
      <c r="M35" s="12">
        <v>500</v>
      </c>
      <c r="N35" s="12">
        <v>4.68</v>
      </c>
      <c r="O35" s="12">
        <v>2340</v>
      </c>
      <c r="P35" s="12">
        <v>0</v>
      </c>
      <c r="Q35" s="12">
        <v>0</v>
      </c>
      <c r="R35" s="12">
        <v>2340</v>
      </c>
      <c r="S35" s="46">
        <f t="shared" si="0"/>
        <v>54622620</v>
      </c>
    </row>
    <row r="36" spans="1:19" s="14" customFormat="1" x14ac:dyDescent="0.3">
      <c r="A36" s="10" t="s">
        <v>703</v>
      </c>
      <c r="B36" s="11" t="s">
        <v>704</v>
      </c>
      <c r="C36" s="11">
        <v>1745029</v>
      </c>
      <c r="D36" s="11" t="s">
        <v>125</v>
      </c>
      <c r="E36" s="10"/>
      <c r="F36" s="11" t="s">
        <v>126</v>
      </c>
      <c r="G36" s="11" t="s">
        <v>81</v>
      </c>
      <c r="H36" s="11">
        <v>23343</v>
      </c>
      <c r="I36" s="11">
        <v>4</v>
      </c>
      <c r="J36" s="11" t="s">
        <v>137</v>
      </c>
      <c r="K36" s="11" t="s">
        <v>138</v>
      </c>
      <c r="L36" s="11" t="s">
        <v>32</v>
      </c>
      <c r="M36" s="12">
        <v>400</v>
      </c>
      <c r="N36" s="12">
        <v>4.68</v>
      </c>
      <c r="O36" s="12">
        <v>1872</v>
      </c>
      <c r="P36" s="12">
        <v>0</v>
      </c>
      <c r="Q36" s="12">
        <v>0</v>
      </c>
      <c r="R36" s="12">
        <v>1872</v>
      </c>
      <c r="S36" s="46">
        <f t="shared" si="0"/>
        <v>43698096</v>
      </c>
    </row>
    <row r="37" spans="1:19" s="14" customFormat="1" x14ac:dyDescent="0.3">
      <c r="A37" s="10" t="s">
        <v>703</v>
      </c>
      <c r="B37" s="11" t="s">
        <v>704</v>
      </c>
      <c r="C37" s="11">
        <v>1745029</v>
      </c>
      <c r="D37" s="11" t="s">
        <v>125</v>
      </c>
      <c r="E37" s="10"/>
      <c r="F37" s="11" t="s">
        <v>126</v>
      </c>
      <c r="G37" s="11" t="s">
        <v>81</v>
      </c>
      <c r="H37" s="11">
        <v>23343</v>
      </c>
      <c r="I37" s="11">
        <v>5</v>
      </c>
      <c r="J37" s="11" t="s">
        <v>139</v>
      </c>
      <c r="K37" s="11" t="s">
        <v>140</v>
      </c>
      <c r="L37" s="11" t="s">
        <v>32</v>
      </c>
      <c r="M37" s="12">
        <v>1000</v>
      </c>
      <c r="N37" s="12">
        <v>4.68</v>
      </c>
      <c r="O37" s="12">
        <v>4680</v>
      </c>
      <c r="P37" s="12">
        <v>0</v>
      </c>
      <c r="Q37" s="12">
        <v>0</v>
      </c>
      <c r="R37" s="12">
        <v>4680</v>
      </c>
      <c r="S37" s="46">
        <f t="shared" si="0"/>
        <v>109245240</v>
      </c>
    </row>
    <row r="38" spans="1:19" s="14" customFormat="1" x14ac:dyDescent="0.3">
      <c r="A38" s="10" t="s">
        <v>703</v>
      </c>
      <c r="B38" s="11" t="s">
        <v>704</v>
      </c>
      <c r="C38" s="11">
        <v>1745029</v>
      </c>
      <c r="D38" s="11" t="s">
        <v>125</v>
      </c>
      <c r="E38" s="10"/>
      <c r="F38" s="11" t="s">
        <v>126</v>
      </c>
      <c r="G38" s="11" t="s">
        <v>81</v>
      </c>
      <c r="H38" s="11">
        <v>23343</v>
      </c>
      <c r="I38" s="11">
        <v>6</v>
      </c>
      <c r="J38" s="11" t="s">
        <v>141</v>
      </c>
      <c r="K38" s="11" t="s">
        <v>142</v>
      </c>
      <c r="L38" s="11" t="s">
        <v>32</v>
      </c>
      <c r="M38" s="12">
        <v>200</v>
      </c>
      <c r="N38" s="12">
        <v>5.68</v>
      </c>
      <c r="O38" s="12">
        <v>1136</v>
      </c>
      <c r="P38" s="12">
        <v>0</v>
      </c>
      <c r="Q38" s="12">
        <v>0</v>
      </c>
      <c r="R38" s="12">
        <v>1136</v>
      </c>
      <c r="S38" s="46">
        <f t="shared" si="0"/>
        <v>26517648</v>
      </c>
    </row>
    <row r="39" spans="1:19" s="14" customFormat="1" x14ac:dyDescent="0.3">
      <c r="A39" s="10" t="s">
        <v>703</v>
      </c>
      <c r="B39" s="11" t="s">
        <v>704</v>
      </c>
      <c r="C39" s="11">
        <v>1745029</v>
      </c>
      <c r="D39" s="11" t="s">
        <v>125</v>
      </c>
      <c r="E39" s="10"/>
      <c r="F39" s="11" t="s">
        <v>126</v>
      </c>
      <c r="G39" s="11" t="s">
        <v>81</v>
      </c>
      <c r="H39" s="11">
        <v>23343</v>
      </c>
      <c r="I39" s="11">
        <v>7</v>
      </c>
      <c r="J39" s="11"/>
      <c r="K39" s="11" t="s">
        <v>705</v>
      </c>
      <c r="L39" s="11" t="s">
        <v>46</v>
      </c>
      <c r="M39" s="12">
        <v>0</v>
      </c>
      <c r="N39" s="12">
        <v>0</v>
      </c>
      <c r="O39" s="12">
        <v>0</v>
      </c>
      <c r="P39" s="12">
        <v>0</v>
      </c>
      <c r="Q39" s="12">
        <v>0</v>
      </c>
      <c r="R39" s="12">
        <v>0</v>
      </c>
      <c r="S39" s="46">
        <f t="shared" si="0"/>
        <v>0</v>
      </c>
    </row>
    <row r="40" spans="1:19" s="14" customFormat="1" x14ac:dyDescent="0.3">
      <c r="A40" s="10" t="s">
        <v>706</v>
      </c>
      <c r="B40" s="11" t="s">
        <v>704</v>
      </c>
      <c r="C40" s="11">
        <v>1745027</v>
      </c>
      <c r="D40" s="11" t="s">
        <v>125</v>
      </c>
      <c r="E40" s="10"/>
      <c r="F40" s="11" t="s">
        <v>126</v>
      </c>
      <c r="G40" s="11" t="s">
        <v>81</v>
      </c>
      <c r="H40" s="11">
        <v>23343</v>
      </c>
      <c r="I40" s="11">
        <v>1</v>
      </c>
      <c r="J40" s="11" t="s">
        <v>157</v>
      </c>
      <c r="K40" s="11" t="s">
        <v>158</v>
      </c>
      <c r="L40" s="11" t="s">
        <v>32</v>
      </c>
      <c r="M40" s="12">
        <v>500</v>
      </c>
      <c r="N40" s="12">
        <v>6.33</v>
      </c>
      <c r="O40" s="12">
        <v>3165</v>
      </c>
      <c r="P40" s="12">
        <v>0</v>
      </c>
      <c r="Q40" s="12">
        <v>0</v>
      </c>
      <c r="R40" s="12">
        <v>3165</v>
      </c>
      <c r="S40" s="46">
        <f t="shared" si="0"/>
        <v>73880595</v>
      </c>
    </row>
    <row r="41" spans="1:19" s="14" customFormat="1" x14ac:dyDescent="0.3">
      <c r="A41" s="10" t="s">
        <v>706</v>
      </c>
      <c r="B41" s="11" t="s">
        <v>704</v>
      </c>
      <c r="C41" s="11">
        <v>1745027</v>
      </c>
      <c r="D41" s="11" t="s">
        <v>125</v>
      </c>
      <c r="E41" s="10"/>
      <c r="F41" s="11" t="s">
        <v>126</v>
      </c>
      <c r="G41" s="11" t="s">
        <v>81</v>
      </c>
      <c r="H41" s="11">
        <v>23343</v>
      </c>
      <c r="I41" s="11">
        <v>2</v>
      </c>
      <c r="J41" s="11" t="s">
        <v>159</v>
      </c>
      <c r="K41" s="11" t="s">
        <v>160</v>
      </c>
      <c r="L41" s="11" t="s">
        <v>32</v>
      </c>
      <c r="M41" s="12">
        <v>2000</v>
      </c>
      <c r="N41" s="12">
        <v>2.88</v>
      </c>
      <c r="O41" s="12">
        <v>5760</v>
      </c>
      <c r="P41" s="12">
        <v>0</v>
      </c>
      <c r="Q41" s="12">
        <v>0</v>
      </c>
      <c r="R41" s="12">
        <v>5760</v>
      </c>
      <c r="S41" s="46">
        <f t="shared" si="0"/>
        <v>134455680</v>
      </c>
    </row>
    <row r="42" spans="1:19" s="14" customFormat="1" x14ac:dyDescent="0.3">
      <c r="A42" s="10" t="s">
        <v>706</v>
      </c>
      <c r="B42" s="11" t="s">
        <v>704</v>
      </c>
      <c r="C42" s="11">
        <v>1745027</v>
      </c>
      <c r="D42" s="11" t="s">
        <v>125</v>
      </c>
      <c r="E42" s="10"/>
      <c r="F42" s="11" t="s">
        <v>126</v>
      </c>
      <c r="G42" s="11" t="s">
        <v>81</v>
      </c>
      <c r="H42" s="11">
        <v>23343</v>
      </c>
      <c r="I42" s="11">
        <v>3</v>
      </c>
      <c r="J42" s="11" t="s">
        <v>167</v>
      </c>
      <c r="K42" s="11" t="s">
        <v>168</v>
      </c>
      <c r="L42" s="11" t="s">
        <v>32</v>
      </c>
      <c r="M42" s="12">
        <v>500</v>
      </c>
      <c r="N42" s="12">
        <v>6.33</v>
      </c>
      <c r="O42" s="12">
        <v>3165</v>
      </c>
      <c r="P42" s="12">
        <v>0</v>
      </c>
      <c r="Q42" s="12">
        <v>0</v>
      </c>
      <c r="R42" s="12">
        <v>3165</v>
      </c>
      <c r="S42" s="46">
        <f t="shared" si="0"/>
        <v>73880595</v>
      </c>
    </row>
    <row r="43" spans="1:19" s="14" customFormat="1" x14ac:dyDescent="0.3">
      <c r="A43" s="10" t="s">
        <v>706</v>
      </c>
      <c r="B43" s="11" t="s">
        <v>704</v>
      </c>
      <c r="C43" s="11">
        <v>1745027</v>
      </c>
      <c r="D43" s="11" t="s">
        <v>125</v>
      </c>
      <c r="E43" s="10"/>
      <c r="F43" s="11" t="s">
        <v>126</v>
      </c>
      <c r="G43" s="11" t="s">
        <v>81</v>
      </c>
      <c r="H43" s="11">
        <v>23343</v>
      </c>
      <c r="I43" s="11">
        <v>4</v>
      </c>
      <c r="J43" s="11"/>
      <c r="K43" s="11" t="s">
        <v>707</v>
      </c>
      <c r="L43" s="11" t="s">
        <v>46</v>
      </c>
      <c r="M43" s="12">
        <v>0</v>
      </c>
      <c r="N43" s="12">
        <v>0</v>
      </c>
      <c r="O43" s="12">
        <v>0</v>
      </c>
      <c r="P43" s="12">
        <v>0</v>
      </c>
      <c r="Q43" s="12">
        <v>0</v>
      </c>
      <c r="R43" s="12">
        <v>0</v>
      </c>
      <c r="S43" s="46">
        <f t="shared" si="0"/>
        <v>0</v>
      </c>
    </row>
    <row r="44" spans="1:19" s="14" customFormat="1" x14ac:dyDescent="0.3">
      <c r="A44" s="10" t="s">
        <v>708</v>
      </c>
      <c r="B44" s="11" t="s">
        <v>704</v>
      </c>
      <c r="C44" s="11">
        <v>1745030</v>
      </c>
      <c r="D44" s="11" t="s">
        <v>27</v>
      </c>
      <c r="E44" s="10"/>
      <c r="F44" s="11" t="s">
        <v>28</v>
      </c>
      <c r="G44" s="11" t="s">
        <v>29</v>
      </c>
      <c r="H44" s="11">
        <v>24843</v>
      </c>
      <c r="I44" s="11">
        <v>1</v>
      </c>
      <c r="J44" s="11" t="s">
        <v>482</v>
      </c>
      <c r="K44" s="11" t="s">
        <v>483</v>
      </c>
      <c r="L44" s="11" t="s">
        <v>32</v>
      </c>
      <c r="M44" s="12">
        <v>100</v>
      </c>
      <c r="N44" s="12">
        <v>10.75</v>
      </c>
      <c r="O44" s="12">
        <v>1075</v>
      </c>
      <c r="P44" s="12">
        <v>0</v>
      </c>
      <c r="Q44" s="12">
        <v>0</v>
      </c>
      <c r="R44" s="12">
        <v>1075</v>
      </c>
      <c r="S44" s="46">
        <f t="shared" si="0"/>
        <v>26706225</v>
      </c>
    </row>
    <row r="45" spans="1:19" s="14" customFormat="1" x14ac:dyDescent="0.3">
      <c r="A45" s="10" t="s">
        <v>708</v>
      </c>
      <c r="B45" s="11" t="s">
        <v>704</v>
      </c>
      <c r="C45" s="11">
        <v>1745030</v>
      </c>
      <c r="D45" s="11" t="s">
        <v>27</v>
      </c>
      <c r="E45" s="10"/>
      <c r="F45" s="11" t="s">
        <v>28</v>
      </c>
      <c r="G45" s="11" t="s">
        <v>29</v>
      </c>
      <c r="H45" s="11">
        <v>24843</v>
      </c>
      <c r="I45" s="11">
        <v>2</v>
      </c>
      <c r="J45" s="11" t="s">
        <v>486</v>
      </c>
      <c r="K45" s="11" t="s">
        <v>487</v>
      </c>
      <c r="L45" s="11" t="s">
        <v>32</v>
      </c>
      <c r="M45" s="12">
        <v>140</v>
      </c>
      <c r="N45" s="12">
        <v>2.4700000000000002</v>
      </c>
      <c r="O45" s="12">
        <v>345.8</v>
      </c>
      <c r="P45" s="12">
        <v>0</v>
      </c>
      <c r="Q45" s="12">
        <v>0</v>
      </c>
      <c r="R45" s="12">
        <v>345.8</v>
      </c>
      <c r="S45" s="46">
        <f t="shared" si="0"/>
        <v>8590709</v>
      </c>
    </row>
    <row r="46" spans="1:19" s="14" customFormat="1" x14ac:dyDescent="0.3">
      <c r="A46" s="10" t="s">
        <v>708</v>
      </c>
      <c r="B46" s="11" t="s">
        <v>704</v>
      </c>
      <c r="C46" s="11">
        <v>1745030</v>
      </c>
      <c r="D46" s="11" t="s">
        <v>27</v>
      </c>
      <c r="E46" s="10"/>
      <c r="F46" s="11" t="s">
        <v>28</v>
      </c>
      <c r="G46" s="11" t="s">
        <v>29</v>
      </c>
      <c r="H46" s="11">
        <v>24843</v>
      </c>
      <c r="I46" s="11">
        <v>3</v>
      </c>
      <c r="J46" s="11"/>
      <c r="K46" s="11" t="s">
        <v>709</v>
      </c>
      <c r="L46" s="11" t="s">
        <v>46</v>
      </c>
      <c r="M46" s="12">
        <v>0</v>
      </c>
      <c r="N46" s="12">
        <v>0</v>
      </c>
      <c r="O46" s="12">
        <v>0</v>
      </c>
      <c r="P46" s="12">
        <v>0</v>
      </c>
      <c r="Q46" s="12">
        <v>0</v>
      </c>
      <c r="R46" s="12">
        <v>0</v>
      </c>
      <c r="S46" s="46">
        <f t="shared" ref="S46:S103" si="1">ROUND(M46*N46*H46,0)</f>
        <v>0</v>
      </c>
    </row>
    <row r="47" spans="1:19" s="14" customFormat="1" x14ac:dyDescent="0.3">
      <c r="A47" s="10" t="s">
        <v>710</v>
      </c>
      <c r="B47" s="11" t="s">
        <v>704</v>
      </c>
      <c r="C47" s="11">
        <v>1745028</v>
      </c>
      <c r="D47" s="11" t="s">
        <v>27</v>
      </c>
      <c r="E47" s="10"/>
      <c r="F47" s="11" t="s">
        <v>28</v>
      </c>
      <c r="G47" s="11" t="s">
        <v>29</v>
      </c>
      <c r="H47" s="11">
        <v>24843</v>
      </c>
      <c r="I47" s="11">
        <v>1</v>
      </c>
      <c r="J47" s="11" t="s">
        <v>275</v>
      </c>
      <c r="K47" s="11" t="s">
        <v>276</v>
      </c>
      <c r="L47" s="11" t="s">
        <v>32</v>
      </c>
      <c r="M47" s="12">
        <v>600</v>
      </c>
      <c r="N47" s="12">
        <v>10.88</v>
      </c>
      <c r="O47" s="12">
        <v>6528</v>
      </c>
      <c r="P47" s="12">
        <v>0</v>
      </c>
      <c r="Q47" s="12">
        <v>0</v>
      </c>
      <c r="R47" s="12">
        <v>6528</v>
      </c>
      <c r="S47" s="46">
        <f t="shared" si="1"/>
        <v>162175104</v>
      </c>
    </row>
    <row r="48" spans="1:19" s="14" customFormat="1" x14ac:dyDescent="0.3">
      <c r="A48" s="10" t="s">
        <v>710</v>
      </c>
      <c r="B48" s="11" t="s">
        <v>704</v>
      </c>
      <c r="C48" s="11">
        <v>1745028</v>
      </c>
      <c r="D48" s="11" t="s">
        <v>27</v>
      </c>
      <c r="E48" s="10"/>
      <c r="F48" s="11" t="s">
        <v>28</v>
      </c>
      <c r="G48" s="11" t="s">
        <v>29</v>
      </c>
      <c r="H48" s="11">
        <v>24843</v>
      </c>
      <c r="I48" s="11">
        <v>2</v>
      </c>
      <c r="J48" s="11" t="s">
        <v>277</v>
      </c>
      <c r="K48" s="11" t="s">
        <v>278</v>
      </c>
      <c r="L48" s="11" t="s">
        <v>32</v>
      </c>
      <c r="M48" s="12">
        <v>600</v>
      </c>
      <c r="N48" s="12">
        <v>10.88</v>
      </c>
      <c r="O48" s="12">
        <v>6528</v>
      </c>
      <c r="P48" s="12">
        <v>0</v>
      </c>
      <c r="Q48" s="12">
        <v>0</v>
      </c>
      <c r="R48" s="12">
        <v>6528</v>
      </c>
      <c r="S48" s="46">
        <f t="shared" si="1"/>
        <v>162175104</v>
      </c>
    </row>
    <row r="49" spans="1:19" s="14" customFormat="1" x14ac:dyDescent="0.3">
      <c r="A49" s="10" t="s">
        <v>710</v>
      </c>
      <c r="B49" s="11" t="s">
        <v>704</v>
      </c>
      <c r="C49" s="11">
        <v>1745028</v>
      </c>
      <c r="D49" s="11" t="s">
        <v>27</v>
      </c>
      <c r="E49" s="10"/>
      <c r="F49" s="11" t="s">
        <v>28</v>
      </c>
      <c r="G49" s="11" t="s">
        <v>29</v>
      </c>
      <c r="H49" s="11">
        <v>24843</v>
      </c>
      <c r="I49" s="11">
        <v>3</v>
      </c>
      <c r="J49" s="11"/>
      <c r="K49" s="11" t="s">
        <v>711</v>
      </c>
      <c r="L49" s="11" t="s">
        <v>46</v>
      </c>
      <c r="M49" s="12">
        <v>0</v>
      </c>
      <c r="N49" s="12">
        <v>0</v>
      </c>
      <c r="O49" s="12">
        <v>0</v>
      </c>
      <c r="P49" s="12">
        <v>0</v>
      </c>
      <c r="Q49" s="12">
        <v>0</v>
      </c>
      <c r="R49" s="12">
        <v>0</v>
      </c>
      <c r="S49" s="46">
        <f t="shared" si="1"/>
        <v>0</v>
      </c>
    </row>
    <row r="50" spans="1:19" s="14" customFormat="1" x14ac:dyDescent="0.3">
      <c r="A50" s="10" t="s">
        <v>712</v>
      </c>
      <c r="B50" s="11" t="s">
        <v>704</v>
      </c>
      <c r="C50" s="11">
        <v>1745026</v>
      </c>
      <c r="D50" s="11" t="s">
        <v>27</v>
      </c>
      <c r="E50" s="10"/>
      <c r="F50" s="11" t="s">
        <v>28</v>
      </c>
      <c r="G50" s="11" t="s">
        <v>29</v>
      </c>
      <c r="H50" s="11">
        <v>24843</v>
      </c>
      <c r="I50" s="11">
        <v>1</v>
      </c>
      <c r="J50" s="11" t="s">
        <v>74</v>
      </c>
      <c r="K50" s="11" t="s">
        <v>458</v>
      </c>
      <c r="L50" s="11" t="s">
        <v>32</v>
      </c>
      <c r="M50" s="12">
        <v>1700</v>
      </c>
      <c r="N50" s="12">
        <v>2.7</v>
      </c>
      <c r="O50" s="12">
        <v>4590</v>
      </c>
      <c r="P50" s="12">
        <v>0</v>
      </c>
      <c r="Q50" s="12">
        <v>0</v>
      </c>
      <c r="R50" s="12">
        <v>4590</v>
      </c>
      <c r="S50" s="46">
        <f t="shared" si="1"/>
        <v>114029370</v>
      </c>
    </row>
    <row r="51" spans="1:19" s="14" customFormat="1" x14ac:dyDescent="0.3">
      <c r="A51" s="10" t="s">
        <v>712</v>
      </c>
      <c r="B51" s="11" t="s">
        <v>704</v>
      </c>
      <c r="C51" s="11">
        <v>1745026</v>
      </c>
      <c r="D51" s="11" t="s">
        <v>27</v>
      </c>
      <c r="E51" s="10"/>
      <c r="F51" s="11" t="s">
        <v>28</v>
      </c>
      <c r="G51" s="11" t="s">
        <v>29</v>
      </c>
      <c r="H51" s="11">
        <v>24843</v>
      </c>
      <c r="I51" s="11">
        <v>2</v>
      </c>
      <c r="J51" s="11"/>
      <c r="K51" s="11" t="s">
        <v>713</v>
      </c>
      <c r="L51" s="11" t="s">
        <v>46</v>
      </c>
      <c r="M51" s="12">
        <v>0</v>
      </c>
      <c r="N51" s="12">
        <v>0</v>
      </c>
      <c r="O51" s="12">
        <v>0</v>
      </c>
      <c r="P51" s="12">
        <v>0</v>
      </c>
      <c r="Q51" s="12">
        <v>0</v>
      </c>
      <c r="R51" s="12">
        <v>0</v>
      </c>
      <c r="S51" s="46">
        <f t="shared" si="1"/>
        <v>0</v>
      </c>
    </row>
    <row r="52" spans="1:19" s="14" customFormat="1" x14ac:dyDescent="0.3">
      <c r="A52" s="10" t="s">
        <v>714</v>
      </c>
      <c r="B52" s="11" t="s">
        <v>704</v>
      </c>
      <c r="C52" s="11">
        <v>1745025</v>
      </c>
      <c r="D52" s="11" t="s">
        <v>27</v>
      </c>
      <c r="E52" s="10"/>
      <c r="F52" s="11" t="s">
        <v>28</v>
      </c>
      <c r="G52" s="11" t="s">
        <v>29</v>
      </c>
      <c r="H52" s="11">
        <v>24843</v>
      </c>
      <c r="I52" s="11">
        <v>1</v>
      </c>
      <c r="J52" s="11" t="s">
        <v>253</v>
      </c>
      <c r="K52" s="11" t="s">
        <v>254</v>
      </c>
      <c r="L52" s="11" t="s">
        <v>32</v>
      </c>
      <c r="M52" s="12">
        <v>1400</v>
      </c>
      <c r="N52" s="12">
        <v>2.88002</v>
      </c>
      <c r="O52" s="12">
        <v>4032.0279999999998</v>
      </c>
      <c r="P52" s="12">
        <v>0</v>
      </c>
      <c r="Q52" s="12">
        <v>0</v>
      </c>
      <c r="R52" s="12">
        <v>4032.0279999999998</v>
      </c>
      <c r="S52" s="46">
        <f t="shared" si="1"/>
        <v>100167672</v>
      </c>
    </row>
    <row r="53" spans="1:19" s="14" customFormat="1" x14ac:dyDescent="0.3">
      <c r="A53" s="10" t="s">
        <v>714</v>
      </c>
      <c r="B53" s="11" t="s">
        <v>704</v>
      </c>
      <c r="C53" s="11">
        <v>1745025</v>
      </c>
      <c r="D53" s="11" t="s">
        <v>27</v>
      </c>
      <c r="E53" s="10"/>
      <c r="F53" s="11" t="s">
        <v>28</v>
      </c>
      <c r="G53" s="11" t="s">
        <v>29</v>
      </c>
      <c r="H53" s="11">
        <v>24843</v>
      </c>
      <c r="I53" s="11">
        <v>2</v>
      </c>
      <c r="J53" s="11" t="s">
        <v>255</v>
      </c>
      <c r="K53" s="11" t="s">
        <v>256</v>
      </c>
      <c r="L53" s="11" t="s">
        <v>32</v>
      </c>
      <c r="M53" s="12">
        <v>1200</v>
      </c>
      <c r="N53" s="12">
        <v>3.57</v>
      </c>
      <c r="O53" s="12">
        <v>4284</v>
      </c>
      <c r="P53" s="12">
        <v>0</v>
      </c>
      <c r="Q53" s="12">
        <v>0</v>
      </c>
      <c r="R53" s="12">
        <v>4284</v>
      </c>
      <c r="S53" s="46">
        <f t="shared" si="1"/>
        <v>106427412</v>
      </c>
    </row>
    <row r="54" spans="1:19" s="14" customFormat="1" x14ac:dyDescent="0.3">
      <c r="A54" s="10" t="s">
        <v>714</v>
      </c>
      <c r="B54" s="11" t="s">
        <v>704</v>
      </c>
      <c r="C54" s="11">
        <v>1745025</v>
      </c>
      <c r="D54" s="11" t="s">
        <v>27</v>
      </c>
      <c r="E54" s="10"/>
      <c r="F54" s="11" t="s">
        <v>28</v>
      </c>
      <c r="G54" s="11" t="s">
        <v>29</v>
      </c>
      <c r="H54" s="11">
        <v>24843</v>
      </c>
      <c r="I54" s="11">
        <v>3</v>
      </c>
      <c r="J54" s="11" t="s">
        <v>56</v>
      </c>
      <c r="K54" s="11" t="s">
        <v>57</v>
      </c>
      <c r="L54" s="11" t="s">
        <v>32</v>
      </c>
      <c r="M54" s="12">
        <v>1000</v>
      </c>
      <c r="N54" s="12">
        <v>6.0540000000000003</v>
      </c>
      <c r="O54" s="12">
        <v>6054</v>
      </c>
      <c r="P54" s="12">
        <v>0</v>
      </c>
      <c r="Q54" s="12">
        <v>0</v>
      </c>
      <c r="R54" s="12">
        <v>6054</v>
      </c>
      <c r="S54" s="46">
        <f t="shared" si="1"/>
        <v>150399522</v>
      </c>
    </row>
    <row r="55" spans="1:19" s="14" customFormat="1" x14ac:dyDescent="0.3">
      <c r="A55" s="10" t="s">
        <v>714</v>
      </c>
      <c r="B55" s="11" t="s">
        <v>704</v>
      </c>
      <c r="C55" s="11">
        <v>1745025</v>
      </c>
      <c r="D55" s="11" t="s">
        <v>27</v>
      </c>
      <c r="E55" s="10"/>
      <c r="F55" s="11" t="s">
        <v>28</v>
      </c>
      <c r="G55" s="11" t="s">
        <v>29</v>
      </c>
      <c r="H55" s="11">
        <v>24843</v>
      </c>
      <c r="I55" s="11">
        <v>4</v>
      </c>
      <c r="J55" s="11" t="s">
        <v>58</v>
      </c>
      <c r="K55" s="11" t="s">
        <v>59</v>
      </c>
      <c r="L55" s="11" t="s">
        <v>32</v>
      </c>
      <c r="M55" s="12">
        <v>1000</v>
      </c>
      <c r="N55" s="12">
        <v>2.0880000000000001</v>
      </c>
      <c r="O55" s="12">
        <v>2088</v>
      </c>
      <c r="P55" s="12">
        <v>0</v>
      </c>
      <c r="Q55" s="12">
        <v>0</v>
      </c>
      <c r="R55" s="12">
        <v>2088</v>
      </c>
      <c r="S55" s="46">
        <f t="shared" si="1"/>
        <v>51872184</v>
      </c>
    </row>
    <row r="56" spans="1:19" s="14" customFormat="1" x14ac:dyDescent="0.3">
      <c r="A56" s="10" t="s">
        <v>714</v>
      </c>
      <c r="B56" s="11" t="s">
        <v>704</v>
      </c>
      <c r="C56" s="11">
        <v>1745025</v>
      </c>
      <c r="D56" s="11" t="s">
        <v>27</v>
      </c>
      <c r="E56" s="10"/>
      <c r="F56" s="11" t="s">
        <v>28</v>
      </c>
      <c r="G56" s="11" t="s">
        <v>29</v>
      </c>
      <c r="H56" s="11">
        <v>24843</v>
      </c>
      <c r="I56" s="11">
        <v>5</v>
      </c>
      <c r="J56" s="11"/>
      <c r="K56" s="11" t="s">
        <v>715</v>
      </c>
      <c r="L56" s="11" t="s">
        <v>46</v>
      </c>
      <c r="M56" s="12">
        <v>0</v>
      </c>
      <c r="N56" s="12">
        <v>0</v>
      </c>
      <c r="O56" s="12">
        <v>0</v>
      </c>
      <c r="P56" s="12">
        <v>0</v>
      </c>
      <c r="Q56" s="12">
        <v>0</v>
      </c>
      <c r="R56" s="12">
        <v>0</v>
      </c>
      <c r="S56" s="46">
        <f t="shared" si="1"/>
        <v>0</v>
      </c>
    </row>
    <row r="57" spans="1:19" s="14" customFormat="1" x14ac:dyDescent="0.3">
      <c r="A57" s="10" t="s">
        <v>716</v>
      </c>
      <c r="B57" s="11" t="s">
        <v>704</v>
      </c>
      <c r="C57" s="11">
        <v>1745024</v>
      </c>
      <c r="D57" s="11" t="s">
        <v>27</v>
      </c>
      <c r="E57" s="10"/>
      <c r="F57" s="11" t="s">
        <v>28</v>
      </c>
      <c r="G57" s="11" t="s">
        <v>29</v>
      </c>
      <c r="H57" s="11">
        <v>24843</v>
      </c>
      <c r="I57" s="11">
        <v>1</v>
      </c>
      <c r="J57" s="11" t="s">
        <v>62</v>
      </c>
      <c r="K57" s="11" t="s">
        <v>63</v>
      </c>
      <c r="L57" s="11" t="s">
        <v>32</v>
      </c>
      <c r="M57" s="12">
        <v>800</v>
      </c>
      <c r="N57" s="12">
        <v>3.43</v>
      </c>
      <c r="O57" s="12">
        <v>2744</v>
      </c>
      <c r="P57" s="12">
        <v>0</v>
      </c>
      <c r="Q57" s="12">
        <v>0</v>
      </c>
      <c r="R57" s="12">
        <v>2744</v>
      </c>
      <c r="S57" s="46">
        <f t="shared" si="1"/>
        <v>68169192</v>
      </c>
    </row>
    <row r="58" spans="1:19" s="14" customFormat="1" x14ac:dyDescent="0.3">
      <c r="A58" s="10" t="s">
        <v>716</v>
      </c>
      <c r="B58" s="11" t="s">
        <v>704</v>
      </c>
      <c r="C58" s="11">
        <v>1745024</v>
      </c>
      <c r="D58" s="11" t="s">
        <v>27</v>
      </c>
      <c r="E58" s="10"/>
      <c r="F58" s="11" t="s">
        <v>28</v>
      </c>
      <c r="G58" s="11" t="s">
        <v>29</v>
      </c>
      <c r="H58" s="11">
        <v>24843</v>
      </c>
      <c r="I58" s="11">
        <v>2</v>
      </c>
      <c r="J58" s="11" t="s">
        <v>288</v>
      </c>
      <c r="K58" s="11" t="s">
        <v>289</v>
      </c>
      <c r="L58" s="11" t="s">
        <v>32</v>
      </c>
      <c r="M58" s="12">
        <v>600</v>
      </c>
      <c r="N58" s="12">
        <v>3.48</v>
      </c>
      <c r="O58" s="12">
        <v>2088</v>
      </c>
      <c r="P58" s="12">
        <v>0</v>
      </c>
      <c r="Q58" s="12">
        <v>0</v>
      </c>
      <c r="R58" s="12">
        <v>2088</v>
      </c>
      <c r="S58" s="46">
        <f t="shared" si="1"/>
        <v>51872184</v>
      </c>
    </row>
    <row r="59" spans="1:19" s="14" customFormat="1" x14ac:dyDescent="0.3">
      <c r="A59" s="10" t="s">
        <v>716</v>
      </c>
      <c r="B59" s="11" t="s">
        <v>704</v>
      </c>
      <c r="C59" s="11">
        <v>1745024</v>
      </c>
      <c r="D59" s="11" t="s">
        <v>27</v>
      </c>
      <c r="E59" s="10"/>
      <c r="F59" s="11" t="s">
        <v>28</v>
      </c>
      <c r="G59" s="11" t="s">
        <v>29</v>
      </c>
      <c r="H59" s="11">
        <v>24843</v>
      </c>
      <c r="I59" s="11">
        <v>3</v>
      </c>
      <c r="J59" s="11" t="s">
        <v>64</v>
      </c>
      <c r="K59" s="11" t="s">
        <v>65</v>
      </c>
      <c r="L59" s="11" t="s">
        <v>32</v>
      </c>
      <c r="M59" s="12">
        <v>800</v>
      </c>
      <c r="N59" s="12">
        <v>2.5099999999999998</v>
      </c>
      <c r="O59" s="12">
        <v>2008</v>
      </c>
      <c r="P59" s="12">
        <v>0</v>
      </c>
      <c r="Q59" s="12">
        <v>0</v>
      </c>
      <c r="R59" s="12">
        <v>2008</v>
      </c>
      <c r="S59" s="46">
        <f t="shared" si="1"/>
        <v>49884744</v>
      </c>
    </row>
    <row r="60" spans="1:19" s="14" customFormat="1" x14ac:dyDescent="0.3">
      <c r="A60" s="10" t="s">
        <v>716</v>
      </c>
      <c r="B60" s="11" t="s">
        <v>704</v>
      </c>
      <c r="C60" s="11">
        <v>1745024</v>
      </c>
      <c r="D60" s="11" t="s">
        <v>27</v>
      </c>
      <c r="E60" s="10"/>
      <c r="F60" s="11" t="s">
        <v>28</v>
      </c>
      <c r="G60" s="11" t="s">
        <v>29</v>
      </c>
      <c r="H60" s="11">
        <v>24843</v>
      </c>
      <c r="I60" s="11">
        <v>4</v>
      </c>
      <c r="J60" s="11" t="s">
        <v>66</v>
      </c>
      <c r="K60" s="11" t="s">
        <v>67</v>
      </c>
      <c r="L60" s="11" t="s">
        <v>32</v>
      </c>
      <c r="M60" s="12">
        <v>400</v>
      </c>
      <c r="N60" s="12">
        <v>2.48</v>
      </c>
      <c r="O60" s="12">
        <v>992</v>
      </c>
      <c r="P60" s="12">
        <v>0</v>
      </c>
      <c r="Q60" s="12">
        <v>0</v>
      </c>
      <c r="R60" s="12">
        <v>992</v>
      </c>
      <c r="S60" s="46">
        <f t="shared" si="1"/>
        <v>24644256</v>
      </c>
    </row>
    <row r="61" spans="1:19" s="14" customFormat="1" x14ac:dyDescent="0.3">
      <c r="A61" s="10" t="s">
        <v>716</v>
      </c>
      <c r="B61" s="11" t="s">
        <v>704</v>
      </c>
      <c r="C61" s="11">
        <v>1745024</v>
      </c>
      <c r="D61" s="11" t="s">
        <v>27</v>
      </c>
      <c r="E61" s="10"/>
      <c r="F61" s="11" t="s">
        <v>28</v>
      </c>
      <c r="G61" s="11" t="s">
        <v>29</v>
      </c>
      <c r="H61" s="11">
        <v>24843</v>
      </c>
      <c r="I61" s="11">
        <v>5</v>
      </c>
      <c r="J61" s="11" t="s">
        <v>68</v>
      </c>
      <c r="K61" s="11" t="s">
        <v>69</v>
      </c>
      <c r="L61" s="11" t="s">
        <v>32</v>
      </c>
      <c r="M61" s="12">
        <v>600</v>
      </c>
      <c r="N61" s="12">
        <v>3.47</v>
      </c>
      <c r="O61" s="12">
        <v>2082</v>
      </c>
      <c r="P61" s="12">
        <v>0</v>
      </c>
      <c r="Q61" s="12">
        <v>0</v>
      </c>
      <c r="R61" s="12">
        <v>2082</v>
      </c>
      <c r="S61" s="46">
        <f t="shared" si="1"/>
        <v>51723126</v>
      </c>
    </row>
    <row r="62" spans="1:19" s="14" customFormat="1" x14ac:dyDescent="0.3">
      <c r="A62" s="10" t="s">
        <v>716</v>
      </c>
      <c r="B62" s="11" t="s">
        <v>704</v>
      </c>
      <c r="C62" s="11">
        <v>1745024</v>
      </c>
      <c r="D62" s="11" t="s">
        <v>27</v>
      </c>
      <c r="E62" s="10"/>
      <c r="F62" s="11" t="s">
        <v>28</v>
      </c>
      <c r="G62" s="11" t="s">
        <v>29</v>
      </c>
      <c r="H62" s="11">
        <v>24843</v>
      </c>
      <c r="I62" s="11">
        <v>6</v>
      </c>
      <c r="J62" s="11" t="s">
        <v>70</v>
      </c>
      <c r="K62" s="11" t="s">
        <v>71</v>
      </c>
      <c r="L62" s="11" t="s">
        <v>32</v>
      </c>
      <c r="M62" s="12">
        <v>600</v>
      </c>
      <c r="N62" s="12">
        <v>2.57</v>
      </c>
      <c r="O62" s="12">
        <v>1542</v>
      </c>
      <c r="P62" s="12">
        <v>0</v>
      </c>
      <c r="Q62" s="12">
        <v>0</v>
      </c>
      <c r="R62" s="12">
        <v>1542</v>
      </c>
      <c r="S62" s="46">
        <f t="shared" si="1"/>
        <v>38307906</v>
      </c>
    </row>
    <row r="63" spans="1:19" s="14" customFormat="1" x14ac:dyDescent="0.3">
      <c r="A63" s="10" t="s">
        <v>716</v>
      </c>
      <c r="B63" s="11" t="s">
        <v>704</v>
      </c>
      <c r="C63" s="11">
        <v>1745024</v>
      </c>
      <c r="D63" s="11" t="s">
        <v>27</v>
      </c>
      <c r="E63" s="10"/>
      <c r="F63" s="11" t="s">
        <v>28</v>
      </c>
      <c r="G63" s="11" t="s">
        <v>29</v>
      </c>
      <c r="H63" s="11">
        <v>24843</v>
      </c>
      <c r="I63" s="11">
        <v>7</v>
      </c>
      <c r="J63" s="11" t="s">
        <v>261</v>
      </c>
      <c r="K63" s="11" t="s">
        <v>262</v>
      </c>
      <c r="L63" s="11" t="s">
        <v>32</v>
      </c>
      <c r="M63" s="12">
        <v>600</v>
      </c>
      <c r="N63" s="12">
        <v>3.51</v>
      </c>
      <c r="O63" s="12">
        <v>2106</v>
      </c>
      <c r="P63" s="12">
        <v>0</v>
      </c>
      <c r="Q63" s="12">
        <v>0</v>
      </c>
      <c r="R63" s="12">
        <v>2106</v>
      </c>
      <c r="S63" s="46">
        <f t="shared" si="1"/>
        <v>52319358</v>
      </c>
    </row>
    <row r="64" spans="1:19" s="14" customFormat="1" x14ac:dyDescent="0.3">
      <c r="A64" s="10" t="s">
        <v>716</v>
      </c>
      <c r="B64" s="11" t="s">
        <v>704</v>
      </c>
      <c r="C64" s="11">
        <v>1745024</v>
      </c>
      <c r="D64" s="11" t="s">
        <v>27</v>
      </c>
      <c r="E64" s="10"/>
      <c r="F64" s="11" t="s">
        <v>28</v>
      </c>
      <c r="G64" s="11" t="s">
        <v>29</v>
      </c>
      <c r="H64" s="11">
        <v>24843</v>
      </c>
      <c r="I64" s="11">
        <v>8</v>
      </c>
      <c r="J64" s="11"/>
      <c r="K64" s="11" t="s">
        <v>717</v>
      </c>
      <c r="L64" s="11" t="s">
        <v>46</v>
      </c>
      <c r="M64" s="12">
        <v>0</v>
      </c>
      <c r="N64" s="12">
        <v>0</v>
      </c>
      <c r="O64" s="12">
        <v>0</v>
      </c>
      <c r="P64" s="12">
        <v>0</v>
      </c>
      <c r="Q64" s="12">
        <v>0</v>
      </c>
      <c r="R64" s="12">
        <v>0</v>
      </c>
      <c r="S64" s="46">
        <f t="shared" si="1"/>
        <v>0</v>
      </c>
    </row>
    <row r="65" spans="1:19" s="14" customFormat="1" x14ac:dyDescent="0.3">
      <c r="A65" s="10" t="s">
        <v>718</v>
      </c>
      <c r="B65" s="11" t="s">
        <v>704</v>
      </c>
      <c r="C65" s="11">
        <v>1745023</v>
      </c>
      <c r="D65" s="11" t="s">
        <v>27</v>
      </c>
      <c r="E65" s="10"/>
      <c r="F65" s="11" t="s">
        <v>28</v>
      </c>
      <c r="G65" s="11" t="s">
        <v>29</v>
      </c>
      <c r="H65" s="11">
        <v>24843</v>
      </c>
      <c r="I65" s="11">
        <v>1</v>
      </c>
      <c r="J65" s="11" t="s">
        <v>48</v>
      </c>
      <c r="K65" s="11" t="s">
        <v>49</v>
      </c>
      <c r="L65" s="11" t="s">
        <v>32</v>
      </c>
      <c r="M65" s="12">
        <v>1000</v>
      </c>
      <c r="N65" s="12">
        <v>6.15</v>
      </c>
      <c r="O65" s="12">
        <v>6150</v>
      </c>
      <c r="P65" s="12">
        <v>0</v>
      </c>
      <c r="Q65" s="12">
        <v>0</v>
      </c>
      <c r="R65" s="12">
        <v>6150</v>
      </c>
      <c r="S65" s="46">
        <f t="shared" si="1"/>
        <v>152784450</v>
      </c>
    </row>
    <row r="66" spans="1:19" s="14" customFormat="1" x14ac:dyDescent="0.3">
      <c r="A66" s="10" t="s">
        <v>718</v>
      </c>
      <c r="B66" s="11" t="s">
        <v>704</v>
      </c>
      <c r="C66" s="11">
        <v>1745023</v>
      </c>
      <c r="D66" s="11" t="s">
        <v>27</v>
      </c>
      <c r="E66" s="10"/>
      <c r="F66" s="11" t="s">
        <v>28</v>
      </c>
      <c r="G66" s="11" t="s">
        <v>29</v>
      </c>
      <c r="H66" s="11">
        <v>24843</v>
      </c>
      <c r="I66" s="11">
        <v>2</v>
      </c>
      <c r="J66" s="11" t="s">
        <v>50</v>
      </c>
      <c r="K66" s="11" t="s">
        <v>51</v>
      </c>
      <c r="L66" s="11" t="s">
        <v>32</v>
      </c>
      <c r="M66" s="12">
        <v>700</v>
      </c>
      <c r="N66" s="12">
        <v>5.28</v>
      </c>
      <c r="O66" s="12">
        <v>3696</v>
      </c>
      <c r="P66" s="12">
        <v>0</v>
      </c>
      <c r="Q66" s="12">
        <v>0</v>
      </c>
      <c r="R66" s="12">
        <v>3696</v>
      </c>
      <c r="S66" s="46">
        <f t="shared" si="1"/>
        <v>91819728</v>
      </c>
    </row>
    <row r="67" spans="1:19" s="14" customFormat="1" x14ac:dyDescent="0.3">
      <c r="A67" s="10" t="s">
        <v>718</v>
      </c>
      <c r="B67" s="11" t="s">
        <v>704</v>
      </c>
      <c r="C67" s="11">
        <v>1745023</v>
      </c>
      <c r="D67" s="11" t="s">
        <v>27</v>
      </c>
      <c r="E67" s="10"/>
      <c r="F67" s="11" t="s">
        <v>28</v>
      </c>
      <c r="G67" s="11" t="s">
        <v>29</v>
      </c>
      <c r="H67" s="11">
        <v>24843</v>
      </c>
      <c r="I67" s="11">
        <v>3</v>
      </c>
      <c r="J67" s="11" t="s">
        <v>52</v>
      </c>
      <c r="K67" s="11" t="s">
        <v>53</v>
      </c>
      <c r="L67" s="11" t="s">
        <v>32</v>
      </c>
      <c r="M67" s="12">
        <v>700</v>
      </c>
      <c r="N67" s="12">
        <v>6.01</v>
      </c>
      <c r="O67" s="12">
        <v>4207</v>
      </c>
      <c r="P67" s="12">
        <v>0</v>
      </c>
      <c r="Q67" s="12">
        <v>0</v>
      </c>
      <c r="R67" s="12">
        <v>4207</v>
      </c>
      <c r="S67" s="46">
        <f t="shared" si="1"/>
        <v>104514501</v>
      </c>
    </row>
    <row r="68" spans="1:19" s="14" customFormat="1" x14ac:dyDescent="0.3">
      <c r="A68" s="10" t="s">
        <v>718</v>
      </c>
      <c r="B68" s="11" t="s">
        <v>704</v>
      </c>
      <c r="C68" s="11">
        <v>1745023</v>
      </c>
      <c r="D68" s="11" t="s">
        <v>27</v>
      </c>
      <c r="E68" s="10"/>
      <c r="F68" s="11" t="s">
        <v>28</v>
      </c>
      <c r="G68" s="11" t="s">
        <v>29</v>
      </c>
      <c r="H68" s="11">
        <v>24843</v>
      </c>
      <c r="I68" s="11">
        <v>4</v>
      </c>
      <c r="J68" s="11"/>
      <c r="K68" s="11" t="s">
        <v>719</v>
      </c>
      <c r="L68" s="11" t="s">
        <v>46</v>
      </c>
      <c r="M68" s="12">
        <v>0</v>
      </c>
      <c r="N68" s="12">
        <v>0</v>
      </c>
      <c r="O68" s="12">
        <v>0</v>
      </c>
      <c r="P68" s="12">
        <v>0</v>
      </c>
      <c r="Q68" s="12">
        <v>0</v>
      </c>
      <c r="R68" s="12">
        <v>0</v>
      </c>
      <c r="S68" s="46">
        <f t="shared" si="1"/>
        <v>0</v>
      </c>
    </row>
    <row r="69" spans="1:19" s="14" customFormat="1" x14ac:dyDescent="0.3">
      <c r="A69" s="10" t="s">
        <v>720</v>
      </c>
      <c r="B69" s="11" t="s">
        <v>704</v>
      </c>
      <c r="C69" s="11">
        <v>1745022</v>
      </c>
      <c r="D69" s="11" t="s">
        <v>27</v>
      </c>
      <c r="E69" s="10"/>
      <c r="F69" s="11" t="s">
        <v>28</v>
      </c>
      <c r="G69" s="11" t="s">
        <v>29</v>
      </c>
      <c r="H69" s="11">
        <v>24843</v>
      </c>
      <c r="I69" s="11">
        <v>1</v>
      </c>
      <c r="J69" s="11" t="s">
        <v>30</v>
      </c>
      <c r="K69" s="11" t="s">
        <v>31</v>
      </c>
      <c r="L69" s="11" t="s">
        <v>32</v>
      </c>
      <c r="M69" s="12">
        <v>1000</v>
      </c>
      <c r="N69" s="12">
        <v>2.88</v>
      </c>
      <c r="O69" s="12">
        <v>2880</v>
      </c>
      <c r="P69" s="12">
        <v>0</v>
      </c>
      <c r="Q69" s="12">
        <v>0</v>
      </c>
      <c r="R69" s="12">
        <v>2880</v>
      </c>
      <c r="S69" s="46">
        <f t="shared" si="1"/>
        <v>71547840</v>
      </c>
    </row>
    <row r="70" spans="1:19" s="14" customFormat="1" x14ac:dyDescent="0.3">
      <c r="A70" s="10" t="s">
        <v>720</v>
      </c>
      <c r="B70" s="11" t="s">
        <v>704</v>
      </c>
      <c r="C70" s="11">
        <v>1745022</v>
      </c>
      <c r="D70" s="11" t="s">
        <v>27</v>
      </c>
      <c r="E70" s="10"/>
      <c r="F70" s="11" t="s">
        <v>28</v>
      </c>
      <c r="G70" s="11" t="s">
        <v>29</v>
      </c>
      <c r="H70" s="11">
        <v>24843</v>
      </c>
      <c r="I70" s="11">
        <v>2</v>
      </c>
      <c r="J70" s="11" t="s">
        <v>33</v>
      </c>
      <c r="K70" s="11" t="s">
        <v>34</v>
      </c>
      <c r="L70" s="11" t="s">
        <v>32</v>
      </c>
      <c r="M70" s="12">
        <v>800</v>
      </c>
      <c r="N70" s="12">
        <v>3.71</v>
      </c>
      <c r="O70" s="12">
        <v>2968</v>
      </c>
      <c r="P70" s="12">
        <v>0</v>
      </c>
      <c r="Q70" s="12">
        <v>0</v>
      </c>
      <c r="R70" s="12">
        <v>2968</v>
      </c>
      <c r="S70" s="46">
        <f t="shared" si="1"/>
        <v>73734024</v>
      </c>
    </row>
    <row r="71" spans="1:19" s="14" customFormat="1" x14ac:dyDescent="0.3">
      <c r="A71" s="10" t="s">
        <v>720</v>
      </c>
      <c r="B71" s="11" t="s">
        <v>704</v>
      </c>
      <c r="C71" s="11">
        <v>1745022</v>
      </c>
      <c r="D71" s="11" t="s">
        <v>27</v>
      </c>
      <c r="E71" s="10"/>
      <c r="F71" s="11" t="s">
        <v>28</v>
      </c>
      <c r="G71" s="11" t="s">
        <v>29</v>
      </c>
      <c r="H71" s="11">
        <v>24843</v>
      </c>
      <c r="I71" s="11">
        <v>3</v>
      </c>
      <c r="J71" s="11" t="s">
        <v>39</v>
      </c>
      <c r="K71" s="11" t="s">
        <v>40</v>
      </c>
      <c r="L71" s="11" t="s">
        <v>32</v>
      </c>
      <c r="M71" s="12">
        <v>400</v>
      </c>
      <c r="N71" s="12">
        <v>3.7</v>
      </c>
      <c r="O71" s="12">
        <v>1480</v>
      </c>
      <c r="P71" s="12">
        <v>0</v>
      </c>
      <c r="Q71" s="12">
        <v>0</v>
      </c>
      <c r="R71" s="12">
        <v>1480</v>
      </c>
      <c r="S71" s="46">
        <f t="shared" si="1"/>
        <v>36767640</v>
      </c>
    </row>
    <row r="72" spans="1:19" s="14" customFormat="1" x14ac:dyDescent="0.3">
      <c r="A72" s="10" t="s">
        <v>720</v>
      </c>
      <c r="B72" s="11" t="s">
        <v>704</v>
      </c>
      <c r="C72" s="11">
        <v>1745022</v>
      </c>
      <c r="D72" s="11" t="s">
        <v>27</v>
      </c>
      <c r="E72" s="10"/>
      <c r="F72" s="11" t="s">
        <v>28</v>
      </c>
      <c r="G72" s="11" t="s">
        <v>29</v>
      </c>
      <c r="H72" s="11">
        <v>24843</v>
      </c>
      <c r="I72" s="11">
        <v>4</v>
      </c>
      <c r="J72" s="11" t="s">
        <v>554</v>
      </c>
      <c r="K72" s="11" t="s">
        <v>555</v>
      </c>
      <c r="L72" s="11" t="s">
        <v>32</v>
      </c>
      <c r="M72" s="12">
        <v>600</v>
      </c>
      <c r="N72" s="12">
        <v>4.38</v>
      </c>
      <c r="O72" s="12">
        <v>2628</v>
      </c>
      <c r="P72" s="12">
        <v>0</v>
      </c>
      <c r="Q72" s="12">
        <v>0</v>
      </c>
      <c r="R72" s="12">
        <v>2628</v>
      </c>
      <c r="S72" s="46">
        <f t="shared" si="1"/>
        <v>65287404</v>
      </c>
    </row>
    <row r="73" spans="1:19" s="14" customFormat="1" x14ac:dyDescent="0.3">
      <c r="A73" s="10" t="s">
        <v>720</v>
      </c>
      <c r="B73" s="11" t="s">
        <v>704</v>
      </c>
      <c r="C73" s="11">
        <v>1745022</v>
      </c>
      <c r="D73" s="11" t="s">
        <v>27</v>
      </c>
      <c r="E73" s="10"/>
      <c r="F73" s="11" t="s">
        <v>28</v>
      </c>
      <c r="G73" s="11" t="s">
        <v>29</v>
      </c>
      <c r="H73" s="11">
        <v>24843</v>
      </c>
      <c r="I73" s="11">
        <v>5</v>
      </c>
      <c r="J73" s="11" t="s">
        <v>388</v>
      </c>
      <c r="K73" s="11" t="s">
        <v>389</v>
      </c>
      <c r="L73" s="11" t="s">
        <v>32</v>
      </c>
      <c r="M73" s="12">
        <v>100</v>
      </c>
      <c r="N73" s="12">
        <v>8.19</v>
      </c>
      <c r="O73" s="12">
        <v>819</v>
      </c>
      <c r="P73" s="12">
        <v>0</v>
      </c>
      <c r="Q73" s="12">
        <v>0</v>
      </c>
      <c r="R73" s="12">
        <v>819</v>
      </c>
      <c r="S73" s="46">
        <f t="shared" si="1"/>
        <v>20346417</v>
      </c>
    </row>
    <row r="74" spans="1:19" s="14" customFormat="1" x14ac:dyDescent="0.3">
      <c r="A74" s="10" t="s">
        <v>720</v>
      </c>
      <c r="B74" s="11" t="s">
        <v>704</v>
      </c>
      <c r="C74" s="11">
        <v>1745022</v>
      </c>
      <c r="D74" s="11" t="s">
        <v>27</v>
      </c>
      <c r="E74" s="10"/>
      <c r="F74" s="11" t="s">
        <v>28</v>
      </c>
      <c r="G74" s="11" t="s">
        <v>29</v>
      </c>
      <c r="H74" s="11">
        <v>24843</v>
      </c>
      <c r="I74" s="11">
        <v>6</v>
      </c>
      <c r="J74" s="11" t="s">
        <v>43</v>
      </c>
      <c r="K74" s="11" t="s">
        <v>44</v>
      </c>
      <c r="L74" s="11" t="s">
        <v>32</v>
      </c>
      <c r="M74" s="12">
        <v>800</v>
      </c>
      <c r="N74" s="12">
        <v>8.16</v>
      </c>
      <c r="O74" s="12">
        <v>6528</v>
      </c>
      <c r="P74" s="12">
        <v>0</v>
      </c>
      <c r="Q74" s="12">
        <v>0</v>
      </c>
      <c r="R74" s="12">
        <v>6528</v>
      </c>
      <c r="S74" s="46">
        <f t="shared" si="1"/>
        <v>162175104</v>
      </c>
    </row>
    <row r="75" spans="1:19" s="14" customFormat="1" x14ac:dyDescent="0.3">
      <c r="A75" s="10" t="s">
        <v>720</v>
      </c>
      <c r="B75" s="11" t="s">
        <v>704</v>
      </c>
      <c r="C75" s="11">
        <v>1745022</v>
      </c>
      <c r="D75" s="11" t="s">
        <v>27</v>
      </c>
      <c r="E75" s="10"/>
      <c r="F75" s="11" t="s">
        <v>28</v>
      </c>
      <c r="G75" s="11" t="s">
        <v>29</v>
      </c>
      <c r="H75" s="11">
        <v>24843</v>
      </c>
      <c r="I75" s="11">
        <v>7</v>
      </c>
      <c r="J75" s="11"/>
      <c r="K75" s="11" t="s">
        <v>721</v>
      </c>
      <c r="L75" s="11" t="s">
        <v>46</v>
      </c>
      <c r="M75" s="12">
        <v>0</v>
      </c>
      <c r="N75" s="12">
        <v>0</v>
      </c>
      <c r="O75" s="12">
        <v>0</v>
      </c>
      <c r="P75" s="12">
        <v>0</v>
      </c>
      <c r="Q75" s="12">
        <v>0</v>
      </c>
      <c r="R75" s="12">
        <v>0</v>
      </c>
      <c r="S75" s="46">
        <f t="shared" si="1"/>
        <v>0</v>
      </c>
    </row>
    <row r="76" spans="1:19" s="14" customFormat="1" x14ac:dyDescent="0.3">
      <c r="A76" s="10" t="s">
        <v>722</v>
      </c>
      <c r="B76" s="11" t="s">
        <v>723</v>
      </c>
      <c r="C76" s="11">
        <v>1745031</v>
      </c>
      <c r="D76" s="11" t="s">
        <v>303</v>
      </c>
      <c r="E76" s="10"/>
      <c r="F76" s="11" t="s">
        <v>304</v>
      </c>
      <c r="G76" s="11" t="s">
        <v>81</v>
      </c>
      <c r="H76" s="11">
        <v>23324</v>
      </c>
      <c r="I76" s="11">
        <v>1</v>
      </c>
      <c r="J76" s="11" t="s">
        <v>474</v>
      </c>
      <c r="K76" s="11" t="s">
        <v>475</v>
      </c>
      <c r="L76" s="11" t="s">
        <v>32</v>
      </c>
      <c r="M76" s="12">
        <v>50</v>
      </c>
      <c r="N76" s="12">
        <v>9.7880000000000003</v>
      </c>
      <c r="O76" s="12">
        <v>489.4</v>
      </c>
      <c r="P76" s="12">
        <v>0</v>
      </c>
      <c r="Q76" s="12">
        <v>0</v>
      </c>
      <c r="R76" s="12">
        <v>489.4</v>
      </c>
      <c r="S76" s="46">
        <f t="shared" si="1"/>
        <v>11414766</v>
      </c>
    </row>
    <row r="77" spans="1:19" s="14" customFormat="1" x14ac:dyDescent="0.3">
      <c r="A77" s="10" t="s">
        <v>722</v>
      </c>
      <c r="B77" s="11" t="s">
        <v>723</v>
      </c>
      <c r="C77" s="11">
        <v>1745031</v>
      </c>
      <c r="D77" s="11" t="s">
        <v>303</v>
      </c>
      <c r="E77" s="10"/>
      <c r="F77" s="11" t="s">
        <v>304</v>
      </c>
      <c r="G77" s="11" t="s">
        <v>81</v>
      </c>
      <c r="H77" s="11">
        <v>23324</v>
      </c>
      <c r="I77" s="11">
        <v>2</v>
      </c>
      <c r="J77" s="11"/>
      <c r="K77" s="11" t="s">
        <v>724</v>
      </c>
      <c r="L77" s="11" t="s">
        <v>46</v>
      </c>
      <c r="M77" s="12">
        <v>0</v>
      </c>
      <c r="N77" s="12">
        <v>0</v>
      </c>
      <c r="O77" s="12">
        <v>0</v>
      </c>
      <c r="P77" s="12">
        <v>0</v>
      </c>
      <c r="Q77" s="12">
        <v>0</v>
      </c>
      <c r="R77" s="12">
        <v>0</v>
      </c>
      <c r="S77" s="46">
        <f t="shared" si="1"/>
        <v>0</v>
      </c>
    </row>
    <row r="78" spans="1:19" s="14" customFormat="1" x14ac:dyDescent="0.3">
      <c r="A78" s="10" t="s">
        <v>725</v>
      </c>
      <c r="B78" s="11" t="s">
        <v>723</v>
      </c>
      <c r="C78" s="11">
        <v>1745032</v>
      </c>
      <c r="D78" s="11" t="s">
        <v>303</v>
      </c>
      <c r="E78" s="10"/>
      <c r="F78" s="11" t="s">
        <v>304</v>
      </c>
      <c r="G78" s="11" t="s">
        <v>81</v>
      </c>
      <c r="H78" s="11">
        <v>23324</v>
      </c>
      <c r="I78" s="11">
        <v>1</v>
      </c>
      <c r="J78" s="11" t="s">
        <v>307</v>
      </c>
      <c r="K78" s="11" t="s">
        <v>308</v>
      </c>
      <c r="L78" s="11" t="s">
        <v>32</v>
      </c>
      <c r="M78" s="12">
        <v>50</v>
      </c>
      <c r="N78" s="12">
        <v>9.7880000000000003</v>
      </c>
      <c r="O78" s="12">
        <v>489.4</v>
      </c>
      <c r="P78" s="12">
        <v>0</v>
      </c>
      <c r="Q78" s="12">
        <v>0</v>
      </c>
      <c r="R78" s="12">
        <v>489.4</v>
      </c>
      <c r="S78" s="46">
        <f t="shared" si="1"/>
        <v>11414766</v>
      </c>
    </row>
    <row r="79" spans="1:19" s="14" customFormat="1" x14ac:dyDescent="0.3">
      <c r="A79" s="10" t="s">
        <v>725</v>
      </c>
      <c r="B79" s="11" t="s">
        <v>723</v>
      </c>
      <c r="C79" s="11">
        <v>1745032</v>
      </c>
      <c r="D79" s="11" t="s">
        <v>303</v>
      </c>
      <c r="E79" s="10"/>
      <c r="F79" s="11" t="s">
        <v>304</v>
      </c>
      <c r="G79" s="11" t="s">
        <v>81</v>
      </c>
      <c r="H79" s="11">
        <v>23324</v>
      </c>
      <c r="I79" s="11">
        <v>2</v>
      </c>
      <c r="J79" s="11"/>
      <c r="K79" s="11" t="s">
        <v>726</v>
      </c>
      <c r="L79" s="11" t="s">
        <v>46</v>
      </c>
      <c r="M79" s="12">
        <v>0</v>
      </c>
      <c r="N79" s="12">
        <v>0</v>
      </c>
      <c r="O79" s="12">
        <v>0</v>
      </c>
      <c r="P79" s="12">
        <v>0</v>
      </c>
      <c r="Q79" s="12">
        <v>0</v>
      </c>
      <c r="R79" s="12">
        <v>0</v>
      </c>
      <c r="S79" s="46">
        <f t="shared" si="1"/>
        <v>0</v>
      </c>
    </row>
    <row r="80" spans="1:19" s="14" customFormat="1" x14ac:dyDescent="0.3">
      <c r="A80" s="10" t="s">
        <v>727</v>
      </c>
      <c r="B80" s="11" t="s">
        <v>723</v>
      </c>
      <c r="C80" s="11">
        <v>1745033</v>
      </c>
      <c r="D80" s="11" t="s">
        <v>125</v>
      </c>
      <c r="E80" s="10"/>
      <c r="F80" s="11" t="s">
        <v>126</v>
      </c>
      <c r="G80" s="11" t="s">
        <v>81</v>
      </c>
      <c r="H80" s="11">
        <v>23324</v>
      </c>
      <c r="I80" s="11">
        <v>1</v>
      </c>
      <c r="J80" s="11" t="s">
        <v>84</v>
      </c>
      <c r="K80" s="11" t="s">
        <v>494</v>
      </c>
      <c r="L80" s="11" t="s">
        <v>32</v>
      </c>
      <c r="M80" s="12">
        <v>1000</v>
      </c>
      <c r="N80" s="12">
        <v>5.85</v>
      </c>
      <c r="O80" s="12">
        <v>5850</v>
      </c>
      <c r="P80" s="12">
        <v>0</v>
      </c>
      <c r="Q80" s="12">
        <v>0</v>
      </c>
      <c r="R80" s="12">
        <v>5850</v>
      </c>
      <c r="S80" s="46">
        <f t="shared" si="1"/>
        <v>136445400</v>
      </c>
    </row>
    <row r="81" spans="1:19" s="14" customFormat="1" x14ac:dyDescent="0.3">
      <c r="A81" s="10" t="s">
        <v>727</v>
      </c>
      <c r="B81" s="11" t="s">
        <v>723</v>
      </c>
      <c r="C81" s="11">
        <v>1745033</v>
      </c>
      <c r="D81" s="11" t="s">
        <v>125</v>
      </c>
      <c r="E81" s="10"/>
      <c r="F81" s="11" t="s">
        <v>126</v>
      </c>
      <c r="G81" s="11" t="s">
        <v>81</v>
      </c>
      <c r="H81" s="11">
        <v>23324</v>
      </c>
      <c r="I81" s="11">
        <v>2</v>
      </c>
      <c r="J81" s="11"/>
      <c r="K81" s="11" t="s">
        <v>728</v>
      </c>
      <c r="L81" s="11" t="s">
        <v>46</v>
      </c>
      <c r="M81" s="12">
        <v>0</v>
      </c>
      <c r="N81" s="12">
        <v>0</v>
      </c>
      <c r="O81" s="12">
        <v>0</v>
      </c>
      <c r="P81" s="12">
        <v>0</v>
      </c>
      <c r="Q81" s="12">
        <v>0</v>
      </c>
      <c r="R81" s="12">
        <v>0</v>
      </c>
      <c r="S81" s="46">
        <f t="shared" si="1"/>
        <v>0</v>
      </c>
    </row>
    <row r="82" spans="1:19" s="14" customFormat="1" x14ac:dyDescent="0.3">
      <c r="A82" s="10" t="s">
        <v>729</v>
      </c>
      <c r="B82" s="11" t="s">
        <v>730</v>
      </c>
      <c r="C82" s="11">
        <v>1745034</v>
      </c>
      <c r="D82" s="11" t="s">
        <v>303</v>
      </c>
      <c r="E82" s="10"/>
      <c r="F82" s="11" t="s">
        <v>304</v>
      </c>
      <c r="G82" s="11" t="s">
        <v>81</v>
      </c>
      <c r="H82" s="11">
        <v>23330</v>
      </c>
      <c r="I82" s="11">
        <v>1</v>
      </c>
      <c r="J82" s="11" t="s">
        <v>307</v>
      </c>
      <c r="K82" s="11" t="s">
        <v>731</v>
      </c>
      <c r="L82" s="11" t="s">
        <v>32</v>
      </c>
      <c r="M82" s="12">
        <v>6</v>
      </c>
      <c r="N82" s="12">
        <v>9.7883329999999997</v>
      </c>
      <c r="O82" s="12">
        <v>58.73</v>
      </c>
      <c r="P82" s="12">
        <v>0</v>
      </c>
      <c r="Q82" s="12">
        <v>0</v>
      </c>
      <c r="R82" s="12">
        <v>58.73</v>
      </c>
      <c r="S82" s="46">
        <f t="shared" si="1"/>
        <v>1370171</v>
      </c>
    </row>
    <row r="83" spans="1:19" s="14" customFormat="1" x14ac:dyDescent="0.3">
      <c r="A83" s="10" t="s">
        <v>729</v>
      </c>
      <c r="B83" s="11" t="s">
        <v>730</v>
      </c>
      <c r="C83" s="11">
        <v>1745034</v>
      </c>
      <c r="D83" s="11" t="s">
        <v>303</v>
      </c>
      <c r="E83" s="10"/>
      <c r="F83" s="11" t="s">
        <v>304</v>
      </c>
      <c r="G83" s="11" t="s">
        <v>81</v>
      </c>
      <c r="H83" s="11">
        <v>23330</v>
      </c>
      <c r="I83" s="11">
        <v>2</v>
      </c>
      <c r="J83" s="11"/>
      <c r="K83" s="11" t="s">
        <v>732</v>
      </c>
      <c r="L83" s="11" t="s">
        <v>46</v>
      </c>
      <c r="M83" s="12">
        <v>0</v>
      </c>
      <c r="N83" s="12">
        <v>0</v>
      </c>
      <c r="O83" s="12">
        <v>0</v>
      </c>
      <c r="P83" s="12">
        <v>0</v>
      </c>
      <c r="Q83" s="12">
        <v>0</v>
      </c>
      <c r="R83" s="12">
        <v>0</v>
      </c>
      <c r="S83" s="46">
        <f t="shared" si="1"/>
        <v>0</v>
      </c>
    </row>
    <row r="84" spans="1:19" s="14" customFormat="1" x14ac:dyDescent="0.3">
      <c r="A84" s="10" t="s">
        <v>735</v>
      </c>
      <c r="B84" s="11" t="s">
        <v>736</v>
      </c>
      <c r="C84" s="11">
        <v>1745042</v>
      </c>
      <c r="D84" s="11" t="s">
        <v>202</v>
      </c>
      <c r="E84" s="10"/>
      <c r="F84" s="11" t="s">
        <v>203</v>
      </c>
      <c r="G84" s="11" t="s">
        <v>81</v>
      </c>
      <c r="H84" s="11">
        <v>23325</v>
      </c>
      <c r="I84" s="11">
        <v>1</v>
      </c>
      <c r="J84" s="11">
        <v>641283817</v>
      </c>
      <c r="K84" s="11" t="s">
        <v>204</v>
      </c>
      <c r="L84" s="11" t="s">
        <v>32</v>
      </c>
      <c r="M84" s="12">
        <v>4000</v>
      </c>
      <c r="N84" s="12">
        <v>6.3349000000000002</v>
      </c>
      <c r="O84" s="12">
        <v>25339.599999999999</v>
      </c>
      <c r="P84" s="12">
        <v>0</v>
      </c>
      <c r="Q84" s="12">
        <v>0</v>
      </c>
      <c r="R84" s="12">
        <v>25339.599999999999</v>
      </c>
      <c r="S84" s="46">
        <f t="shared" si="1"/>
        <v>591046170</v>
      </c>
    </row>
    <row r="85" spans="1:19" s="14" customFormat="1" x14ac:dyDescent="0.3">
      <c r="A85" s="10" t="s">
        <v>735</v>
      </c>
      <c r="B85" s="11" t="s">
        <v>736</v>
      </c>
      <c r="C85" s="11">
        <v>1745042</v>
      </c>
      <c r="D85" s="11" t="s">
        <v>202</v>
      </c>
      <c r="E85" s="10"/>
      <c r="F85" s="11" t="s">
        <v>203</v>
      </c>
      <c r="G85" s="11" t="s">
        <v>81</v>
      </c>
      <c r="H85" s="11">
        <v>23325</v>
      </c>
      <c r="I85" s="11">
        <v>2</v>
      </c>
      <c r="J85" s="11">
        <v>644942416</v>
      </c>
      <c r="K85" s="11" t="s">
        <v>205</v>
      </c>
      <c r="L85" s="11" t="s">
        <v>32</v>
      </c>
      <c r="M85" s="12">
        <v>4000</v>
      </c>
      <c r="N85" s="12">
        <v>0.2868</v>
      </c>
      <c r="O85" s="12">
        <v>1147.2</v>
      </c>
      <c r="P85" s="12">
        <v>0</v>
      </c>
      <c r="Q85" s="12">
        <v>0</v>
      </c>
      <c r="R85" s="12">
        <v>1147.2</v>
      </c>
      <c r="S85" s="46">
        <f t="shared" si="1"/>
        <v>26758440</v>
      </c>
    </row>
    <row r="86" spans="1:19" s="14" customFormat="1" x14ac:dyDescent="0.3">
      <c r="A86" s="10" t="s">
        <v>735</v>
      </c>
      <c r="B86" s="11" t="s">
        <v>736</v>
      </c>
      <c r="C86" s="11">
        <v>1745042</v>
      </c>
      <c r="D86" s="11" t="s">
        <v>202</v>
      </c>
      <c r="E86" s="10"/>
      <c r="F86" s="11" t="s">
        <v>203</v>
      </c>
      <c r="G86" s="11" t="s">
        <v>81</v>
      </c>
      <c r="H86" s="11">
        <v>23325</v>
      </c>
      <c r="I86" s="11">
        <v>3</v>
      </c>
      <c r="J86" s="11"/>
      <c r="K86" s="11" t="s">
        <v>737</v>
      </c>
      <c r="L86" s="11" t="s">
        <v>46</v>
      </c>
      <c r="M86" s="12">
        <v>0</v>
      </c>
      <c r="N86" s="12">
        <v>0</v>
      </c>
      <c r="O86" s="12">
        <v>0</v>
      </c>
      <c r="P86" s="12">
        <v>0</v>
      </c>
      <c r="Q86" s="12">
        <v>0</v>
      </c>
      <c r="R86" s="12">
        <v>0</v>
      </c>
      <c r="S86" s="46">
        <f t="shared" si="1"/>
        <v>0</v>
      </c>
    </row>
    <row r="87" spans="1:19" s="14" customFormat="1" x14ac:dyDescent="0.3">
      <c r="A87" s="10" t="s">
        <v>738</v>
      </c>
      <c r="B87" s="11" t="s">
        <v>736</v>
      </c>
      <c r="C87" s="11">
        <v>1745048</v>
      </c>
      <c r="D87" s="11" t="s">
        <v>112</v>
      </c>
      <c r="E87" s="10"/>
      <c r="F87" s="11" t="s">
        <v>113</v>
      </c>
      <c r="G87" s="11" t="s">
        <v>81</v>
      </c>
      <c r="H87" s="11">
        <v>23325</v>
      </c>
      <c r="I87" s="11">
        <v>1</v>
      </c>
      <c r="J87" s="11">
        <v>566559805</v>
      </c>
      <c r="K87" s="11" t="s">
        <v>602</v>
      </c>
      <c r="L87" s="11" t="s">
        <v>32</v>
      </c>
      <c r="M87" s="12">
        <v>50</v>
      </c>
      <c r="N87" s="12">
        <v>3.23</v>
      </c>
      <c r="O87" s="12">
        <v>161.5</v>
      </c>
      <c r="P87" s="12">
        <v>0</v>
      </c>
      <c r="Q87" s="12">
        <v>0</v>
      </c>
      <c r="R87" s="12">
        <v>161.5</v>
      </c>
      <c r="S87" s="46">
        <f t="shared" si="1"/>
        <v>3766988</v>
      </c>
    </row>
    <row r="88" spans="1:19" s="14" customFormat="1" x14ac:dyDescent="0.3">
      <c r="A88" s="10" t="s">
        <v>738</v>
      </c>
      <c r="B88" s="11" t="s">
        <v>736</v>
      </c>
      <c r="C88" s="11">
        <v>1745048</v>
      </c>
      <c r="D88" s="11" t="s">
        <v>112</v>
      </c>
      <c r="E88" s="10"/>
      <c r="F88" s="11" t="s">
        <v>113</v>
      </c>
      <c r="G88" s="11" t="s">
        <v>81</v>
      </c>
      <c r="H88" s="11">
        <v>23325</v>
      </c>
      <c r="I88" s="11">
        <v>2</v>
      </c>
      <c r="J88" s="11">
        <v>567302102</v>
      </c>
      <c r="K88" s="11" t="s">
        <v>551</v>
      </c>
      <c r="L88" s="11" t="s">
        <v>32</v>
      </c>
      <c r="M88" s="12">
        <v>40</v>
      </c>
      <c r="N88" s="12">
        <v>12.03</v>
      </c>
      <c r="O88" s="12">
        <v>481.2</v>
      </c>
      <c r="P88" s="12">
        <v>0</v>
      </c>
      <c r="Q88" s="12">
        <v>0</v>
      </c>
      <c r="R88" s="12">
        <v>481.2</v>
      </c>
      <c r="S88" s="46">
        <f t="shared" si="1"/>
        <v>11223990</v>
      </c>
    </row>
    <row r="89" spans="1:19" s="14" customFormat="1" x14ac:dyDescent="0.3">
      <c r="A89" s="10" t="s">
        <v>738</v>
      </c>
      <c r="B89" s="11" t="s">
        <v>736</v>
      </c>
      <c r="C89" s="11">
        <v>1745048</v>
      </c>
      <c r="D89" s="11" t="s">
        <v>112</v>
      </c>
      <c r="E89" s="10"/>
      <c r="F89" s="11" t="s">
        <v>113</v>
      </c>
      <c r="G89" s="11" t="s">
        <v>81</v>
      </c>
      <c r="H89" s="11">
        <v>23325</v>
      </c>
      <c r="I89" s="11">
        <v>3</v>
      </c>
      <c r="J89" s="11">
        <v>567302302</v>
      </c>
      <c r="K89" s="11" t="s">
        <v>552</v>
      </c>
      <c r="L89" s="11" t="s">
        <v>32</v>
      </c>
      <c r="M89" s="12">
        <v>10</v>
      </c>
      <c r="N89" s="12">
        <v>12.03</v>
      </c>
      <c r="O89" s="12">
        <v>120.3</v>
      </c>
      <c r="P89" s="12">
        <v>0</v>
      </c>
      <c r="Q89" s="12">
        <v>0</v>
      </c>
      <c r="R89" s="12">
        <v>120.3</v>
      </c>
      <c r="S89" s="46">
        <f t="shared" si="1"/>
        <v>2805998</v>
      </c>
    </row>
    <row r="90" spans="1:19" s="14" customFormat="1" x14ac:dyDescent="0.3">
      <c r="A90" s="10" t="s">
        <v>738</v>
      </c>
      <c r="B90" s="11" t="s">
        <v>736</v>
      </c>
      <c r="C90" s="11">
        <v>1745048</v>
      </c>
      <c r="D90" s="11" t="s">
        <v>112</v>
      </c>
      <c r="E90" s="10"/>
      <c r="F90" s="11" t="s">
        <v>113</v>
      </c>
      <c r="G90" s="11" t="s">
        <v>81</v>
      </c>
      <c r="H90" s="11">
        <v>23325</v>
      </c>
      <c r="I90" s="11">
        <v>4</v>
      </c>
      <c r="J90" s="11"/>
      <c r="K90" s="11" t="s">
        <v>739</v>
      </c>
      <c r="L90" s="11" t="s">
        <v>46</v>
      </c>
      <c r="M90" s="12">
        <v>0</v>
      </c>
      <c r="N90" s="12">
        <v>0</v>
      </c>
      <c r="O90" s="12">
        <v>0</v>
      </c>
      <c r="P90" s="12">
        <v>0</v>
      </c>
      <c r="Q90" s="12">
        <v>0</v>
      </c>
      <c r="R90" s="12">
        <v>0</v>
      </c>
      <c r="S90" s="46">
        <f t="shared" si="1"/>
        <v>0</v>
      </c>
    </row>
    <row r="91" spans="1:19" s="14" customFormat="1" x14ac:dyDescent="0.3">
      <c r="A91" s="10" t="s">
        <v>740</v>
      </c>
      <c r="B91" s="11" t="s">
        <v>741</v>
      </c>
      <c r="C91" s="11">
        <v>1745049</v>
      </c>
      <c r="D91" s="11" t="s">
        <v>316</v>
      </c>
      <c r="E91" s="10"/>
      <c r="F91" s="11" t="s">
        <v>317</v>
      </c>
      <c r="G91" s="11" t="s">
        <v>81</v>
      </c>
      <c r="H91" s="11">
        <v>23310</v>
      </c>
      <c r="I91" s="11">
        <v>1</v>
      </c>
      <c r="J91" s="11">
        <v>564544204</v>
      </c>
      <c r="K91" s="11" t="s">
        <v>600</v>
      </c>
      <c r="L91" s="11" t="s">
        <v>32</v>
      </c>
      <c r="M91" s="12">
        <v>3</v>
      </c>
      <c r="N91" s="12">
        <v>7.29</v>
      </c>
      <c r="O91" s="12">
        <v>21.87</v>
      </c>
      <c r="P91" s="12">
        <v>0</v>
      </c>
      <c r="Q91" s="12">
        <v>0</v>
      </c>
      <c r="R91" s="12">
        <v>21.87</v>
      </c>
      <c r="S91" s="46">
        <f t="shared" si="1"/>
        <v>509790</v>
      </c>
    </row>
    <row r="92" spans="1:19" s="14" customFormat="1" x14ac:dyDescent="0.3">
      <c r="A92" s="10" t="s">
        <v>740</v>
      </c>
      <c r="B92" s="11" t="s">
        <v>741</v>
      </c>
      <c r="C92" s="11">
        <v>1745049</v>
      </c>
      <c r="D92" s="11" t="s">
        <v>316</v>
      </c>
      <c r="E92" s="10"/>
      <c r="F92" s="11" t="s">
        <v>317</v>
      </c>
      <c r="G92" s="11" t="s">
        <v>81</v>
      </c>
      <c r="H92" s="11">
        <v>23310</v>
      </c>
      <c r="I92" s="11">
        <v>2</v>
      </c>
      <c r="J92" s="11">
        <v>564600404</v>
      </c>
      <c r="K92" s="11" t="s">
        <v>601</v>
      </c>
      <c r="L92" s="11" t="s">
        <v>32</v>
      </c>
      <c r="M92" s="12">
        <v>3</v>
      </c>
      <c r="N92" s="12">
        <v>2.89</v>
      </c>
      <c r="O92" s="12">
        <v>8.67</v>
      </c>
      <c r="P92" s="12">
        <v>0</v>
      </c>
      <c r="Q92" s="12">
        <v>0</v>
      </c>
      <c r="R92" s="12">
        <v>8.67</v>
      </c>
      <c r="S92" s="46">
        <f t="shared" si="1"/>
        <v>202098</v>
      </c>
    </row>
    <row r="93" spans="1:19" s="14" customFormat="1" x14ac:dyDescent="0.3">
      <c r="A93" s="10" t="s">
        <v>740</v>
      </c>
      <c r="B93" s="11" t="s">
        <v>741</v>
      </c>
      <c r="C93" s="11">
        <v>1745049</v>
      </c>
      <c r="D93" s="11" t="s">
        <v>316</v>
      </c>
      <c r="E93" s="10"/>
      <c r="F93" s="11" t="s">
        <v>317</v>
      </c>
      <c r="G93" s="11" t="s">
        <v>81</v>
      </c>
      <c r="H93" s="11">
        <v>23310</v>
      </c>
      <c r="I93" s="11">
        <v>3</v>
      </c>
      <c r="J93" s="11">
        <v>566421804</v>
      </c>
      <c r="K93" s="11" t="s">
        <v>318</v>
      </c>
      <c r="L93" s="11" t="s">
        <v>32</v>
      </c>
      <c r="M93" s="12">
        <v>3</v>
      </c>
      <c r="N93" s="12">
        <v>11.39</v>
      </c>
      <c r="O93" s="12">
        <v>34.17</v>
      </c>
      <c r="P93" s="12">
        <v>0</v>
      </c>
      <c r="Q93" s="12">
        <v>0</v>
      </c>
      <c r="R93" s="12">
        <v>34.17</v>
      </c>
      <c r="S93" s="46">
        <f t="shared" si="1"/>
        <v>796503</v>
      </c>
    </row>
    <row r="94" spans="1:19" s="14" customFormat="1" x14ac:dyDescent="0.3">
      <c r="A94" s="10" t="s">
        <v>740</v>
      </c>
      <c r="B94" s="11" t="s">
        <v>741</v>
      </c>
      <c r="C94" s="11">
        <v>1745049</v>
      </c>
      <c r="D94" s="11" t="s">
        <v>316</v>
      </c>
      <c r="E94" s="10"/>
      <c r="F94" s="11" t="s">
        <v>317</v>
      </c>
      <c r="G94" s="11" t="s">
        <v>81</v>
      </c>
      <c r="H94" s="11">
        <v>23310</v>
      </c>
      <c r="I94" s="11">
        <v>4</v>
      </c>
      <c r="J94" s="11">
        <v>566559805</v>
      </c>
      <c r="K94" s="11" t="s">
        <v>602</v>
      </c>
      <c r="L94" s="11" t="s">
        <v>32</v>
      </c>
      <c r="M94" s="12">
        <v>6</v>
      </c>
      <c r="N94" s="12">
        <v>3.23</v>
      </c>
      <c r="O94" s="12">
        <v>19.38</v>
      </c>
      <c r="P94" s="12">
        <v>0</v>
      </c>
      <c r="Q94" s="12">
        <v>0</v>
      </c>
      <c r="R94" s="12">
        <v>19.38</v>
      </c>
      <c r="S94" s="46">
        <f t="shared" si="1"/>
        <v>451748</v>
      </c>
    </row>
    <row r="95" spans="1:19" s="14" customFormat="1" x14ac:dyDescent="0.3">
      <c r="A95" s="10" t="s">
        <v>740</v>
      </c>
      <c r="B95" s="11" t="s">
        <v>741</v>
      </c>
      <c r="C95" s="11">
        <v>1745049</v>
      </c>
      <c r="D95" s="11" t="s">
        <v>316</v>
      </c>
      <c r="E95" s="10"/>
      <c r="F95" s="11" t="s">
        <v>317</v>
      </c>
      <c r="G95" s="11" t="s">
        <v>81</v>
      </c>
      <c r="H95" s="11">
        <v>23310</v>
      </c>
      <c r="I95" s="11">
        <v>5</v>
      </c>
      <c r="J95" s="11">
        <v>566561305</v>
      </c>
      <c r="K95" s="11" t="s">
        <v>116</v>
      </c>
      <c r="L95" s="11" t="s">
        <v>32</v>
      </c>
      <c r="M95" s="12">
        <v>3</v>
      </c>
      <c r="N95" s="12">
        <v>11.68</v>
      </c>
      <c r="O95" s="12">
        <v>35.04</v>
      </c>
      <c r="P95" s="12">
        <v>0</v>
      </c>
      <c r="Q95" s="12">
        <v>0</v>
      </c>
      <c r="R95" s="12">
        <v>35.04</v>
      </c>
      <c r="S95" s="46">
        <f t="shared" si="1"/>
        <v>816782</v>
      </c>
    </row>
    <row r="96" spans="1:19" s="14" customFormat="1" x14ac:dyDescent="0.3">
      <c r="A96" s="10" t="s">
        <v>740</v>
      </c>
      <c r="B96" s="11" t="s">
        <v>741</v>
      </c>
      <c r="C96" s="11">
        <v>1745049</v>
      </c>
      <c r="D96" s="11" t="s">
        <v>316</v>
      </c>
      <c r="E96" s="10"/>
      <c r="F96" s="11" t="s">
        <v>317</v>
      </c>
      <c r="G96" s="11" t="s">
        <v>81</v>
      </c>
      <c r="H96" s="11">
        <v>23310</v>
      </c>
      <c r="I96" s="11">
        <v>6</v>
      </c>
      <c r="J96" s="11">
        <v>567301805</v>
      </c>
      <c r="K96" s="11" t="s">
        <v>117</v>
      </c>
      <c r="L96" s="11" t="s">
        <v>32</v>
      </c>
      <c r="M96" s="12">
        <v>3</v>
      </c>
      <c r="N96" s="12">
        <v>11.68</v>
      </c>
      <c r="O96" s="12">
        <v>35.04</v>
      </c>
      <c r="P96" s="12">
        <v>0</v>
      </c>
      <c r="Q96" s="12">
        <v>0</v>
      </c>
      <c r="R96" s="12">
        <v>35.04</v>
      </c>
      <c r="S96" s="46">
        <f t="shared" si="1"/>
        <v>816782</v>
      </c>
    </row>
    <row r="97" spans="1:19" s="14" customFormat="1" x14ac:dyDescent="0.3">
      <c r="A97" s="10" t="s">
        <v>740</v>
      </c>
      <c r="B97" s="11" t="s">
        <v>741</v>
      </c>
      <c r="C97" s="11">
        <v>1745049</v>
      </c>
      <c r="D97" s="11" t="s">
        <v>316</v>
      </c>
      <c r="E97" s="10"/>
      <c r="F97" s="11" t="s">
        <v>317</v>
      </c>
      <c r="G97" s="11" t="s">
        <v>81</v>
      </c>
      <c r="H97" s="11">
        <v>23310</v>
      </c>
      <c r="I97" s="11">
        <v>7</v>
      </c>
      <c r="J97" s="11">
        <v>567302102</v>
      </c>
      <c r="K97" s="11" t="s">
        <v>118</v>
      </c>
      <c r="L97" s="11" t="s">
        <v>32</v>
      </c>
      <c r="M97" s="12">
        <v>3</v>
      </c>
      <c r="N97" s="12">
        <v>12.03</v>
      </c>
      <c r="O97" s="12">
        <v>36.090000000000003</v>
      </c>
      <c r="P97" s="12">
        <v>0</v>
      </c>
      <c r="Q97" s="12">
        <v>0</v>
      </c>
      <c r="R97" s="12">
        <v>36.090000000000003</v>
      </c>
      <c r="S97" s="46">
        <f t="shared" si="1"/>
        <v>841258</v>
      </c>
    </row>
    <row r="98" spans="1:19" s="14" customFormat="1" x14ac:dyDescent="0.3">
      <c r="A98" s="10" t="s">
        <v>740</v>
      </c>
      <c r="B98" s="11" t="s">
        <v>741</v>
      </c>
      <c r="C98" s="11">
        <v>1745049</v>
      </c>
      <c r="D98" s="11" t="s">
        <v>316</v>
      </c>
      <c r="E98" s="10"/>
      <c r="F98" s="11" t="s">
        <v>317</v>
      </c>
      <c r="G98" s="11" t="s">
        <v>81</v>
      </c>
      <c r="H98" s="11">
        <v>23310</v>
      </c>
      <c r="I98" s="11">
        <v>8</v>
      </c>
      <c r="J98" s="11">
        <v>567302302</v>
      </c>
      <c r="K98" s="11" t="s">
        <v>119</v>
      </c>
      <c r="L98" s="11" t="s">
        <v>32</v>
      </c>
      <c r="M98" s="12">
        <v>3</v>
      </c>
      <c r="N98" s="12">
        <v>12.03</v>
      </c>
      <c r="O98" s="12">
        <v>36.090000000000003</v>
      </c>
      <c r="P98" s="12">
        <v>0</v>
      </c>
      <c r="Q98" s="12">
        <v>0</v>
      </c>
      <c r="R98" s="12">
        <v>36.090000000000003</v>
      </c>
      <c r="S98" s="46">
        <f t="shared" si="1"/>
        <v>841258</v>
      </c>
    </row>
    <row r="99" spans="1:19" s="14" customFormat="1" x14ac:dyDescent="0.3">
      <c r="A99" s="10" t="s">
        <v>740</v>
      </c>
      <c r="B99" s="11" t="s">
        <v>741</v>
      </c>
      <c r="C99" s="11">
        <v>1745049</v>
      </c>
      <c r="D99" s="11" t="s">
        <v>316</v>
      </c>
      <c r="E99" s="10"/>
      <c r="F99" s="11" t="s">
        <v>317</v>
      </c>
      <c r="G99" s="11" t="s">
        <v>81</v>
      </c>
      <c r="H99" s="11">
        <v>23310</v>
      </c>
      <c r="I99" s="11">
        <v>9</v>
      </c>
      <c r="J99" s="11">
        <v>577518504</v>
      </c>
      <c r="K99" s="11" t="s">
        <v>603</v>
      </c>
      <c r="L99" s="11" t="s">
        <v>32</v>
      </c>
      <c r="M99" s="12">
        <v>3</v>
      </c>
      <c r="N99" s="12">
        <v>2.89</v>
      </c>
      <c r="O99" s="12">
        <v>8.67</v>
      </c>
      <c r="P99" s="12">
        <v>0</v>
      </c>
      <c r="Q99" s="12">
        <v>0</v>
      </c>
      <c r="R99" s="12">
        <v>8.67</v>
      </c>
      <c r="S99" s="46">
        <f t="shared" si="1"/>
        <v>202098</v>
      </c>
    </row>
    <row r="100" spans="1:19" s="14" customFormat="1" x14ac:dyDescent="0.3">
      <c r="A100" s="10" t="s">
        <v>740</v>
      </c>
      <c r="B100" s="11" t="s">
        <v>741</v>
      </c>
      <c r="C100" s="11">
        <v>1745049</v>
      </c>
      <c r="D100" s="11" t="s">
        <v>316</v>
      </c>
      <c r="E100" s="10"/>
      <c r="F100" s="11" t="s">
        <v>317</v>
      </c>
      <c r="G100" s="11" t="s">
        <v>81</v>
      </c>
      <c r="H100" s="11">
        <v>23310</v>
      </c>
      <c r="I100" s="11">
        <v>10</v>
      </c>
      <c r="J100" s="11">
        <v>577518604</v>
      </c>
      <c r="K100" s="11" t="s">
        <v>604</v>
      </c>
      <c r="L100" s="11" t="s">
        <v>32</v>
      </c>
      <c r="M100" s="12">
        <v>3</v>
      </c>
      <c r="N100" s="12">
        <v>7.28</v>
      </c>
      <c r="O100" s="12">
        <v>21.84</v>
      </c>
      <c r="P100" s="12">
        <v>0</v>
      </c>
      <c r="Q100" s="12">
        <v>0</v>
      </c>
      <c r="R100" s="12">
        <v>21.84</v>
      </c>
      <c r="S100" s="46">
        <f t="shared" si="1"/>
        <v>509090</v>
      </c>
    </row>
    <row r="101" spans="1:19" s="14" customFormat="1" x14ac:dyDescent="0.3">
      <c r="A101" s="10" t="s">
        <v>740</v>
      </c>
      <c r="B101" s="11" t="s">
        <v>741</v>
      </c>
      <c r="C101" s="11">
        <v>1745049</v>
      </c>
      <c r="D101" s="11" t="s">
        <v>316</v>
      </c>
      <c r="E101" s="10"/>
      <c r="F101" s="11" t="s">
        <v>317</v>
      </c>
      <c r="G101" s="11" t="s">
        <v>81</v>
      </c>
      <c r="H101" s="11">
        <v>23310</v>
      </c>
      <c r="I101" s="11">
        <v>11</v>
      </c>
      <c r="J101" s="11">
        <v>588048604</v>
      </c>
      <c r="K101" s="11" t="s">
        <v>605</v>
      </c>
      <c r="L101" s="11" t="s">
        <v>32</v>
      </c>
      <c r="M101" s="12">
        <v>6</v>
      </c>
      <c r="N101" s="12">
        <v>3.1</v>
      </c>
      <c r="O101" s="12">
        <v>18.600000000000001</v>
      </c>
      <c r="P101" s="12">
        <v>0</v>
      </c>
      <c r="Q101" s="12">
        <v>0</v>
      </c>
      <c r="R101" s="12">
        <v>18.600000000000001</v>
      </c>
      <c r="S101" s="46">
        <f t="shared" si="1"/>
        <v>433566</v>
      </c>
    </row>
    <row r="102" spans="1:19" s="14" customFormat="1" x14ac:dyDescent="0.3">
      <c r="A102" s="10" t="s">
        <v>740</v>
      </c>
      <c r="B102" s="11" t="s">
        <v>741</v>
      </c>
      <c r="C102" s="11">
        <v>1745049</v>
      </c>
      <c r="D102" s="11" t="s">
        <v>316</v>
      </c>
      <c r="E102" s="10"/>
      <c r="F102" s="11" t="s">
        <v>317</v>
      </c>
      <c r="G102" s="11" t="s">
        <v>81</v>
      </c>
      <c r="H102" s="11">
        <v>23310</v>
      </c>
      <c r="I102" s="11">
        <v>12</v>
      </c>
      <c r="J102" s="11">
        <v>600978904</v>
      </c>
      <c r="K102" s="11" t="s">
        <v>742</v>
      </c>
      <c r="L102" s="11" t="s">
        <v>32</v>
      </c>
      <c r="M102" s="12">
        <v>3</v>
      </c>
      <c r="N102" s="12">
        <v>11.39</v>
      </c>
      <c r="O102" s="12">
        <v>34.17</v>
      </c>
      <c r="P102" s="12">
        <v>0</v>
      </c>
      <c r="Q102" s="12">
        <v>0</v>
      </c>
      <c r="R102" s="12">
        <v>34.17</v>
      </c>
      <c r="S102" s="46">
        <f t="shared" si="1"/>
        <v>796503</v>
      </c>
    </row>
    <row r="103" spans="1:19" s="14" customFormat="1" x14ac:dyDescent="0.3">
      <c r="A103" s="10" t="s">
        <v>740</v>
      </c>
      <c r="B103" s="11" t="s">
        <v>741</v>
      </c>
      <c r="C103" s="11">
        <v>1745049</v>
      </c>
      <c r="D103" s="11" t="s">
        <v>316</v>
      </c>
      <c r="E103" s="10"/>
      <c r="F103" s="11" t="s">
        <v>317</v>
      </c>
      <c r="G103" s="11" t="s">
        <v>81</v>
      </c>
      <c r="H103" s="11">
        <v>23310</v>
      </c>
      <c r="I103" s="11">
        <v>13</v>
      </c>
      <c r="J103" s="11">
        <v>600979204</v>
      </c>
      <c r="K103" s="11" t="s">
        <v>743</v>
      </c>
      <c r="L103" s="11" t="s">
        <v>32</v>
      </c>
      <c r="M103" s="12">
        <v>3</v>
      </c>
      <c r="N103" s="12">
        <v>11.4</v>
      </c>
      <c r="O103" s="12">
        <v>34.200000000000003</v>
      </c>
      <c r="P103" s="12">
        <v>0</v>
      </c>
      <c r="Q103" s="12">
        <v>0</v>
      </c>
      <c r="R103" s="12">
        <v>34.200000000000003</v>
      </c>
      <c r="S103" s="46">
        <f t="shared" si="1"/>
        <v>797202</v>
      </c>
    </row>
    <row r="104" spans="1:19" s="14" customFormat="1" x14ac:dyDescent="0.3">
      <c r="A104" s="10" t="s">
        <v>740</v>
      </c>
      <c r="B104" s="11" t="s">
        <v>741</v>
      </c>
      <c r="C104" s="11">
        <v>1745049</v>
      </c>
      <c r="D104" s="11" t="s">
        <v>316</v>
      </c>
      <c r="E104" s="10"/>
      <c r="F104" s="11" t="s">
        <v>317</v>
      </c>
      <c r="G104" s="11" t="s">
        <v>81</v>
      </c>
      <c r="H104" s="11">
        <v>23310</v>
      </c>
      <c r="I104" s="11">
        <v>14</v>
      </c>
      <c r="J104" s="11">
        <v>600979304</v>
      </c>
      <c r="K104" s="11" t="s">
        <v>744</v>
      </c>
      <c r="L104" s="11" t="s">
        <v>32</v>
      </c>
      <c r="M104" s="12">
        <v>3</v>
      </c>
      <c r="N104" s="12">
        <v>11.4</v>
      </c>
      <c r="O104" s="12">
        <v>34.200000000000003</v>
      </c>
      <c r="P104" s="12">
        <v>0</v>
      </c>
      <c r="Q104" s="12">
        <v>0</v>
      </c>
      <c r="R104" s="12">
        <v>34.200000000000003</v>
      </c>
      <c r="S104" s="46">
        <f t="shared" ref="S104:S167" si="2">ROUND(M104*N104*H104,0)</f>
        <v>797202</v>
      </c>
    </row>
    <row r="105" spans="1:19" s="14" customFormat="1" x14ac:dyDescent="0.3">
      <c r="A105" s="10" t="s">
        <v>740</v>
      </c>
      <c r="B105" s="11" t="s">
        <v>741</v>
      </c>
      <c r="C105" s="11">
        <v>1745049</v>
      </c>
      <c r="D105" s="11" t="s">
        <v>316</v>
      </c>
      <c r="E105" s="10"/>
      <c r="F105" s="11" t="s">
        <v>317</v>
      </c>
      <c r="G105" s="11" t="s">
        <v>81</v>
      </c>
      <c r="H105" s="11">
        <v>23310</v>
      </c>
      <c r="I105" s="11">
        <v>15</v>
      </c>
      <c r="J105" s="11"/>
      <c r="K105" s="11" t="s">
        <v>745</v>
      </c>
      <c r="L105" s="11" t="s">
        <v>46</v>
      </c>
      <c r="M105" s="12">
        <v>0</v>
      </c>
      <c r="N105" s="12">
        <v>0</v>
      </c>
      <c r="O105" s="12">
        <v>0</v>
      </c>
      <c r="P105" s="12">
        <v>0</v>
      </c>
      <c r="Q105" s="12">
        <v>0</v>
      </c>
      <c r="R105" s="12">
        <v>0</v>
      </c>
      <c r="S105" s="46">
        <f t="shared" si="2"/>
        <v>0</v>
      </c>
    </row>
    <row r="106" spans="1:19" s="14" customFormat="1" x14ac:dyDescent="0.3">
      <c r="A106" s="10" t="s">
        <v>746</v>
      </c>
      <c r="B106" s="11" t="s">
        <v>747</v>
      </c>
      <c r="C106" s="11">
        <v>1745035</v>
      </c>
      <c r="D106" s="11" t="s">
        <v>125</v>
      </c>
      <c r="E106" s="10"/>
      <c r="F106" s="11" t="s">
        <v>126</v>
      </c>
      <c r="G106" s="11" t="s">
        <v>81</v>
      </c>
      <c r="H106" s="11">
        <v>23319</v>
      </c>
      <c r="I106" s="11">
        <v>1</v>
      </c>
      <c r="J106" s="11" t="s">
        <v>88</v>
      </c>
      <c r="K106" s="11" t="s">
        <v>89</v>
      </c>
      <c r="L106" s="11" t="s">
        <v>32</v>
      </c>
      <c r="M106" s="12">
        <v>3000</v>
      </c>
      <c r="N106" s="12">
        <v>5.67</v>
      </c>
      <c r="O106" s="12">
        <v>17010</v>
      </c>
      <c r="P106" s="12">
        <v>0</v>
      </c>
      <c r="Q106" s="12">
        <v>0</v>
      </c>
      <c r="R106" s="12">
        <v>17010</v>
      </c>
      <c r="S106" s="46">
        <f t="shared" si="2"/>
        <v>396656190</v>
      </c>
    </row>
    <row r="107" spans="1:19" s="14" customFormat="1" x14ac:dyDescent="0.3">
      <c r="A107" s="10" t="s">
        <v>746</v>
      </c>
      <c r="B107" s="11" t="s">
        <v>747</v>
      </c>
      <c r="C107" s="11">
        <v>1745035</v>
      </c>
      <c r="D107" s="11" t="s">
        <v>125</v>
      </c>
      <c r="E107" s="10"/>
      <c r="F107" s="11" t="s">
        <v>126</v>
      </c>
      <c r="G107" s="11" t="s">
        <v>81</v>
      </c>
      <c r="H107" s="11">
        <v>23319</v>
      </c>
      <c r="I107" s="11">
        <v>2</v>
      </c>
      <c r="J107" s="11" t="s">
        <v>90</v>
      </c>
      <c r="K107" s="11" t="s">
        <v>91</v>
      </c>
      <c r="L107" s="11" t="s">
        <v>32</v>
      </c>
      <c r="M107" s="12">
        <v>1500</v>
      </c>
      <c r="N107" s="12">
        <v>5.89</v>
      </c>
      <c r="O107" s="12">
        <v>8835</v>
      </c>
      <c r="P107" s="12">
        <v>0</v>
      </c>
      <c r="Q107" s="12">
        <v>0</v>
      </c>
      <c r="R107" s="12">
        <v>8835</v>
      </c>
      <c r="S107" s="46">
        <f t="shared" si="2"/>
        <v>206023365</v>
      </c>
    </row>
    <row r="108" spans="1:19" s="14" customFormat="1" x14ac:dyDescent="0.3">
      <c r="A108" s="10" t="s">
        <v>746</v>
      </c>
      <c r="B108" s="11" t="s">
        <v>747</v>
      </c>
      <c r="C108" s="11">
        <v>1745035</v>
      </c>
      <c r="D108" s="11" t="s">
        <v>125</v>
      </c>
      <c r="E108" s="10"/>
      <c r="F108" s="11" t="s">
        <v>126</v>
      </c>
      <c r="G108" s="11" t="s">
        <v>81</v>
      </c>
      <c r="H108" s="11">
        <v>23319</v>
      </c>
      <c r="I108" s="11">
        <v>3</v>
      </c>
      <c r="J108" s="11" t="s">
        <v>173</v>
      </c>
      <c r="K108" s="11" t="s">
        <v>174</v>
      </c>
      <c r="L108" s="11" t="s">
        <v>32</v>
      </c>
      <c r="M108" s="12">
        <v>1700</v>
      </c>
      <c r="N108" s="12">
        <v>4.0999999999999996</v>
      </c>
      <c r="O108" s="12">
        <v>6970</v>
      </c>
      <c r="P108" s="12">
        <v>0</v>
      </c>
      <c r="Q108" s="12">
        <v>0</v>
      </c>
      <c r="R108" s="12">
        <v>6970</v>
      </c>
      <c r="S108" s="46">
        <f t="shared" si="2"/>
        <v>162533430</v>
      </c>
    </row>
    <row r="109" spans="1:19" s="14" customFormat="1" x14ac:dyDescent="0.3">
      <c r="A109" s="10" t="s">
        <v>746</v>
      </c>
      <c r="B109" s="11" t="s">
        <v>747</v>
      </c>
      <c r="C109" s="11">
        <v>1745035</v>
      </c>
      <c r="D109" s="11" t="s">
        <v>125</v>
      </c>
      <c r="E109" s="10"/>
      <c r="F109" s="11" t="s">
        <v>126</v>
      </c>
      <c r="G109" s="11" t="s">
        <v>81</v>
      </c>
      <c r="H109" s="11">
        <v>23319</v>
      </c>
      <c r="I109" s="11">
        <v>4</v>
      </c>
      <c r="J109" s="11" t="s">
        <v>175</v>
      </c>
      <c r="K109" s="11" t="s">
        <v>176</v>
      </c>
      <c r="L109" s="11" t="s">
        <v>32</v>
      </c>
      <c r="M109" s="12">
        <v>1500</v>
      </c>
      <c r="N109" s="12">
        <v>5.89</v>
      </c>
      <c r="O109" s="12">
        <v>8835</v>
      </c>
      <c r="P109" s="12">
        <v>0</v>
      </c>
      <c r="Q109" s="12">
        <v>0</v>
      </c>
      <c r="R109" s="12">
        <v>8835</v>
      </c>
      <c r="S109" s="46">
        <f t="shared" si="2"/>
        <v>206023365</v>
      </c>
    </row>
    <row r="110" spans="1:19" s="14" customFormat="1" x14ac:dyDescent="0.3">
      <c r="A110" s="10" t="s">
        <v>746</v>
      </c>
      <c r="B110" s="11" t="s">
        <v>747</v>
      </c>
      <c r="C110" s="11">
        <v>1745035</v>
      </c>
      <c r="D110" s="11" t="s">
        <v>125</v>
      </c>
      <c r="E110" s="10"/>
      <c r="F110" s="11" t="s">
        <v>126</v>
      </c>
      <c r="G110" s="11" t="s">
        <v>81</v>
      </c>
      <c r="H110" s="11">
        <v>23319</v>
      </c>
      <c r="I110" s="11">
        <v>5</v>
      </c>
      <c r="J110" s="11" t="s">
        <v>503</v>
      </c>
      <c r="K110" s="11" t="s">
        <v>504</v>
      </c>
      <c r="L110" s="11" t="s">
        <v>32</v>
      </c>
      <c r="M110" s="12">
        <v>1300</v>
      </c>
      <c r="N110" s="12">
        <v>5.62</v>
      </c>
      <c r="O110" s="12">
        <v>7306</v>
      </c>
      <c r="P110" s="12">
        <v>0</v>
      </c>
      <c r="Q110" s="12">
        <v>0</v>
      </c>
      <c r="R110" s="12">
        <v>7306</v>
      </c>
      <c r="S110" s="46">
        <f t="shared" si="2"/>
        <v>170368614</v>
      </c>
    </row>
    <row r="111" spans="1:19" s="14" customFormat="1" x14ac:dyDescent="0.3">
      <c r="A111" s="10" t="s">
        <v>746</v>
      </c>
      <c r="B111" s="11" t="s">
        <v>747</v>
      </c>
      <c r="C111" s="11">
        <v>1745035</v>
      </c>
      <c r="D111" s="11" t="s">
        <v>125</v>
      </c>
      <c r="E111" s="10"/>
      <c r="F111" s="11" t="s">
        <v>126</v>
      </c>
      <c r="G111" s="11" t="s">
        <v>81</v>
      </c>
      <c r="H111" s="11">
        <v>23319</v>
      </c>
      <c r="I111" s="11">
        <v>6</v>
      </c>
      <c r="J111" s="11" t="s">
        <v>505</v>
      </c>
      <c r="K111" s="11" t="s">
        <v>506</v>
      </c>
      <c r="L111" s="11" t="s">
        <v>32</v>
      </c>
      <c r="M111" s="12">
        <v>1500</v>
      </c>
      <c r="N111" s="12">
        <v>5.62</v>
      </c>
      <c r="O111" s="12">
        <v>8430</v>
      </c>
      <c r="P111" s="12">
        <v>0</v>
      </c>
      <c r="Q111" s="12">
        <v>0</v>
      </c>
      <c r="R111" s="12">
        <v>8430</v>
      </c>
      <c r="S111" s="46">
        <f t="shared" si="2"/>
        <v>196579170</v>
      </c>
    </row>
    <row r="112" spans="1:19" s="14" customFormat="1" x14ac:dyDescent="0.3">
      <c r="A112" s="10" t="s">
        <v>746</v>
      </c>
      <c r="B112" s="11" t="s">
        <v>747</v>
      </c>
      <c r="C112" s="11">
        <v>1745035</v>
      </c>
      <c r="D112" s="11" t="s">
        <v>125</v>
      </c>
      <c r="E112" s="10"/>
      <c r="F112" s="11" t="s">
        <v>126</v>
      </c>
      <c r="G112" s="11" t="s">
        <v>81</v>
      </c>
      <c r="H112" s="11">
        <v>23319</v>
      </c>
      <c r="I112" s="11">
        <v>7</v>
      </c>
      <c r="J112" s="11"/>
      <c r="K112" s="11" t="s">
        <v>748</v>
      </c>
      <c r="L112" s="11" t="s">
        <v>46</v>
      </c>
      <c r="M112" s="12">
        <v>0</v>
      </c>
      <c r="N112" s="12">
        <v>0</v>
      </c>
      <c r="O112" s="12">
        <v>0</v>
      </c>
      <c r="P112" s="12">
        <v>0</v>
      </c>
      <c r="Q112" s="12">
        <v>0</v>
      </c>
      <c r="R112" s="12">
        <v>0</v>
      </c>
      <c r="S112" s="46">
        <f t="shared" si="2"/>
        <v>0</v>
      </c>
    </row>
    <row r="113" spans="1:19" s="14" customFormat="1" x14ac:dyDescent="0.3">
      <c r="A113" s="10" t="s">
        <v>749</v>
      </c>
      <c r="B113" s="11" t="s">
        <v>747</v>
      </c>
      <c r="C113" s="11">
        <v>1745036</v>
      </c>
      <c r="D113" s="11" t="s">
        <v>125</v>
      </c>
      <c r="E113" s="10"/>
      <c r="F113" s="11" t="s">
        <v>126</v>
      </c>
      <c r="G113" s="11" t="s">
        <v>81</v>
      </c>
      <c r="H113" s="11">
        <v>23319</v>
      </c>
      <c r="I113" s="11">
        <v>1</v>
      </c>
      <c r="J113" s="11" t="s">
        <v>159</v>
      </c>
      <c r="K113" s="11" t="s">
        <v>160</v>
      </c>
      <c r="L113" s="11" t="s">
        <v>32</v>
      </c>
      <c r="M113" s="12">
        <v>1000</v>
      </c>
      <c r="N113" s="12">
        <v>2.88</v>
      </c>
      <c r="O113" s="12">
        <v>2880</v>
      </c>
      <c r="P113" s="12">
        <v>0</v>
      </c>
      <c r="Q113" s="12">
        <v>0</v>
      </c>
      <c r="R113" s="12">
        <v>2880</v>
      </c>
      <c r="S113" s="46">
        <f t="shared" si="2"/>
        <v>67158720</v>
      </c>
    </row>
    <row r="114" spans="1:19" s="14" customFormat="1" x14ac:dyDescent="0.3">
      <c r="A114" s="10" t="s">
        <v>749</v>
      </c>
      <c r="B114" s="11" t="s">
        <v>747</v>
      </c>
      <c r="C114" s="11">
        <v>1745036</v>
      </c>
      <c r="D114" s="11" t="s">
        <v>125</v>
      </c>
      <c r="E114" s="10"/>
      <c r="F114" s="11" t="s">
        <v>126</v>
      </c>
      <c r="G114" s="11" t="s">
        <v>81</v>
      </c>
      <c r="H114" s="11">
        <v>23319</v>
      </c>
      <c r="I114" s="11">
        <v>2</v>
      </c>
      <c r="J114" s="11"/>
      <c r="K114" s="11" t="s">
        <v>750</v>
      </c>
      <c r="L114" s="11" t="s">
        <v>46</v>
      </c>
      <c r="M114" s="12">
        <v>0</v>
      </c>
      <c r="N114" s="12">
        <v>0</v>
      </c>
      <c r="O114" s="12">
        <v>0</v>
      </c>
      <c r="P114" s="12">
        <v>0</v>
      </c>
      <c r="Q114" s="12">
        <v>0</v>
      </c>
      <c r="R114" s="12">
        <v>0</v>
      </c>
      <c r="S114" s="46">
        <f t="shared" si="2"/>
        <v>0</v>
      </c>
    </row>
    <row r="115" spans="1:19" s="14" customFormat="1" x14ac:dyDescent="0.3">
      <c r="A115" s="10" t="s">
        <v>751</v>
      </c>
      <c r="B115" s="11" t="s">
        <v>747</v>
      </c>
      <c r="C115" s="11">
        <v>1745037</v>
      </c>
      <c r="D115" s="11" t="s">
        <v>125</v>
      </c>
      <c r="E115" s="10"/>
      <c r="F115" s="11" t="s">
        <v>126</v>
      </c>
      <c r="G115" s="11" t="s">
        <v>81</v>
      </c>
      <c r="H115" s="11">
        <v>23319</v>
      </c>
      <c r="I115" s="11">
        <v>1</v>
      </c>
      <c r="J115" s="11" t="s">
        <v>86</v>
      </c>
      <c r="K115" s="11" t="s">
        <v>87</v>
      </c>
      <c r="L115" s="11" t="s">
        <v>32</v>
      </c>
      <c r="M115" s="12">
        <v>2000</v>
      </c>
      <c r="N115" s="12">
        <v>5.1100000000000003</v>
      </c>
      <c r="O115" s="12">
        <v>10220</v>
      </c>
      <c r="P115" s="12">
        <v>0</v>
      </c>
      <c r="Q115" s="12">
        <v>0</v>
      </c>
      <c r="R115" s="12">
        <v>10220</v>
      </c>
      <c r="S115" s="46">
        <f t="shared" si="2"/>
        <v>238320180</v>
      </c>
    </row>
    <row r="116" spans="1:19" s="14" customFormat="1" x14ac:dyDescent="0.3">
      <c r="A116" s="10" t="s">
        <v>751</v>
      </c>
      <c r="B116" s="11" t="s">
        <v>747</v>
      </c>
      <c r="C116" s="11">
        <v>1745037</v>
      </c>
      <c r="D116" s="11" t="s">
        <v>125</v>
      </c>
      <c r="E116" s="10"/>
      <c r="F116" s="11" t="s">
        <v>126</v>
      </c>
      <c r="G116" s="11" t="s">
        <v>81</v>
      </c>
      <c r="H116" s="11">
        <v>23319</v>
      </c>
      <c r="I116" s="11">
        <v>2</v>
      </c>
      <c r="J116" s="11" t="s">
        <v>127</v>
      </c>
      <c r="K116" s="11" t="s">
        <v>128</v>
      </c>
      <c r="L116" s="11" t="s">
        <v>32</v>
      </c>
      <c r="M116" s="12">
        <v>1000</v>
      </c>
      <c r="N116" s="12">
        <v>5.1100000000000003</v>
      </c>
      <c r="O116" s="12">
        <v>5110</v>
      </c>
      <c r="P116" s="12">
        <v>0</v>
      </c>
      <c r="Q116" s="12">
        <v>0</v>
      </c>
      <c r="R116" s="12">
        <v>5110</v>
      </c>
      <c r="S116" s="46">
        <f t="shared" si="2"/>
        <v>119160090</v>
      </c>
    </row>
    <row r="117" spans="1:19" s="14" customFormat="1" x14ac:dyDescent="0.3">
      <c r="A117" s="10" t="s">
        <v>751</v>
      </c>
      <c r="B117" s="11" t="s">
        <v>747</v>
      </c>
      <c r="C117" s="11">
        <v>1745037</v>
      </c>
      <c r="D117" s="11" t="s">
        <v>125</v>
      </c>
      <c r="E117" s="10"/>
      <c r="F117" s="11" t="s">
        <v>126</v>
      </c>
      <c r="G117" s="11" t="s">
        <v>81</v>
      </c>
      <c r="H117" s="11">
        <v>23319</v>
      </c>
      <c r="I117" s="11">
        <v>3</v>
      </c>
      <c r="J117" s="11" t="s">
        <v>129</v>
      </c>
      <c r="K117" s="11" t="s">
        <v>130</v>
      </c>
      <c r="L117" s="11" t="s">
        <v>32</v>
      </c>
      <c r="M117" s="12">
        <v>1500</v>
      </c>
      <c r="N117" s="12">
        <v>4.68</v>
      </c>
      <c r="O117" s="12">
        <v>7020</v>
      </c>
      <c r="P117" s="12">
        <v>0</v>
      </c>
      <c r="Q117" s="12">
        <v>0</v>
      </c>
      <c r="R117" s="12">
        <v>7020</v>
      </c>
      <c r="S117" s="46">
        <f t="shared" si="2"/>
        <v>163699380</v>
      </c>
    </row>
    <row r="118" spans="1:19" s="14" customFormat="1" x14ac:dyDescent="0.3">
      <c r="A118" s="10" t="s">
        <v>751</v>
      </c>
      <c r="B118" s="11" t="s">
        <v>747</v>
      </c>
      <c r="C118" s="11">
        <v>1745037</v>
      </c>
      <c r="D118" s="11" t="s">
        <v>125</v>
      </c>
      <c r="E118" s="10"/>
      <c r="F118" s="11" t="s">
        <v>126</v>
      </c>
      <c r="G118" s="11" t="s">
        <v>81</v>
      </c>
      <c r="H118" s="11">
        <v>23319</v>
      </c>
      <c r="I118" s="11">
        <v>4</v>
      </c>
      <c r="J118" s="11" t="s">
        <v>131</v>
      </c>
      <c r="K118" s="11" t="s">
        <v>132</v>
      </c>
      <c r="L118" s="11" t="s">
        <v>32</v>
      </c>
      <c r="M118" s="12">
        <v>500</v>
      </c>
      <c r="N118" s="12">
        <v>4.68</v>
      </c>
      <c r="O118" s="12">
        <v>2340</v>
      </c>
      <c r="P118" s="12">
        <v>0</v>
      </c>
      <c r="Q118" s="12">
        <v>0</v>
      </c>
      <c r="R118" s="12">
        <v>2340</v>
      </c>
      <c r="S118" s="46">
        <f t="shared" si="2"/>
        <v>54566460</v>
      </c>
    </row>
    <row r="119" spans="1:19" s="14" customFormat="1" x14ac:dyDescent="0.3">
      <c r="A119" s="10" t="s">
        <v>751</v>
      </c>
      <c r="B119" s="11" t="s">
        <v>747</v>
      </c>
      <c r="C119" s="11">
        <v>1745037</v>
      </c>
      <c r="D119" s="11" t="s">
        <v>125</v>
      </c>
      <c r="E119" s="10"/>
      <c r="F119" s="11" t="s">
        <v>126</v>
      </c>
      <c r="G119" s="11" t="s">
        <v>81</v>
      </c>
      <c r="H119" s="11">
        <v>23319</v>
      </c>
      <c r="I119" s="11">
        <v>5</v>
      </c>
      <c r="J119" s="11" t="s">
        <v>133</v>
      </c>
      <c r="K119" s="11" t="s">
        <v>134</v>
      </c>
      <c r="L119" s="11" t="s">
        <v>32</v>
      </c>
      <c r="M119" s="12">
        <v>500</v>
      </c>
      <c r="N119" s="12">
        <v>5.68</v>
      </c>
      <c r="O119" s="12">
        <v>2840</v>
      </c>
      <c r="P119" s="12">
        <v>0</v>
      </c>
      <c r="Q119" s="12">
        <v>0</v>
      </c>
      <c r="R119" s="12">
        <v>2840</v>
      </c>
      <c r="S119" s="46">
        <f t="shared" si="2"/>
        <v>66225960</v>
      </c>
    </row>
    <row r="120" spans="1:19" s="14" customFormat="1" x14ac:dyDescent="0.3">
      <c r="A120" s="10" t="s">
        <v>751</v>
      </c>
      <c r="B120" s="11" t="s">
        <v>747</v>
      </c>
      <c r="C120" s="11">
        <v>1745037</v>
      </c>
      <c r="D120" s="11" t="s">
        <v>125</v>
      </c>
      <c r="E120" s="10"/>
      <c r="F120" s="11" t="s">
        <v>126</v>
      </c>
      <c r="G120" s="11" t="s">
        <v>81</v>
      </c>
      <c r="H120" s="11">
        <v>23319</v>
      </c>
      <c r="I120" s="11">
        <v>6</v>
      </c>
      <c r="J120" s="11" t="s">
        <v>135</v>
      </c>
      <c r="K120" s="11" t="s">
        <v>136</v>
      </c>
      <c r="L120" s="11" t="s">
        <v>32</v>
      </c>
      <c r="M120" s="12">
        <v>700</v>
      </c>
      <c r="N120" s="12">
        <v>5.68</v>
      </c>
      <c r="O120" s="12">
        <v>3976</v>
      </c>
      <c r="P120" s="12">
        <v>0</v>
      </c>
      <c r="Q120" s="12">
        <v>0</v>
      </c>
      <c r="R120" s="12">
        <v>3976</v>
      </c>
      <c r="S120" s="46">
        <f t="shared" si="2"/>
        <v>92716344</v>
      </c>
    </row>
    <row r="121" spans="1:19" s="14" customFormat="1" x14ac:dyDescent="0.3">
      <c r="A121" s="10" t="s">
        <v>751</v>
      </c>
      <c r="B121" s="11" t="s">
        <v>747</v>
      </c>
      <c r="C121" s="11">
        <v>1745037</v>
      </c>
      <c r="D121" s="11" t="s">
        <v>125</v>
      </c>
      <c r="E121" s="10"/>
      <c r="F121" s="11" t="s">
        <v>126</v>
      </c>
      <c r="G121" s="11" t="s">
        <v>81</v>
      </c>
      <c r="H121" s="11">
        <v>23319</v>
      </c>
      <c r="I121" s="11">
        <v>7</v>
      </c>
      <c r="J121" s="11" t="s">
        <v>139</v>
      </c>
      <c r="K121" s="11" t="s">
        <v>140</v>
      </c>
      <c r="L121" s="11" t="s">
        <v>32</v>
      </c>
      <c r="M121" s="12">
        <v>600</v>
      </c>
      <c r="N121" s="12">
        <v>4.68</v>
      </c>
      <c r="O121" s="12">
        <v>2808</v>
      </c>
      <c r="P121" s="12">
        <v>0</v>
      </c>
      <c r="Q121" s="12">
        <v>0</v>
      </c>
      <c r="R121" s="12">
        <v>2808</v>
      </c>
      <c r="S121" s="46">
        <f t="shared" si="2"/>
        <v>65479752</v>
      </c>
    </row>
    <row r="122" spans="1:19" s="14" customFormat="1" x14ac:dyDescent="0.3">
      <c r="A122" s="10" t="s">
        <v>751</v>
      </c>
      <c r="B122" s="11" t="s">
        <v>747</v>
      </c>
      <c r="C122" s="11">
        <v>1745037</v>
      </c>
      <c r="D122" s="11" t="s">
        <v>125</v>
      </c>
      <c r="E122" s="10"/>
      <c r="F122" s="11" t="s">
        <v>126</v>
      </c>
      <c r="G122" s="11" t="s">
        <v>81</v>
      </c>
      <c r="H122" s="11">
        <v>23319</v>
      </c>
      <c r="I122" s="11">
        <v>8</v>
      </c>
      <c r="J122" s="11" t="s">
        <v>141</v>
      </c>
      <c r="K122" s="11" t="s">
        <v>142</v>
      </c>
      <c r="L122" s="11" t="s">
        <v>32</v>
      </c>
      <c r="M122" s="12">
        <v>500</v>
      </c>
      <c r="N122" s="12">
        <v>5.68</v>
      </c>
      <c r="O122" s="12">
        <v>2840</v>
      </c>
      <c r="P122" s="12">
        <v>0</v>
      </c>
      <c r="Q122" s="12">
        <v>0</v>
      </c>
      <c r="R122" s="12">
        <v>2840</v>
      </c>
      <c r="S122" s="46">
        <f t="shared" si="2"/>
        <v>66225960</v>
      </c>
    </row>
    <row r="123" spans="1:19" s="14" customFormat="1" x14ac:dyDescent="0.3">
      <c r="A123" s="10" t="s">
        <v>751</v>
      </c>
      <c r="B123" s="11" t="s">
        <v>747</v>
      </c>
      <c r="C123" s="11">
        <v>1745037</v>
      </c>
      <c r="D123" s="11" t="s">
        <v>125</v>
      </c>
      <c r="E123" s="10"/>
      <c r="F123" s="11" t="s">
        <v>126</v>
      </c>
      <c r="G123" s="11" t="s">
        <v>81</v>
      </c>
      <c r="H123" s="11">
        <v>23319</v>
      </c>
      <c r="I123" s="11">
        <v>9</v>
      </c>
      <c r="J123" s="11" t="s">
        <v>143</v>
      </c>
      <c r="K123" s="11" t="s">
        <v>144</v>
      </c>
      <c r="L123" s="11" t="s">
        <v>32</v>
      </c>
      <c r="M123" s="12">
        <v>400</v>
      </c>
      <c r="N123" s="12">
        <v>5.68</v>
      </c>
      <c r="O123" s="12">
        <v>2272</v>
      </c>
      <c r="P123" s="12">
        <v>0</v>
      </c>
      <c r="Q123" s="12">
        <v>0</v>
      </c>
      <c r="R123" s="12">
        <v>2272</v>
      </c>
      <c r="S123" s="46">
        <f t="shared" si="2"/>
        <v>52980768</v>
      </c>
    </row>
    <row r="124" spans="1:19" s="14" customFormat="1" x14ac:dyDescent="0.3">
      <c r="A124" s="10" t="s">
        <v>751</v>
      </c>
      <c r="B124" s="11" t="s">
        <v>747</v>
      </c>
      <c r="C124" s="11">
        <v>1745037</v>
      </c>
      <c r="D124" s="11" t="s">
        <v>125</v>
      </c>
      <c r="E124" s="10"/>
      <c r="F124" s="11" t="s">
        <v>126</v>
      </c>
      <c r="G124" s="11" t="s">
        <v>81</v>
      </c>
      <c r="H124" s="11">
        <v>23319</v>
      </c>
      <c r="I124" s="11">
        <v>10</v>
      </c>
      <c r="J124" s="11"/>
      <c r="K124" s="11" t="s">
        <v>752</v>
      </c>
      <c r="L124" s="11" t="s">
        <v>46</v>
      </c>
      <c r="M124" s="12">
        <v>0</v>
      </c>
      <c r="N124" s="12">
        <v>0</v>
      </c>
      <c r="O124" s="12">
        <v>0</v>
      </c>
      <c r="P124" s="12">
        <v>0</v>
      </c>
      <c r="Q124" s="12">
        <v>0</v>
      </c>
      <c r="R124" s="12">
        <v>0</v>
      </c>
      <c r="S124" s="46">
        <f t="shared" si="2"/>
        <v>0</v>
      </c>
    </row>
    <row r="125" spans="1:19" s="14" customFormat="1" x14ac:dyDescent="0.3">
      <c r="A125" s="10" t="s">
        <v>753</v>
      </c>
      <c r="B125" s="11" t="s">
        <v>747</v>
      </c>
      <c r="C125" s="11">
        <v>1745051</v>
      </c>
      <c r="D125" s="11" t="s">
        <v>125</v>
      </c>
      <c r="E125" s="10"/>
      <c r="F125" s="11" t="s">
        <v>126</v>
      </c>
      <c r="G125" s="11" t="s">
        <v>81</v>
      </c>
      <c r="H125" s="11">
        <v>23319</v>
      </c>
      <c r="I125" s="11">
        <v>1</v>
      </c>
      <c r="J125" s="11" t="s">
        <v>171</v>
      </c>
      <c r="K125" s="11" t="s">
        <v>172</v>
      </c>
      <c r="L125" s="11" t="s">
        <v>32</v>
      </c>
      <c r="M125" s="12">
        <v>3000</v>
      </c>
      <c r="N125" s="12">
        <v>6.37</v>
      </c>
      <c r="O125" s="12">
        <v>19110</v>
      </c>
      <c r="P125" s="12">
        <v>0</v>
      </c>
      <c r="Q125" s="12">
        <v>0</v>
      </c>
      <c r="R125" s="12">
        <v>19110</v>
      </c>
      <c r="S125" s="46">
        <f t="shared" si="2"/>
        <v>445626090</v>
      </c>
    </row>
    <row r="126" spans="1:19" s="14" customFormat="1" x14ac:dyDescent="0.3">
      <c r="A126" s="10" t="s">
        <v>753</v>
      </c>
      <c r="B126" s="11" t="s">
        <v>747</v>
      </c>
      <c r="C126" s="11">
        <v>1745051</v>
      </c>
      <c r="D126" s="11" t="s">
        <v>125</v>
      </c>
      <c r="E126" s="10"/>
      <c r="F126" s="11" t="s">
        <v>126</v>
      </c>
      <c r="G126" s="11" t="s">
        <v>81</v>
      </c>
      <c r="H126" s="11">
        <v>23319</v>
      </c>
      <c r="I126" s="11">
        <v>2</v>
      </c>
      <c r="J126" s="11"/>
      <c r="K126" s="11" t="s">
        <v>754</v>
      </c>
      <c r="L126" s="11" t="s">
        <v>46</v>
      </c>
      <c r="M126" s="12">
        <v>0</v>
      </c>
      <c r="N126" s="12">
        <v>0</v>
      </c>
      <c r="O126" s="12">
        <v>0</v>
      </c>
      <c r="P126" s="12">
        <v>0</v>
      </c>
      <c r="Q126" s="12">
        <v>0</v>
      </c>
      <c r="R126" s="12">
        <v>0</v>
      </c>
      <c r="S126" s="46">
        <f t="shared" si="2"/>
        <v>0</v>
      </c>
    </row>
    <row r="127" spans="1:19" s="14" customFormat="1" x14ac:dyDescent="0.3">
      <c r="A127" s="10" t="s">
        <v>755</v>
      </c>
      <c r="B127" s="11" t="s">
        <v>747</v>
      </c>
      <c r="C127" s="11">
        <v>1745038</v>
      </c>
      <c r="D127" s="11" t="s">
        <v>27</v>
      </c>
      <c r="E127" s="10"/>
      <c r="F127" s="11" t="s">
        <v>28</v>
      </c>
      <c r="G127" s="11" t="s">
        <v>29</v>
      </c>
      <c r="H127" s="11">
        <v>24902</v>
      </c>
      <c r="I127" s="11">
        <v>1</v>
      </c>
      <c r="J127" s="11" t="s">
        <v>62</v>
      </c>
      <c r="K127" s="11" t="s">
        <v>63</v>
      </c>
      <c r="L127" s="11" t="s">
        <v>32</v>
      </c>
      <c r="M127" s="12">
        <v>600</v>
      </c>
      <c r="N127" s="12">
        <v>3.43</v>
      </c>
      <c r="O127" s="12">
        <v>2058</v>
      </c>
      <c r="P127" s="12">
        <v>0</v>
      </c>
      <c r="Q127" s="12">
        <v>0</v>
      </c>
      <c r="R127" s="12">
        <v>2058</v>
      </c>
      <c r="S127" s="46">
        <f t="shared" si="2"/>
        <v>51248316</v>
      </c>
    </row>
    <row r="128" spans="1:19" s="14" customFormat="1" x14ac:dyDescent="0.3">
      <c r="A128" s="10" t="s">
        <v>755</v>
      </c>
      <c r="B128" s="11" t="s">
        <v>747</v>
      </c>
      <c r="C128" s="11">
        <v>1745038</v>
      </c>
      <c r="D128" s="11" t="s">
        <v>27</v>
      </c>
      <c r="E128" s="10"/>
      <c r="F128" s="11" t="s">
        <v>28</v>
      </c>
      <c r="G128" s="11" t="s">
        <v>29</v>
      </c>
      <c r="H128" s="11">
        <v>24902</v>
      </c>
      <c r="I128" s="11">
        <v>2</v>
      </c>
      <c r="J128" s="11" t="s">
        <v>288</v>
      </c>
      <c r="K128" s="11" t="s">
        <v>289</v>
      </c>
      <c r="L128" s="11" t="s">
        <v>32</v>
      </c>
      <c r="M128" s="12">
        <v>400</v>
      </c>
      <c r="N128" s="12">
        <v>3.48</v>
      </c>
      <c r="O128" s="12">
        <v>1392</v>
      </c>
      <c r="P128" s="12">
        <v>0</v>
      </c>
      <c r="Q128" s="12">
        <v>0</v>
      </c>
      <c r="R128" s="12">
        <v>1392</v>
      </c>
      <c r="S128" s="46">
        <f t="shared" si="2"/>
        <v>34663584</v>
      </c>
    </row>
    <row r="129" spans="1:19" s="14" customFormat="1" x14ac:dyDescent="0.3">
      <c r="A129" s="10" t="s">
        <v>755</v>
      </c>
      <c r="B129" s="11" t="s">
        <v>747</v>
      </c>
      <c r="C129" s="11">
        <v>1745038</v>
      </c>
      <c r="D129" s="11" t="s">
        <v>27</v>
      </c>
      <c r="E129" s="10"/>
      <c r="F129" s="11" t="s">
        <v>28</v>
      </c>
      <c r="G129" s="11" t="s">
        <v>29</v>
      </c>
      <c r="H129" s="11">
        <v>24902</v>
      </c>
      <c r="I129" s="11">
        <v>3</v>
      </c>
      <c r="J129" s="11" t="s">
        <v>64</v>
      </c>
      <c r="K129" s="11" t="s">
        <v>65</v>
      </c>
      <c r="L129" s="11" t="s">
        <v>32</v>
      </c>
      <c r="M129" s="12">
        <v>800</v>
      </c>
      <c r="N129" s="12">
        <v>2.5099999999999998</v>
      </c>
      <c r="O129" s="12">
        <v>2008</v>
      </c>
      <c r="P129" s="12">
        <v>0</v>
      </c>
      <c r="Q129" s="12">
        <v>0</v>
      </c>
      <c r="R129" s="12">
        <v>2008</v>
      </c>
      <c r="S129" s="46">
        <f t="shared" si="2"/>
        <v>50003216</v>
      </c>
    </row>
    <row r="130" spans="1:19" s="14" customFormat="1" x14ac:dyDescent="0.3">
      <c r="A130" s="10" t="s">
        <v>755</v>
      </c>
      <c r="B130" s="11" t="s">
        <v>747</v>
      </c>
      <c r="C130" s="11">
        <v>1745038</v>
      </c>
      <c r="D130" s="11" t="s">
        <v>27</v>
      </c>
      <c r="E130" s="10"/>
      <c r="F130" s="11" t="s">
        <v>28</v>
      </c>
      <c r="G130" s="11" t="s">
        <v>29</v>
      </c>
      <c r="H130" s="11">
        <v>24902</v>
      </c>
      <c r="I130" s="11">
        <v>4</v>
      </c>
      <c r="J130" s="11" t="s">
        <v>66</v>
      </c>
      <c r="K130" s="11" t="s">
        <v>67</v>
      </c>
      <c r="L130" s="11" t="s">
        <v>32</v>
      </c>
      <c r="M130" s="12">
        <v>400</v>
      </c>
      <c r="N130" s="12">
        <v>2.48</v>
      </c>
      <c r="O130" s="12">
        <v>992</v>
      </c>
      <c r="P130" s="12">
        <v>0</v>
      </c>
      <c r="Q130" s="12">
        <v>0</v>
      </c>
      <c r="R130" s="12">
        <v>992</v>
      </c>
      <c r="S130" s="46">
        <f t="shared" si="2"/>
        <v>24702784</v>
      </c>
    </row>
    <row r="131" spans="1:19" s="14" customFormat="1" x14ac:dyDescent="0.3">
      <c r="A131" s="10" t="s">
        <v>755</v>
      </c>
      <c r="B131" s="11" t="s">
        <v>747</v>
      </c>
      <c r="C131" s="11">
        <v>1745038</v>
      </c>
      <c r="D131" s="11" t="s">
        <v>27</v>
      </c>
      <c r="E131" s="10"/>
      <c r="F131" s="11" t="s">
        <v>28</v>
      </c>
      <c r="G131" s="11" t="s">
        <v>29</v>
      </c>
      <c r="H131" s="11">
        <v>24902</v>
      </c>
      <c r="I131" s="11">
        <v>5</v>
      </c>
      <c r="J131" s="11" t="s">
        <v>68</v>
      </c>
      <c r="K131" s="11" t="s">
        <v>69</v>
      </c>
      <c r="L131" s="11" t="s">
        <v>32</v>
      </c>
      <c r="M131" s="12">
        <v>600</v>
      </c>
      <c r="N131" s="12">
        <v>3.47</v>
      </c>
      <c r="O131" s="12">
        <v>2082</v>
      </c>
      <c r="P131" s="12">
        <v>0</v>
      </c>
      <c r="Q131" s="12">
        <v>0</v>
      </c>
      <c r="R131" s="12">
        <v>2082</v>
      </c>
      <c r="S131" s="46">
        <f t="shared" si="2"/>
        <v>51845964</v>
      </c>
    </row>
    <row r="132" spans="1:19" s="14" customFormat="1" x14ac:dyDescent="0.3">
      <c r="A132" s="10" t="s">
        <v>755</v>
      </c>
      <c r="B132" s="11" t="s">
        <v>747</v>
      </c>
      <c r="C132" s="11">
        <v>1745038</v>
      </c>
      <c r="D132" s="11" t="s">
        <v>27</v>
      </c>
      <c r="E132" s="10"/>
      <c r="F132" s="11" t="s">
        <v>28</v>
      </c>
      <c r="G132" s="11" t="s">
        <v>29</v>
      </c>
      <c r="H132" s="11">
        <v>24902</v>
      </c>
      <c r="I132" s="11">
        <v>6</v>
      </c>
      <c r="J132" s="11" t="s">
        <v>70</v>
      </c>
      <c r="K132" s="11" t="s">
        <v>71</v>
      </c>
      <c r="L132" s="11" t="s">
        <v>32</v>
      </c>
      <c r="M132" s="12">
        <v>100</v>
      </c>
      <c r="N132" s="12">
        <v>2.57</v>
      </c>
      <c r="O132" s="12">
        <v>257</v>
      </c>
      <c r="P132" s="12">
        <v>0</v>
      </c>
      <c r="Q132" s="12">
        <v>0</v>
      </c>
      <c r="R132" s="12">
        <v>257</v>
      </c>
      <c r="S132" s="46">
        <f t="shared" si="2"/>
        <v>6399814</v>
      </c>
    </row>
    <row r="133" spans="1:19" s="14" customFormat="1" x14ac:dyDescent="0.3">
      <c r="A133" s="10" t="s">
        <v>755</v>
      </c>
      <c r="B133" s="11" t="s">
        <v>747</v>
      </c>
      <c r="C133" s="11">
        <v>1745038</v>
      </c>
      <c r="D133" s="11" t="s">
        <v>27</v>
      </c>
      <c r="E133" s="10"/>
      <c r="F133" s="11" t="s">
        <v>28</v>
      </c>
      <c r="G133" s="11" t="s">
        <v>29</v>
      </c>
      <c r="H133" s="11">
        <v>24902</v>
      </c>
      <c r="I133" s="11">
        <v>7</v>
      </c>
      <c r="J133" s="11" t="s">
        <v>261</v>
      </c>
      <c r="K133" s="11" t="s">
        <v>262</v>
      </c>
      <c r="L133" s="11" t="s">
        <v>32</v>
      </c>
      <c r="M133" s="12">
        <v>400</v>
      </c>
      <c r="N133" s="12">
        <v>3.51</v>
      </c>
      <c r="O133" s="12">
        <v>1404</v>
      </c>
      <c r="P133" s="12">
        <v>0</v>
      </c>
      <c r="Q133" s="12">
        <v>0</v>
      </c>
      <c r="R133" s="12">
        <v>1404</v>
      </c>
      <c r="S133" s="46">
        <f t="shared" si="2"/>
        <v>34962408</v>
      </c>
    </row>
    <row r="134" spans="1:19" s="14" customFormat="1" x14ac:dyDescent="0.3">
      <c r="A134" s="10" t="s">
        <v>755</v>
      </c>
      <c r="B134" s="11" t="s">
        <v>747</v>
      </c>
      <c r="C134" s="11">
        <v>1745038</v>
      </c>
      <c r="D134" s="11" t="s">
        <v>27</v>
      </c>
      <c r="E134" s="10"/>
      <c r="F134" s="11" t="s">
        <v>28</v>
      </c>
      <c r="G134" s="11" t="s">
        <v>29</v>
      </c>
      <c r="H134" s="11">
        <v>24902</v>
      </c>
      <c r="I134" s="11">
        <v>8</v>
      </c>
      <c r="J134" s="11"/>
      <c r="K134" s="11" t="s">
        <v>756</v>
      </c>
      <c r="L134" s="11" t="s">
        <v>46</v>
      </c>
      <c r="M134" s="12">
        <v>0</v>
      </c>
      <c r="N134" s="12">
        <v>0</v>
      </c>
      <c r="O134" s="12">
        <v>0</v>
      </c>
      <c r="P134" s="12">
        <v>0</v>
      </c>
      <c r="Q134" s="12">
        <v>0</v>
      </c>
      <c r="R134" s="12">
        <v>0</v>
      </c>
      <c r="S134" s="46">
        <f t="shared" si="2"/>
        <v>0</v>
      </c>
    </row>
    <row r="135" spans="1:19" s="14" customFormat="1" x14ac:dyDescent="0.3">
      <c r="A135" s="10" t="s">
        <v>757</v>
      </c>
      <c r="B135" s="11" t="s">
        <v>747</v>
      </c>
      <c r="C135" s="11">
        <v>1745039</v>
      </c>
      <c r="D135" s="11" t="s">
        <v>27</v>
      </c>
      <c r="E135" s="10"/>
      <c r="F135" s="11" t="s">
        <v>28</v>
      </c>
      <c r="G135" s="11" t="s">
        <v>29</v>
      </c>
      <c r="H135" s="11">
        <v>24902</v>
      </c>
      <c r="I135" s="11">
        <v>1</v>
      </c>
      <c r="J135" s="11" t="s">
        <v>253</v>
      </c>
      <c r="K135" s="11" t="s">
        <v>254</v>
      </c>
      <c r="L135" s="11" t="s">
        <v>32</v>
      </c>
      <c r="M135" s="12">
        <v>1400</v>
      </c>
      <c r="N135" s="12">
        <v>2.88002</v>
      </c>
      <c r="O135" s="12">
        <v>4032.0279999999998</v>
      </c>
      <c r="P135" s="12">
        <v>0</v>
      </c>
      <c r="Q135" s="12">
        <v>0</v>
      </c>
      <c r="R135" s="12">
        <v>4032.0279999999998</v>
      </c>
      <c r="S135" s="46">
        <f t="shared" si="2"/>
        <v>100405561</v>
      </c>
    </row>
    <row r="136" spans="1:19" s="14" customFormat="1" x14ac:dyDescent="0.3">
      <c r="A136" s="10" t="s">
        <v>757</v>
      </c>
      <c r="B136" s="11" t="s">
        <v>747</v>
      </c>
      <c r="C136" s="11">
        <v>1745039</v>
      </c>
      <c r="D136" s="11" t="s">
        <v>27</v>
      </c>
      <c r="E136" s="10"/>
      <c r="F136" s="11" t="s">
        <v>28</v>
      </c>
      <c r="G136" s="11" t="s">
        <v>29</v>
      </c>
      <c r="H136" s="11">
        <v>24902</v>
      </c>
      <c r="I136" s="11">
        <v>2</v>
      </c>
      <c r="J136" s="11" t="s">
        <v>255</v>
      </c>
      <c r="K136" s="11" t="s">
        <v>256</v>
      </c>
      <c r="L136" s="11" t="s">
        <v>32</v>
      </c>
      <c r="M136" s="12">
        <v>1200</v>
      </c>
      <c r="N136" s="12">
        <v>3.57</v>
      </c>
      <c r="O136" s="12">
        <v>4284</v>
      </c>
      <c r="P136" s="12">
        <v>0</v>
      </c>
      <c r="Q136" s="12">
        <v>0</v>
      </c>
      <c r="R136" s="12">
        <v>4284</v>
      </c>
      <c r="S136" s="46">
        <f t="shared" si="2"/>
        <v>106680168</v>
      </c>
    </row>
    <row r="137" spans="1:19" s="14" customFormat="1" x14ac:dyDescent="0.3">
      <c r="A137" s="10" t="s">
        <v>757</v>
      </c>
      <c r="B137" s="11" t="s">
        <v>747</v>
      </c>
      <c r="C137" s="11">
        <v>1745039</v>
      </c>
      <c r="D137" s="11" t="s">
        <v>27</v>
      </c>
      <c r="E137" s="10"/>
      <c r="F137" s="11" t="s">
        <v>28</v>
      </c>
      <c r="G137" s="11" t="s">
        <v>29</v>
      </c>
      <c r="H137" s="11">
        <v>24902</v>
      </c>
      <c r="I137" s="11">
        <v>3</v>
      </c>
      <c r="J137" s="11"/>
      <c r="K137" s="11" t="s">
        <v>758</v>
      </c>
      <c r="L137" s="11" t="s">
        <v>46</v>
      </c>
      <c r="M137" s="12">
        <v>0</v>
      </c>
      <c r="N137" s="12">
        <v>0</v>
      </c>
      <c r="O137" s="12">
        <v>0</v>
      </c>
      <c r="P137" s="12">
        <v>0</v>
      </c>
      <c r="Q137" s="12">
        <v>0</v>
      </c>
      <c r="R137" s="12">
        <v>0</v>
      </c>
      <c r="S137" s="46">
        <f t="shared" si="2"/>
        <v>0</v>
      </c>
    </row>
    <row r="138" spans="1:19" s="14" customFormat="1" x14ac:dyDescent="0.3">
      <c r="A138" s="10" t="s">
        <v>759</v>
      </c>
      <c r="B138" s="11" t="s">
        <v>747</v>
      </c>
      <c r="C138" s="11">
        <v>1745040</v>
      </c>
      <c r="D138" s="11" t="s">
        <v>27</v>
      </c>
      <c r="E138" s="10"/>
      <c r="F138" s="11" t="s">
        <v>28</v>
      </c>
      <c r="G138" s="11" t="s">
        <v>29</v>
      </c>
      <c r="H138" s="11">
        <v>24902</v>
      </c>
      <c r="I138" s="11">
        <v>1</v>
      </c>
      <c r="J138" s="11" t="s">
        <v>30</v>
      </c>
      <c r="K138" s="11" t="s">
        <v>31</v>
      </c>
      <c r="L138" s="11" t="s">
        <v>32</v>
      </c>
      <c r="M138" s="12">
        <v>1000</v>
      </c>
      <c r="N138" s="12">
        <v>2.88</v>
      </c>
      <c r="O138" s="12">
        <v>2880</v>
      </c>
      <c r="P138" s="12">
        <v>0</v>
      </c>
      <c r="Q138" s="12">
        <v>0</v>
      </c>
      <c r="R138" s="12">
        <v>2880</v>
      </c>
      <c r="S138" s="46">
        <f t="shared" si="2"/>
        <v>71717760</v>
      </c>
    </row>
    <row r="139" spans="1:19" s="14" customFormat="1" x14ac:dyDescent="0.3">
      <c r="A139" s="10" t="s">
        <v>759</v>
      </c>
      <c r="B139" s="11" t="s">
        <v>747</v>
      </c>
      <c r="C139" s="11">
        <v>1745040</v>
      </c>
      <c r="D139" s="11" t="s">
        <v>27</v>
      </c>
      <c r="E139" s="10"/>
      <c r="F139" s="11" t="s">
        <v>28</v>
      </c>
      <c r="G139" s="11" t="s">
        <v>29</v>
      </c>
      <c r="H139" s="11">
        <v>24902</v>
      </c>
      <c r="I139" s="11">
        <v>2</v>
      </c>
      <c r="J139" s="11" t="s">
        <v>33</v>
      </c>
      <c r="K139" s="11" t="s">
        <v>34</v>
      </c>
      <c r="L139" s="11" t="s">
        <v>32</v>
      </c>
      <c r="M139" s="12">
        <v>800</v>
      </c>
      <c r="N139" s="12">
        <v>3.71</v>
      </c>
      <c r="O139" s="12">
        <v>2968</v>
      </c>
      <c r="P139" s="12">
        <v>0</v>
      </c>
      <c r="Q139" s="12">
        <v>0</v>
      </c>
      <c r="R139" s="12">
        <v>2968</v>
      </c>
      <c r="S139" s="46">
        <f t="shared" si="2"/>
        <v>73909136</v>
      </c>
    </row>
    <row r="140" spans="1:19" s="14" customFormat="1" x14ac:dyDescent="0.3">
      <c r="A140" s="10" t="s">
        <v>759</v>
      </c>
      <c r="B140" s="11" t="s">
        <v>747</v>
      </c>
      <c r="C140" s="11">
        <v>1745040</v>
      </c>
      <c r="D140" s="11" t="s">
        <v>27</v>
      </c>
      <c r="E140" s="10"/>
      <c r="F140" s="11" t="s">
        <v>28</v>
      </c>
      <c r="G140" s="11" t="s">
        <v>29</v>
      </c>
      <c r="H140" s="11">
        <v>24902</v>
      </c>
      <c r="I140" s="11">
        <v>3</v>
      </c>
      <c r="J140" s="11" t="s">
        <v>39</v>
      </c>
      <c r="K140" s="11" t="s">
        <v>40</v>
      </c>
      <c r="L140" s="11" t="s">
        <v>32</v>
      </c>
      <c r="M140" s="12">
        <v>200</v>
      </c>
      <c r="N140" s="12">
        <v>3.7</v>
      </c>
      <c r="O140" s="12">
        <v>740</v>
      </c>
      <c r="P140" s="12">
        <v>0</v>
      </c>
      <c r="Q140" s="12">
        <v>0</v>
      </c>
      <c r="R140" s="12">
        <v>740</v>
      </c>
      <c r="S140" s="46">
        <f t="shared" si="2"/>
        <v>18427480</v>
      </c>
    </row>
    <row r="141" spans="1:19" s="14" customFormat="1" x14ac:dyDescent="0.3">
      <c r="A141" s="10" t="s">
        <v>759</v>
      </c>
      <c r="B141" s="11" t="s">
        <v>747</v>
      </c>
      <c r="C141" s="11">
        <v>1745040</v>
      </c>
      <c r="D141" s="11" t="s">
        <v>27</v>
      </c>
      <c r="E141" s="10"/>
      <c r="F141" s="11" t="s">
        <v>28</v>
      </c>
      <c r="G141" s="11" t="s">
        <v>29</v>
      </c>
      <c r="H141" s="11">
        <v>24902</v>
      </c>
      <c r="I141" s="11">
        <v>4</v>
      </c>
      <c r="J141" s="11" t="s">
        <v>554</v>
      </c>
      <c r="K141" s="11" t="s">
        <v>555</v>
      </c>
      <c r="L141" s="11" t="s">
        <v>32</v>
      </c>
      <c r="M141" s="12">
        <v>400</v>
      </c>
      <c r="N141" s="12">
        <v>4.38</v>
      </c>
      <c r="O141" s="12">
        <v>1752</v>
      </c>
      <c r="P141" s="12">
        <v>0</v>
      </c>
      <c r="Q141" s="12">
        <v>0</v>
      </c>
      <c r="R141" s="12">
        <v>1752</v>
      </c>
      <c r="S141" s="46">
        <f t="shared" si="2"/>
        <v>43628304</v>
      </c>
    </row>
    <row r="142" spans="1:19" s="14" customFormat="1" x14ac:dyDescent="0.3">
      <c r="A142" s="10" t="s">
        <v>759</v>
      </c>
      <c r="B142" s="11" t="s">
        <v>747</v>
      </c>
      <c r="C142" s="11">
        <v>1745040</v>
      </c>
      <c r="D142" s="11" t="s">
        <v>27</v>
      </c>
      <c r="E142" s="10"/>
      <c r="F142" s="11" t="s">
        <v>28</v>
      </c>
      <c r="G142" s="11" t="s">
        <v>29</v>
      </c>
      <c r="H142" s="11">
        <v>24902</v>
      </c>
      <c r="I142" s="11">
        <v>5</v>
      </c>
      <c r="J142" s="11" t="s">
        <v>760</v>
      </c>
      <c r="K142" s="11" t="s">
        <v>761</v>
      </c>
      <c r="L142" s="11" t="s">
        <v>32</v>
      </c>
      <c r="M142" s="12">
        <v>100</v>
      </c>
      <c r="N142" s="12">
        <v>4.47</v>
      </c>
      <c r="O142" s="12">
        <v>447</v>
      </c>
      <c r="P142" s="12">
        <v>0</v>
      </c>
      <c r="Q142" s="12">
        <v>0</v>
      </c>
      <c r="R142" s="12">
        <v>447</v>
      </c>
      <c r="S142" s="46">
        <f t="shared" si="2"/>
        <v>11131194</v>
      </c>
    </row>
    <row r="143" spans="1:19" s="14" customFormat="1" x14ac:dyDescent="0.3">
      <c r="A143" s="10" t="s">
        <v>759</v>
      </c>
      <c r="B143" s="11" t="s">
        <v>747</v>
      </c>
      <c r="C143" s="11">
        <v>1745040</v>
      </c>
      <c r="D143" s="11" t="s">
        <v>27</v>
      </c>
      <c r="E143" s="10"/>
      <c r="F143" s="11" t="s">
        <v>28</v>
      </c>
      <c r="G143" s="11" t="s">
        <v>29</v>
      </c>
      <c r="H143" s="11">
        <v>24902</v>
      </c>
      <c r="I143" s="11">
        <v>6</v>
      </c>
      <c r="J143" s="11" t="s">
        <v>43</v>
      </c>
      <c r="K143" s="11" t="s">
        <v>44</v>
      </c>
      <c r="L143" s="11" t="s">
        <v>32</v>
      </c>
      <c r="M143" s="12">
        <v>2000</v>
      </c>
      <c r="N143" s="12">
        <v>8.16</v>
      </c>
      <c r="O143" s="12">
        <v>16320</v>
      </c>
      <c r="P143" s="12">
        <v>0</v>
      </c>
      <c r="Q143" s="12">
        <v>0</v>
      </c>
      <c r="R143" s="12">
        <v>16320</v>
      </c>
      <c r="S143" s="46">
        <f t="shared" si="2"/>
        <v>406400640</v>
      </c>
    </row>
    <row r="144" spans="1:19" s="14" customFormat="1" x14ac:dyDescent="0.3">
      <c r="A144" s="10" t="s">
        <v>759</v>
      </c>
      <c r="B144" s="11" t="s">
        <v>747</v>
      </c>
      <c r="C144" s="11">
        <v>1745040</v>
      </c>
      <c r="D144" s="11" t="s">
        <v>27</v>
      </c>
      <c r="E144" s="10"/>
      <c r="F144" s="11" t="s">
        <v>28</v>
      </c>
      <c r="G144" s="11" t="s">
        <v>29</v>
      </c>
      <c r="H144" s="11">
        <v>24902</v>
      </c>
      <c r="I144" s="11">
        <v>7</v>
      </c>
      <c r="J144" s="11"/>
      <c r="K144" s="11" t="s">
        <v>762</v>
      </c>
      <c r="L144" s="11" t="s">
        <v>46</v>
      </c>
      <c r="M144" s="12">
        <v>0</v>
      </c>
      <c r="N144" s="12">
        <v>0</v>
      </c>
      <c r="O144" s="12">
        <v>0</v>
      </c>
      <c r="P144" s="12">
        <v>0</v>
      </c>
      <c r="Q144" s="12">
        <v>0</v>
      </c>
      <c r="R144" s="12">
        <v>0</v>
      </c>
      <c r="S144" s="46">
        <f t="shared" si="2"/>
        <v>0</v>
      </c>
    </row>
    <row r="145" spans="1:19" s="14" customFormat="1" x14ac:dyDescent="0.3">
      <c r="A145" s="10" t="s">
        <v>763</v>
      </c>
      <c r="B145" s="11" t="s">
        <v>747</v>
      </c>
      <c r="C145" s="11">
        <v>1745043</v>
      </c>
      <c r="D145" s="11" t="s">
        <v>27</v>
      </c>
      <c r="E145" s="10"/>
      <c r="F145" s="11" t="s">
        <v>28</v>
      </c>
      <c r="G145" s="11" t="s">
        <v>29</v>
      </c>
      <c r="H145" s="11">
        <v>24902</v>
      </c>
      <c r="I145" s="11">
        <v>1</v>
      </c>
      <c r="J145" s="11" t="s">
        <v>56</v>
      </c>
      <c r="K145" s="11" t="s">
        <v>57</v>
      </c>
      <c r="L145" s="11" t="s">
        <v>32</v>
      </c>
      <c r="M145" s="12">
        <v>1000</v>
      </c>
      <c r="N145" s="12">
        <v>6.0540000000000003</v>
      </c>
      <c r="O145" s="12">
        <v>6054</v>
      </c>
      <c r="P145" s="12">
        <v>0</v>
      </c>
      <c r="Q145" s="12">
        <v>0</v>
      </c>
      <c r="R145" s="12">
        <v>6054</v>
      </c>
      <c r="S145" s="46">
        <f t="shared" si="2"/>
        <v>150756708</v>
      </c>
    </row>
    <row r="146" spans="1:19" s="14" customFormat="1" x14ac:dyDescent="0.3">
      <c r="A146" s="10" t="s">
        <v>763</v>
      </c>
      <c r="B146" s="11" t="s">
        <v>747</v>
      </c>
      <c r="C146" s="11">
        <v>1745043</v>
      </c>
      <c r="D146" s="11" t="s">
        <v>27</v>
      </c>
      <c r="E146" s="10"/>
      <c r="F146" s="11" t="s">
        <v>28</v>
      </c>
      <c r="G146" s="11" t="s">
        <v>29</v>
      </c>
      <c r="H146" s="11">
        <v>24902</v>
      </c>
      <c r="I146" s="11">
        <v>2</v>
      </c>
      <c r="J146" s="11" t="s">
        <v>58</v>
      </c>
      <c r="K146" s="11" t="s">
        <v>59</v>
      </c>
      <c r="L146" s="11" t="s">
        <v>32</v>
      </c>
      <c r="M146" s="12">
        <v>1000</v>
      </c>
      <c r="N146" s="12">
        <v>2.0880000000000001</v>
      </c>
      <c r="O146" s="12">
        <v>2088</v>
      </c>
      <c r="P146" s="12">
        <v>0</v>
      </c>
      <c r="Q146" s="12">
        <v>0</v>
      </c>
      <c r="R146" s="12">
        <v>2088</v>
      </c>
      <c r="S146" s="46">
        <f t="shared" si="2"/>
        <v>51995376</v>
      </c>
    </row>
    <row r="147" spans="1:19" s="14" customFormat="1" x14ac:dyDescent="0.3">
      <c r="A147" s="10" t="s">
        <v>763</v>
      </c>
      <c r="B147" s="11" t="s">
        <v>747</v>
      </c>
      <c r="C147" s="11">
        <v>1745043</v>
      </c>
      <c r="D147" s="11" t="s">
        <v>27</v>
      </c>
      <c r="E147" s="10"/>
      <c r="F147" s="11" t="s">
        <v>28</v>
      </c>
      <c r="G147" s="11" t="s">
        <v>29</v>
      </c>
      <c r="H147" s="11">
        <v>24902</v>
      </c>
      <c r="I147" s="11">
        <v>3</v>
      </c>
      <c r="J147" s="11"/>
      <c r="K147" s="11" t="s">
        <v>764</v>
      </c>
      <c r="L147" s="11" t="s">
        <v>46</v>
      </c>
      <c r="M147" s="12">
        <v>0</v>
      </c>
      <c r="N147" s="12">
        <v>0</v>
      </c>
      <c r="O147" s="12">
        <v>0</v>
      </c>
      <c r="P147" s="12">
        <v>0</v>
      </c>
      <c r="Q147" s="12">
        <v>0</v>
      </c>
      <c r="R147" s="12">
        <v>0</v>
      </c>
      <c r="S147" s="46">
        <f t="shared" si="2"/>
        <v>0</v>
      </c>
    </row>
    <row r="148" spans="1:19" s="14" customFormat="1" x14ac:dyDescent="0.3">
      <c r="A148" s="10" t="s">
        <v>765</v>
      </c>
      <c r="B148" s="11" t="s">
        <v>747</v>
      </c>
      <c r="C148" s="11">
        <v>1745044</v>
      </c>
      <c r="D148" s="11" t="s">
        <v>27</v>
      </c>
      <c r="E148" s="10"/>
      <c r="F148" s="11" t="s">
        <v>28</v>
      </c>
      <c r="G148" s="11" t="s">
        <v>29</v>
      </c>
      <c r="H148" s="11">
        <v>24902</v>
      </c>
      <c r="I148" s="11">
        <v>1</v>
      </c>
      <c r="J148" s="11" t="s">
        <v>48</v>
      </c>
      <c r="K148" s="11" t="s">
        <v>49</v>
      </c>
      <c r="L148" s="11" t="s">
        <v>32</v>
      </c>
      <c r="M148" s="12">
        <v>1000</v>
      </c>
      <c r="N148" s="12">
        <v>6.15</v>
      </c>
      <c r="O148" s="12">
        <v>6150</v>
      </c>
      <c r="P148" s="12">
        <v>0</v>
      </c>
      <c r="Q148" s="12">
        <v>0</v>
      </c>
      <c r="R148" s="12">
        <v>6150</v>
      </c>
      <c r="S148" s="46">
        <f t="shared" si="2"/>
        <v>153147300</v>
      </c>
    </row>
    <row r="149" spans="1:19" s="14" customFormat="1" x14ac:dyDescent="0.3">
      <c r="A149" s="10" t="s">
        <v>765</v>
      </c>
      <c r="B149" s="11" t="s">
        <v>747</v>
      </c>
      <c r="C149" s="11">
        <v>1745044</v>
      </c>
      <c r="D149" s="11" t="s">
        <v>27</v>
      </c>
      <c r="E149" s="10"/>
      <c r="F149" s="11" t="s">
        <v>28</v>
      </c>
      <c r="G149" s="11" t="s">
        <v>29</v>
      </c>
      <c r="H149" s="11">
        <v>24902</v>
      </c>
      <c r="I149" s="11">
        <v>2</v>
      </c>
      <c r="J149" s="11" t="s">
        <v>50</v>
      </c>
      <c r="K149" s="11" t="s">
        <v>51</v>
      </c>
      <c r="L149" s="11" t="s">
        <v>32</v>
      </c>
      <c r="M149" s="12">
        <v>700</v>
      </c>
      <c r="N149" s="12">
        <v>5.28</v>
      </c>
      <c r="O149" s="12">
        <v>3696</v>
      </c>
      <c r="P149" s="12">
        <v>0</v>
      </c>
      <c r="Q149" s="12">
        <v>0</v>
      </c>
      <c r="R149" s="12">
        <v>3696</v>
      </c>
      <c r="S149" s="46">
        <f t="shared" si="2"/>
        <v>92037792</v>
      </c>
    </row>
    <row r="150" spans="1:19" s="14" customFormat="1" x14ac:dyDescent="0.3">
      <c r="A150" s="10" t="s">
        <v>765</v>
      </c>
      <c r="B150" s="11" t="s">
        <v>747</v>
      </c>
      <c r="C150" s="11">
        <v>1745044</v>
      </c>
      <c r="D150" s="11" t="s">
        <v>27</v>
      </c>
      <c r="E150" s="10"/>
      <c r="F150" s="11" t="s">
        <v>28</v>
      </c>
      <c r="G150" s="11" t="s">
        <v>29</v>
      </c>
      <c r="H150" s="11">
        <v>24902</v>
      </c>
      <c r="I150" s="11">
        <v>3</v>
      </c>
      <c r="J150" s="11" t="s">
        <v>52</v>
      </c>
      <c r="K150" s="11" t="s">
        <v>53</v>
      </c>
      <c r="L150" s="11" t="s">
        <v>32</v>
      </c>
      <c r="M150" s="12">
        <v>700</v>
      </c>
      <c r="N150" s="12">
        <v>6.01</v>
      </c>
      <c r="O150" s="12">
        <v>4207</v>
      </c>
      <c r="P150" s="12">
        <v>0</v>
      </c>
      <c r="Q150" s="12">
        <v>0</v>
      </c>
      <c r="R150" s="12">
        <v>4207</v>
      </c>
      <c r="S150" s="46">
        <f t="shared" si="2"/>
        <v>104762714</v>
      </c>
    </row>
    <row r="151" spans="1:19" s="14" customFormat="1" x14ac:dyDescent="0.3">
      <c r="A151" s="10" t="s">
        <v>765</v>
      </c>
      <c r="B151" s="11" t="s">
        <v>747</v>
      </c>
      <c r="C151" s="11">
        <v>1745044</v>
      </c>
      <c r="D151" s="11" t="s">
        <v>27</v>
      </c>
      <c r="E151" s="10"/>
      <c r="F151" s="11" t="s">
        <v>28</v>
      </c>
      <c r="G151" s="11" t="s">
        <v>29</v>
      </c>
      <c r="H151" s="11">
        <v>24902</v>
      </c>
      <c r="I151" s="11">
        <v>4</v>
      </c>
      <c r="J151" s="11"/>
      <c r="K151" s="11" t="s">
        <v>766</v>
      </c>
      <c r="L151" s="11" t="s">
        <v>46</v>
      </c>
      <c r="M151" s="12">
        <v>0</v>
      </c>
      <c r="N151" s="12">
        <v>0</v>
      </c>
      <c r="O151" s="12">
        <v>0</v>
      </c>
      <c r="P151" s="12">
        <v>0</v>
      </c>
      <c r="Q151" s="12">
        <v>0</v>
      </c>
      <c r="R151" s="12">
        <v>0</v>
      </c>
      <c r="S151" s="46">
        <f t="shared" si="2"/>
        <v>0</v>
      </c>
    </row>
    <row r="152" spans="1:19" s="14" customFormat="1" x14ac:dyDescent="0.3">
      <c r="A152" s="10" t="s">
        <v>767</v>
      </c>
      <c r="B152" s="11" t="s">
        <v>747</v>
      </c>
      <c r="C152" s="11">
        <v>1745045</v>
      </c>
      <c r="D152" s="11" t="s">
        <v>27</v>
      </c>
      <c r="E152" s="10"/>
      <c r="F152" s="11" t="s">
        <v>28</v>
      </c>
      <c r="G152" s="11" t="s">
        <v>29</v>
      </c>
      <c r="H152" s="11">
        <v>24902</v>
      </c>
      <c r="I152" s="11">
        <v>1</v>
      </c>
      <c r="J152" s="11">
        <v>641283817</v>
      </c>
      <c r="K152" s="11" t="s">
        <v>204</v>
      </c>
      <c r="L152" s="11" t="s">
        <v>32</v>
      </c>
      <c r="M152" s="12">
        <v>800</v>
      </c>
      <c r="N152" s="12">
        <v>5.78</v>
      </c>
      <c r="O152" s="12">
        <v>4624</v>
      </c>
      <c r="P152" s="12">
        <v>0</v>
      </c>
      <c r="Q152" s="12">
        <v>0</v>
      </c>
      <c r="R152" s="12">
        <v>4624</v>
      </c>
      <c r="S152" s="46">
        <f t="shared" si="2"/>
        <v>115146848</v>
      </c>
    </row>
    <row r="153" spans="1:19" s="14" customFormat="1" x14ac:dyDescent="0.3">
      <c r="A153" s="10" t="s">
        <v>767</v>
      </c>
      <c r="B153" s="11" t="s">
        <v>747</v>
      </c>
      <c r="C153" s="11">
        <v>1745045</v>
      </c>
      <c r="D153" s="11" t="s">
        <v>27</v>
      </c>
      <c r="E153" s="10"/>
      <c r="F153" s="11" t="s">
        <v>28</v>
      </c>
      <c r="G153" s="11" t="s">
        <v>29</v>
      </c>
      <c r="H153" s="11">
        <v>24902</v>
      </c>
      <c r="I153" s="11">
        <v>2</v>
      </c>
      <c r="J153" s="11"/>
      <c r="K153" s="11" t="s">
        <v>768</v>
      </c>
      <c r="L153" s="11" t="s">
        <v>46</v>
      </c>
      <c r="M153" s="12">
        <v>0</v>
      </c>
      <c r="N153" s="12">
        <v>0</v>
      </c>
      <c r="O153" s="12">
        <v>0</v>
      </c>
      <c r="P153" s="12">
        <v>0</v>
      </c>
      <c r="Q153" s="12">
        <v>0</v>
      </c>
      <c r="R153" s="12">
        <v>0</v>
      </c>
      <c r="S153" s="46">
        <f t="shared" si="2"/>
        <v>0</v>
      </c>
    </row>
    <row r="154" spans="1:19" s="14" customFormat="1" x14ac:dyDescent="0.3">
      <c r="A154" s="10" t="s">
        <v>769</v>
      </c>
      <c r="B154" s="11" t="s">
        <v>747</v>
      </c>
      <c r="C154" s="11">
        <v>1745047</v>
      </c>
      <c r="D154" s="11" t="s">
        <v>27</v>
      </c>
      <c r="E154" s="10"/>
      <c r="F154" s="11" t="s">
        <v>28</v>
      </c>
      <c r="G154" s="11" t="s">
        <v>29</v>
      </c>
      <c r="H154" s="11">
        <v>24902</v>
      </c>
      <c r="I154" s="11">
        <v>1</v>
      </c>
      <c r="J154" s="11" t="s">
        <v>275</v>
      </c>
      <c r="K154" s="11" t="s">
        <v>276</v>
      </c>
      <c r="L154" s="11" t="s">
        <v>32</v>
      </c>
      <c r="M154" s="12">
        <v>1100</v>
      </c>
      <c r="N154" s="12">
        <v>10.88</v>
      </c>
      <c r="O154" s="12">
        <v>11968</v>
      </c>
      <c r="P154" s="12">
        <v>0</v>
      </c>
      <c r="Q154" s="12">
        <v>0</v>
      </c>
      <c r="R154" s="12">
        <v>11968</v>
      </c>
      <c r="S154" s="46">
        <f t="shared" si="2"/>
        <v>298027136</v>
      </c>
    </row>
    <row r="155" spans="1:19" s="14" customFormat="1" x14ac:dyDescent="0.3">
      <c r="A155" s="10" t="s">
        <v>769</v>
      </c>
      <c r="B155" s="11" t="s">
        <v>747</v>
      </c>
      <c r="C155" s="11">
        <v>1745047</v>
      </c>
      <c r="D155" s="11" t="s">
        <v>27</v>
      </c>
      <c r="E155" s="10"/>
      <c r="F155" s="11" t="s">
        <v>28</v>
      </c>
      <c r="G155" s="11" t="s">
        <v>29</v>
      </c>
      <c r="H155" s="11">
        <v>24902</v>
      </c>
      <c r="I155" s="11">
        <v>2</v>
      </c>
      <c r="J155" s="11" t="s">
        <v>277</v>
      </c>
      <c r="K155" s="11" t="s">
        <v>278</v>
      </c>
      <c r="L155" s="11" t="s">
        <v>32</v>
      </c>
      <c r="M155" s="12">
        <v>1100</v>
      </c>
      <c r="N155" s="12">
        <v>10.88</v>
      </c>
      <c r="O155" s="12">
        <v>11968</v>
      </c>
      <c r="P155" s="12">
        <v>0</v>
      </c>
      <c r="Q155" s="12">
        <v>0</v>
      </c>
      <c r="R155" s="12">
        <v>11968</v>
      </c>
      <c r="S155" s="46">
        <f t="shared" si="2"/>
        <v>298027136</v>
      </c>
    </row>
    <row r="156" spans="1:19" s="14" customFormat="1" x14ac:dyDescent="0.3">
      <c r="A156" s="10" t="s">
        <v>769</v>
      </c>
      <c r="B156" s="11" t="s">
        <v>747</v>
      </c>
      <c r="C156" s="11">
        <v>1745047</v>
      </c>
      <c r="D156" s="11" t="s">
        <v>27</v>
      </c>
      <c r="E156" s="10"/>
      <c r="F156" s="11" t="s">
        <v>28</v>
      </c>
      <c r="G156" s="11" t="s">
        <v>29</v>
      </c>
      <c r="H156" s="11">
        <v>24902</v>
      </c>
      <c r="I156" s="11">
        <v>3</v>
      </c>
      <c r="J156" s="11" t="s">
        <v>74</v>
      </c>
      <c r="K156" s="11" t="s">
        <v>458</v>
      </c>
      <c r="L156" s="11" t="s">
        <v>32</v>
      </c>
      <c r="M156" s="12">
        <v>2000</v>
      </c>
      <c r="N156" s="12">
        <v>2.7</v>
      </c>
      <c r="O156" s="12">
        <v>5400</v>
      </c>
      <c r="P156" s="12">
        <v>0</v>
      </c>
      <c r="Q156" s="12">
        <v>0</v>
      </c>
      <c r="R156" s="12">
        <v>5400</v>
      </c>
      <c r="S156" s="46">
        <f t="shared" si="2"/>
        <v>134470800</v>
      </c>
    </row>
    <row r="157" spans="1:19" s="14" customFormat="1" x14ac:dyDescent="0.3">
      <c r="A157" s="10" t="s">
        <v>769</v>
      </c>
      <c r="B157" s="11" t="s">
        <v>747</v>
      </c>
      <c r="C157" s="11">
        <v>1745047</v>
      </c>
      <c r="D157" s="11" t="s">
        <v>27</v>
      </c>
      <c r="E157" s="10"/>
      <c r="F157" s="11" t="s">
        <v>28</v>
      </c>
      <c r="G157" s="11" t="s">
        <v>29</v>
      </c>
      <c r="H157" s="11">
        <v>24902</v>
      </c>
      <c r="I157" s="11">
        <v>4</v>
      </c>
      <c r="J157" s="11" t="s">
        <v>486</v>
      </c>
      <c r="K157" s="11" t="s">
        <v>487</v>
      </c>
      <c r="L157" s="11" t="s">
        <v>32</v>
      </c>
      <c r="M157" s="12">
        <v>60</v>
      </c>
      <c r="N157" s="12">
        <v>2.4700000000000002</v>
      </c>
      <c r="O157" s="12">
        <v>148.19999999999999</v>
      </c>
      <c r="P157" s="12">
        <v>0</v>
      </c>
      <c r="Q157" s="12">
        <v>0</v>
      </c>
      <c r="R157" s="12">
        <v>148.19999999999999</v>
      </c>
      <c r="S157" s="46">
        <f t="shared" si="2"/>
        <v>3690476</v>
      </c>
    </row>
    <row r="158" spans="1:19" s="14" customFormat="1" x14ac:dyDescent="0.3">
      <c r="A158" s="10" t="s">
        <v>769</v>
      </c>
      <c r="B158" s="11" t="s">
        <v>747</v>
      </c>
      <c r="C158" s="11">
        <v>1745047</v>
      </c>
      <c r="D158" s="11" t="s">
        <v>27</v>
      </c>
      <c r="E158" s="10"/>
      <c r="F158" s="11" t="s">
        <v>28</v>
      </c>
      <c r="G158" s="11" t="s">
        <v>29</v>
      </c>
      <c r="H158" s="11">
        <v>24902</v>
      </c>
      <c r="I158" s="11">
        <v>5</v>
      </c>
      <c r="J158" s="11"/>
      <c r="K158" s="11" t="s">
        <v>770</v>
      </c>
      <c r="L158" s="11" t="s">
        <v>46</v>
      </c>
      <c r="M158" s="12">
        <v>0</v>
      </c>
      <c r="N158" s="12">
        <v>0</v>
      </c>
      <c r="O158" s="12">
        <v>0</v>
      </c>
      <c r="P158" s="12">
        <v>0</v>
      </c>
      <c r="Q158" s="12">
        <v>0</v>
      </c>
      <c r="R158" s="12">
        <v>0</v>
      </c>
      <c r="S158" s="46">
        <f t="shared" si="2"/>
        <v>0</v>
      </c>
    </row>
    <row r="159" spans="1:19" s="14" customFormat="1" x14ac:dyDescent="0.3">
      <c r="A159" s="10" t="s">
        <v>771</v>
      </c>
      <c r="B159" s="11" t="s">
        <v>772</v>
      </c>
      <c r="C159" s="11">
        <v>1745046</v>
      </c>
      <c r="D159" s="11" t="s">
        <v>208</v>
      </c>
      <c r="E159" s="10"/>
      <c r="F159" s="11" t="s">
        <v>209</v>
      </c>
      <c r="G159" s="11" t="s">
        <v>81</v>
      </c>
      <c r="H159" s="11">
        <v>23348</v>
      </c>
      <c r="I159" s="11">
        <v>1</v>
      </c>
      <c r="J159" s="11" t="s">
        <v>210</v>
      </c>
      <c r="K159" s="11" t="s">
        <v>455</v>
      </c>
      <c r="L159" s="11" t="s">
        <v>32</v>
      </c>
      <c r="M159" s="12">
        <v>500</v>
      </c>
      <c r="N159" s="12">
        <v>5.4569999999999999</v>
      </c>
      <c r="O159" s="12">
        <v>2728.5</v>
      </c>
      <c r="P159" s="12">
        <v>0</v>
      </c>
      <c r="Q159" s="12">
        <v>0</v>
      </c>
      <c r="R159" s="12">
        <v>2728.5</v>
      </c>
      <c r="S159" s="46">
        <f t="shared" si="2"/>
        <v>63705018</v>
      </c>
    </row>
    <row r="160" spans="1:19" s="14" customFormat="1" x14ac:dyDescent="0.3">
      <c r="A160" s="10" t="s">
        <v>771</v>
      </c>
      <c r="B160" s="11" t="s">
        <v>772</v>
      </c>
      <c r="C160" s="11">
        <v>1745046</v>
      </c>
      <c r="D160" s="11" t="s">
        <v>208</v>
      </c>
      <c r="E160" s="10"/>
      <c r="F160" s="11" t="s">
        <v>209</v>
      </c>
      <c r="G160" s="11" t="s">
        <v>81</v>
      </c>
      <c r="H160" s="11">
        <v>23348</v>
      </c>
      <c r="I160" s="11">
        <v>2</v>
      </c>
      <c r="J160" s="11" t="s">
        <v>212</v>
      </c>
      <c r="K160" s="11" t="s">
        <v>617</v>
      </c>
      <c r="L160" s="11" t="s">
        <v>32</v>
      </c>
      <c r="M160" s="12">
        <v>2700</v>
      </c>
      <c r="N160" s="12">
        <v>5.1349999999999998</v>
      </c>
      <c r="O160" s="12">
        <v>13864.5</v>
      </c>
      <c r="P160" s="12">
        <v>0</v>
      </c>
      <c r="Q160" s="12">
        <v>0</v>
      </c>
      <c r="R160" s="12">
        <v>13864.5</v>
      </c>
      <c r="S160" s="46">
        <f t="shared" si="2"/>
        <v>323708346</v>
      </c>
    </row>
    <row r="161" spans="1:19" s="14" customFormat="1" x14ac:dyDescent="0.3">
      <c r="A161" s="10" t="s">
        <v>771</v>
      </c>
      <c r="B161" s="11" t="s">
        <v>772</v>
      </c>
      <c r="C161" s="11">
        <v>1745046</v>
      </c>
      <c r="D161" s="11" t="s">
        <v>208</v>
      </c>
      <c r="E161" s="10"/>
      <c r="F161" s="11" t="s">
        <v>209</v>
      </c>
      <c r="G161" s="11" t="s">
        <v>81</v>
      </c>
      <c r="H161" s="11">
        <v>23348</v>
      </c>
      <c r="I161" s="11">
        <v>3</v>
      </c>
      <c r="J161" s="11" t="s">
        <v>214</v>
      </c>
      <c r="K161" s="11" t="s">
        <v>456</v>
      </c>
      <c r="L161" s="11" t="s">
        <v>32</v>
      </c>
      <c r="M161" s="12">
        <v>8400</v>
      </c>
      <c r="N161" s="12">
        <v>5.1630000000000003</v>
      </c>
      <c r="O161" s="12">
        <v>43369.2</v>
      </c>
      <c r="P161" s="12">
        <v>0</v>
      </c>
      <c r="Q161" s="12">
        <v>0</v>
      </c>
      <c r="R161" s="12">
        <v>43369.2</v>
      </c>
      <c r="S161" s="46">
        <f t="shared" si="2"/>
        <v>1012584082</v>
      </c>
    </row>
    <row r="162" spans="1:19" s="14" customFormat="1" x14ac:dyDescent="0.3">
      <c r="A162" s="10" t="s">
        <v>771</v>
      </c>
      <c r="B162" s="11" t="s">
        <v>772</v>
      </c>
      <c r="C162" s="11">
        <v>1745046</v>
      </c>
      <c r="D162" s="11" t="s">
        <v>208</v>
      </c>
      <c r="E162" s="10"/>
      <c r="F162" s="11" t="s">
        <v>209</v>
      </c>
      <c r="G162" s="11" t="s">
        <v>81</v>
      </c>
      <c r="H162" s="11">
        <v>23348</v>
      </c>
      <c r="I162" s="11">
        <v>4</v>
      </c>
      <c r="J162" s="11" t="s">
        <v>216</v>
      </c>
      <c r="K162" s="11" t="s">
        <v>457</v>
      </c>
      <c r="L162" s="11" t="s">
        <v>32</v>
      </c>
      <c r="M162" s="12">
        <v>100</v>
      </c>
      <c r="N162" s="12">
        <v>5.4569999999999999</v>
      </c>
      <c r="O162" s="12">
        <v>545.70000000000005</v>
      </c>
      <c r="P162" s="12">
        <v>0</v>
      </c>
      <c r="Q162" s="12">
        <v>0</v>
      </c>
      <c r="R162" s="12">
        <v>545.70000000000005</v>
      </c>
      <c r="S162" s="46">
        <f t="shared" si="2"/>
        <v>12741004</v>
      </c>
    </row>
    <row r="163" spans="1:19" s="14" customFormat="1" x14ac:dyDescent="0.3">
      <c r="A163" s="10" t="s">
        <v>771</v>
      </c>
      <c r="B163" s="11" t="s">
        <v>772</v>
      </c>
      <c r="C163" s="11">
        <v>1745046</v>
      </c>
      <c r="D163" s="11" t="s">
        <v>208</v>
      </c>
      <c r="E163" s="10"/>
      <c r="F163" s="11" t="s">
        <v>209</v>
      </c>
      <c r="G163" s="11" t="s">
        <v>81</v>
      </c>
      <c r="H163" s="11">
        <v>23348</v>
      </c>
      <c r="I163" s="11">
        <v>5</v>
      </c>
      <c r="J163" s="11" t="s">
        <v>218</v>
      </c>
      <c r="K163" s="11" t="s">
        <v>438</v>
      </c>
      <c r="L163" s="11" t="s">
        <v>32</v>
      </c>
      <c r="M163" s="12">
        <v>2600</v>
      </c>
      <c r="N163" s="12">
        <v>5.1349999999999998</v>
      </c>
      <c r="O163" s="12">
        <v>13351</v>
      </c>
      <c r="P163" s="12">
        <v>0</v>
      </c>
      <c r="Q163" s="12">
        <v>0</v>
      </c>
      <c r="R163" s="12">
        <v>13351</v>
      </c>
      <c r="S163" s="46">
        <f t="shared" si="2"/>
        <v>311719148</v>
      </c>
    </row>
    <row r="164" spans="1:19" s="14" customFormat="1" x14ac:dyDescent="0.3">
      <c r="A164" s="10" t="s">
        <v>771</v>
      </c>
      <c r="B164" s="11" t="s">
        <v>772</v>
      </c>
      <c r="C164" s="11">
        <v>1745046</v>
      </c>
      <c r="D164" s="11" t="s">
        <v>208</v>
      </c>
      <c r="E164" s="10"/>
      <c r="F164" s="11" t="s">
        <v>209</v>
      </c>
      <c r="G164" s="11" t="s">
        <v>81</v>
      </c>
      <c r="H164" s="11">
        <v>23348</v>
      </c>
      <c r="I164" s="11">
        <v>6</v>
      </c>
      <c r="J164" s="11" t="s">
        <v>220</v>
      </c>
      <c r="K164" s="11" t="s">
        <v>439</v>
      </c>
      <c r="L164" s="11" t="s">
        <v>32</v>
      </c>
      <c r="M164" s="12">
        <v>8300</v>
      </c>
      <c r="N164" s="12">
        <v>5.1630000000000003</v>
      </c>
      <c r="O164" s="12">
        <v>42852.9</v>
      </c>
      <c r="P164" s="12">
        <v>0</v>
      </c>
      <c r="Q164" s="12">
        <v>0</v>
      </c>
      <c r="R164" s="12">
        <v>42852.9</v>
      </c>
      <c r="S164" s="46">
        <f t="shared" si="2"/>
        <v>1000529509</v>
      </c>
    </row>
    <row r="165" spans="1:19" s="14" customFormat="1" x14ac:dyDescent="0.3">
      <c r="A165" s="10" t="s">
        <v>771</v>
      </c>
      <c r="B165" s="11" t="s">
        <v>772</v>
      </c>
      <c r="C165" s="11">
        <v>1745046</v>
      </c>
      <c r="D165" s="11" t="s">
        <v>208</v>
      </c>
      <c r="E165" s="10"/>
      <c r="F165" s="11" t="s">
        <v>209</v>
      </c>
      <c r="G165" s="11" t="s">
        <v>81</v>
      </c>
      <c r="H165" s="11">
        <v>23348</v>
      </c>
      <c r="I165" s="11">
        <v>7</v>
      </c>
      <c r="J165" s="11" t="s">
        <v>74</v>
      </c>
      <c r="K165" s="11" t="s">
        <v>458</v>
      </c>
      <c r="L165" s="11" t="s">
        <v>32</v>
      </c>
      <c r="M165" s="12">
        <v>22900</v>
      </c>
      <c r="N165" s="12">
        <v>1.6319999999999999</v>
      </c>
      <c r="O165" s="12">
        <v>37372.800000000003</v>
      </c>
      <c r="P165" s="12">
        <v>0</v>
      </c>
      <c r="Q165" s="12">
        <v>0</v>
      </c>
      <c r="R165" s="12">
        <v>37372.800000000003</v>
      </c>
      <c r="S165" s="46">
        <f t="shared" si="2"/>
        <v>872580134</v>
      </c>
    </row>
    <row r="166" spans="1:19" s="14" customFormat="1" x14ac:dyDescent="0.3">
      <c r="A166" s="10" t="s">
        <v>771</v>
      </c>
      <c r="B166" s="11" t="s">
        <v>772</v>
      </c>
      <c r="C166" s="11">
        <v>1745046</v>
      </c>
      <c r="D166" s="11" t="s">
        <v>208</v>
      </c>
      <c r="E166" s="10"/>
      <c r="F166" s="11" t="s">
        <v>209</v>
      </c>
      <c r="G166" s="11" t="s">
        <v>81</v>
      </c>
      <c r="H166" s="11">
        <v>23348</v>
      </c>
      <c r="I166" s="11">
        <v>8</v>
      </c>
      <c r="J166" s="11" t="s">
        <v>224</v>
      </c>
      <c r="K166" s="11" t="s">
        <v>461</v>
      </c>
      <c r="L166" s="11" t="s">
        <v>32</v>
      </c>
      <c r="M166" s="12">
        <v>400</v>
      </c>
      <c r="N166" s="12">
        <v>5.4470000000000001</v>
      </c>
      <c r="O166" s="12">
        <v>2178.8000000000002</v>
      </c>
      <c r="P166" s="12">
        <v>0</v>
      </c>
      <c r="Q166" s="12">
        <v>0</v>
      </c>
      <c r="R166" s="12">
        <v>2178.8000000000002</v>
      </c>
      <c r="S166" s="46">
        <f t="shared" si="2"/>
        <v>50870622</v>
      </c>
    </row>
    <row r="167" spans="1:19" s="14" customFormat="1" x14ac:dyDescent="0.3">
      <c r="A167" s="10" t="s">
        <v>771</v>
      </c>
      <c r="B167" s="11" t="s">
        <v>772</v>
      </c>
      <c r="C167" s="11">
        <v>1745046</v>
      </c>
      <c r="D167" s="11" t="s">
        <v>208</v>
      </c>
      <c r="E167" s="10"/>
      <c r="F167" s="11" t="s">
        <v>209</v>
      </c>
      <c r="G167" s="11" t="s">
        <v>81</v>
      </c>
      <c r="H167" s="11">
        <v>23348</v>
      </c>
      <c r="I167" s="11">
        <v>9</v>
      </c>
      <c r="J167" s="11" t="s">
        <v>228</v>
      </c>
      <c r="K167" s="11" t="s">
        <v>463</v>
      </c>
      <c r="L167" s="11" t="s">
        <v>32</v>
      </c>
      <c r="M167" s="12">
        <v>1200</v>
      </c>
      <c r="N167" s="12">
        <v>5.6040000000000001</v>
      </c>
      <c r="O167" s="12">
        <v>6724.8</v>
      </c>
      <c r="P167" s="12">
        <v>0</v>
      </c>
      <c r="Q167" s="12">
        <v>0</v>
      </c>
      <c r="R167" s="12">
        <v>6724.8</v>
      </c>
      <c r="S167" s="46">
        <f t="shared" si="2"/>
        <v>157010630</v>
      </c>
    </row>
    <row r="168" spans="1:19" s="14" customFormat="1" x14ac:dyDescent="0.3">
      <c r="A168" s="10" t="s">
        <v>771</v>
      </c>
      <c r="B168" s="11" t="s">
        <v>772</v>
      </c>
      <c r="C168" s="11">
        <v>1745046</v>
      </c>
      <c r="D168" s="11" t="s">
        <v>208</v>
      </c>
      <c r="E168" s="10"/>
      <c r="F168" s="11" t="s">
        <v>209</v>
      </c>
      <c r="G168" s="11" t="s">
        <v>81</v>
      </c>
      <c r="H168" s="11">
        <v>23348</v>
      </c>
      <c r="I168" s="11">
        <v>10</v>
      </c>
      <c r="J168" s="11" t="s">
        <v>230</v>
      </c>
      <c r="K168" s="11" t="s">
        <v>464</v>
      </c>
      <c r="L168" s="11" t="s">
        <v>32</v>
      </c>
      <c r="M168" s="12">
        <v>1000</v>
      </c>
      <c r="N168" s="12">
        <v>5.6040000000000001</v>
      </c>
      <c r="O168" s="12">
        <v>5604</v>
      </c>
      <c r="P168" s="12">
        <v>0</v>
      </c>
      <c r="Q168" s="12">
        <v>0</v>
      </c>
      <c r="R168" s="12">
        <v>5604</v>
      </c>
      <c r="S168" s="46">
        <f t="shared" ref="S168:S226" si="3">ROUND(M168*N168*H168,0)</f>
        <v>130842192</v>
      </c>
    </row>
    <row r="169" spans="1:19" s="14" customFormat="1" x14ac:dyDescent="0.3">
      <c r="A169" s="10" t="s">
        <v>771</v>
      </c>
      <c r="B169" s="11" t="s">
        <v>772</v>
      </c>
      <c r="C169" s="11">
        <v>1745046</v>
      </c>
      <c r="D169" s="11" t="s">
        <v>208</v>
      </c>
      <c r="E169" s="10"/>
      <c r="F169" s="11" t="s">
        <v>209</v>
      </c>
      <c r="G169" s="11" t="s">
        <v>81</v>
      </c>
      <c r="H169" s="11">
        <v>23348</v>
      </c>
      <c r="I169" s="11">
        <v>11</v>
      </c>
      <c r="J169" s="11" t="s">
        <v>232</v>
      </c>
      <c r="K169" s="11" t="s">
        <v>233</v>
      </c>
      <c r="L169" s="11" t="s">
        <v>32</v>
      </c>
      <c r="M169" s="12">
        <v>600</v>
      </c>
      <c r="N169" s="12">
        <v>5.4470000000000001</v>
      </c>
      <c r="O169" s="12">
        <v>3268.2</v>
      </c>
      <c r="P169" s="12">
        <v>0</v>
      </c>
      <c r="Q169" s="12">
        <v>0</v>
      </c>
      <c r="R169" s="12">
        <v>3268.2</v>
      </c>
      <c r="S169" s="46">
        <f t="shared" si="3"/>
        <v>76305934</v>
      </c>
    </row>
    <row r="170" spans="1:19" s="14" customFormat="1" x14ac:dyDescent="0.3">
      <c r="A170" s="10" t="s">
        <v>771</v>
      </c>
      <c r="B170" s="11" t="s">
        <v>772</v>
      </c>
      <c r="C170" s="11">
        <v>1745046</v>
      </c>
      <c r="D170" s="11" t="s">
        <v>208</v>
      </c>
      <c r="E170" s="10"/>
      <c r="F170" s="11" t="s">
        <v>209</v>
      </c>
      <c r="G170" s="11" t="s">
        <v>81</v>
      </c>
      <c r="H170" s="11">
        <v>23348</v>
      </c>
      <c r="I170" s="11">
        <v>12</v>
      </c>
      <c r="J170" s="11" t="s">
        <v>236</v>
      </c>
      <c r="K170" s="11" t="s">
        <v>468</v>
      </c>
      <c r="L170" s="11" t="s">
        <v>32</v>
      </c>
      <c r="M170" s="12">
        <v>1200</v>
      </c>
      <c r="N170" s="12">
        <v>5.6040000000000001</v>
      </c>
      <c r="O170" s="12">
        <v>6724.8</v>
      </c>
      <c r="P170" s="12">
        <v>0</v>
      </c>
      <c r="Q170" s="12">
        <v>0</v>
      </c>
      <c r="R170" s="12">
        <v>6724.8</v>
      </c>
      <c r="S170" s="46">
        <f t="shared" si="3"/>
        <v>157010630</v>
      </c>
    </row>
    <row r="171" spans="1:19" s="14" customFormat="1" x14ac:dyDescent="0.3">
      <c r="A171" s="10" t="s">
        <v>771</v>
      </c>
      <c r="B171" s="11" t="s">
        <v>772</v>
      </c>
      <c r="C171" s="11">
        <v>1745046</v>
      </c>
      <c r="D171" s="11" t="s">
        <v>208</v>
      </c>
      <c r="E171" s="10"/>
      <c r="F171" s="11" t="s">
        <v>209</v>
      </c>
      <c r="G171" s="11" t="s">
        <v>81</v>
      </c>
      <c r="H171" s="11">
        <v>23348</v>
      </c>
      <c r="I171" s="11">
        <v>13</v>
      </c>
      <c r="J171" s="11" t="s">
        <v>238</v>
      </c>
      <c r="K171" s="11" t="s">
        <v>469</v>
      </c>
      <c r="L171" s="11" t="s">
        <v>32</v>
      </c>
      <c r="M171" s="12">
        <v>1000</v>
      </c>
      <c r="N171" s="12">
        <v>5.6040000000000001</v>
      </c>
      <c r="O171" s="12">
        <v>5604</v>
      </c>
      <c r="P171" s="12">
        <v>0</v>
      </c>
      <c r="Q171" s="12">
        <v>0</v>
      </c>
      <c r="R171" s="12">
        <v>5604</v>
      </c>
      <c r="S171" s="46">
        <f t="shared" si="3"/>
        <v>130842192</v>
      </c>
    </row>
    <row r="172" spans="1:19" s="14" customFormat="1" x14ac:dyDescent="0.3">
      <c r="A172" s="10" t="s">
        <v>771</v>
      </c>
      <c r="B172" s="11" t="s">
        <v>772</v>
      </c>
      <c r="C172" s="11">
        <v>1745046</v>
      </c>
      <c r="D172" s="11" t="s">
        <v>208</v>
      </c>
      <c r="E172" s="10"/>
      <c r="F172" s="11" t="s">
        <v>209</v>
      </c>
      <c r="G172" s="11" t="s">
        <v>81</v>
      </c>
      <c r="H172" s="11">
        <v>23348</v>
      </c>
      <c r="I172" s="11">
        <v>14</v>
      </c>
      <c r="J172" s="11" t="s">
        <v>240</v>
      </c>
      <c r="K172" s="11" t="s">
        <v>773</v>
      </c>
      <c r="L172" s="11" t="s">
        <v>32</v>
      </c>
      <c r="M172" s="12">
        <v>1400</v>
      </c>
      <c r="N172" s="12">
        <v>1.704</v>
      </c>
      <c r="O172" s="12">
        <v>2385.6</v>
      </c>
      <c r="P172" s="12">
        <v>0</v>
      </c>
      <c r="Q172" s="12">
        <v>0</v>
      </c>
      <c r="R172" s="12">
        <v>2385.6</v>
      </c>
      <c r="S172" s="46">
        <f t="shared" si="3"/>
        <v>55698989</v>
      </c>
    </row>
    <row r="173" spans="1:19" s="14" customFormat="1" x14ac:dyDescent="0.3">
      <c r="A173" s="10" t="s">
        <v>771</v>
      </c>
      <c r="B173" s="11" t="s">
        <v>772</v>
      </c>
      <c r="C173" s="11">
        <v>1745046</v>
      </c>
      <c r="D173" s="11" t="s">
        <v>208</v>
      </c>
      <c r="E173" s="10"/>
      <c r="F173" s="11" t="s">
        <v>209</v>
      </c>
      <c r="G173" s="11" t="s">
        <v>81</v>
      </c>
      <c r="H173" s="11">
        <v>23348</v>
      </c>
      <c r="I173" s="11">
        <v>15</v>
      </c>
      <c r="J173" s="11" t="s">
        <v>242</v>
      </c>
      <c r="K173" s="11" t="s">
        <v>243</v>
      </c>
      <c r="L173" s="11" t="s">
        <v>32</v>
      </c>
      <c r="M173" s="12">
        <v>4200</v>
      </c>
      <c r="N173" s="12">
        <v>1.9470000000000001</v>
      </c>
      <c r="O173" s="12">
        <v>8177.4</v>
      </c>
      <c r="P173" s="12">
        <v>0</v>
      </c>
      <c r="Q173" s="12">
        <v>0</v>
      </c>
      <c r="R173" s="12">
        <v>8177.4</v>
      </c>
      <c r="S173" s="46">
        <f t="shared" si="3"/>
        <v>190925935</v>
      </c>
    </row>
    <row r="174" spans="1:19" s="14" customFormat="1" x14ac:dyDescent="0.3">
      <c r="A174" s="10" t="s">
        <v>771</v>
      </c>
      <c r="B174" s="11" t="s">
        <v>772</v>
      </c>
      <c r="C174" s="11">
        <v>1745046</v>
      </c>
      <c r="D174" s="11" t="s">
        <v>208</v>
      </c>
      <c r="E174" s="10"/>
      <c r="F174" s="11" t="s">
        <v>209</v>
      </c>
      <c r="G174" s="11" t="s">
        <v>81</v>
      </c>
      <c r="H174" s="11">
        <v>23348</v>
      </c>
      <c r="I174" s="11">
        <v>16</v>
      </c>
      <c r="J174" s="11"/>
      <c r="K174" s="11" t="s">
        <v>774</v>
      </c>
      <c r="L174" s="11" t="s">
        <v>46</v>
      </c>
      <c r="M174" s="12">
        <v>0</v>
      </c>
      <c r="N174" s="12">
        <v>0</v>
      </c>
      <c r="O174" s="12">
        <v>0</v>
      </c>
      <c r="P174" s="12">
        <v>0</v>
      </c>
      <c r="Q174" s="12">
        <v>0</v>
      </c>
      <c r="R174" s="12">
        <v>0</v>
      </c>
      <c r="S174" s="46">
        <f t="shared" si="3"/>
        <v>0</v>
      </c>
    </row>
    <row r="175" spans="1:19" s="14" customFormat="1" x14ac:dyDescent="0.3">
      <c r="A175" s="10" t="s">
        <v>775</v>
      </c>
      <c r="B175" s="11" t="s">
        <v>772</v>
      </c>
      <c r="C175" s="11">
        <v>1745052</v>
      </c>
      <c r="D175" s="11" t="s">
        <v>448</v>
      </c>
      <c r="E175" s="10"/>
      <c r="F175" s="11" t="s">
        <v>776</v>
      </c>
      <c r="G175" s="11" t="s">
        <v>29</v>
      </c>
      <c r="H175" s="11">
        <v>25069</v>
      </c>
      <c r="I175" s="11">
        <v>1</v>
      </c>
      <c r="J175" s="11">
        <v>398525007</v>
      </c>
      <c r="K175" s="11" t="s">
        <v>450</v>
      </c>
      <c r="L175" s="11" t="s">
        <v>32</v>
      </c>
      <c r="M175" s="12">
        <v>3000</v>
      </c>
      <c r="N175" s="12">
        <v>7.4</v>
      </c>
      <c r="O175" s="12">
        <v>22200</v>
      </c>
      <c r="P175" s="12">
        <v>0</v>
      </c>
      <c r="Q175" s="12">
        <v>0</v>
      </c>
      <c r="R175" s="12">
        <v>22200</v>
      </c>
      <c r="S175" s="46">
        <f t="shared" si="3"/>
        <v>556531800</v>
      </c>
    </row>
    <row r="176" spans="1:19" s="14" customFormat="1" x14ac:dyDescent="0.3">
      <c r="A176" s="10" t="s">
        <v>775</v>
      </c>
      <c r="B176" s="11" t="s">
        <v>772</v>
      </c>
      <c r="C176" s="11">
        <v>1745052</v>
      </c>
      <c r="D176" s="11" t="s">
        <v>448</v>
      </c>
      <c r="E176" s="10"/>
      <c r="F176" s="11" t="s">
        <v>776</v>
      </c>
      <c r="G176" s="11" t="s">
        <v>29</v>
      </c>
      <c r="H176" s="11">
        <v>25069</v>
      </c>
      <c r="I176" s="11">
        <v>2</v>
      </c>
      <c r="J176" s="11">
        <v>398578607</v>
      </c>
      <c r="K176" s="11" t="s">
        <v>451</v>
      </c>
      <c r="L176" s="11" t="s">
        <v>32</v>
      </c>
      <c r="M176" s="12">
        <v>3000</v>
      </c>
      <c r="N176" s="12">
        <v>2.2999999999999998</v>
      </c>
      <c r="O176" s="12">
        <v>6900</v>
      </c>
      <c r="P176" s="12">
        <v>0</v>
      </c>
      <c r="Q176" s="12">
        <v>0</v>
      </c>
      <c r="R176" s="12">
        <v>6900</v>
      </c>
      <c r="S176" s="46">
        <f t="shared" si="3"/>
        <v>172976100</v>
      </c>
    </row>
    <row r="177" spans="1:19" s="14" customFormat="1" x14ac:dyDescent="0.3">
      <c r="A177" s="10" t="s">
        <v>775</v>
      </c>
      <c r="B177" s="11" t="s">
        <v>772</v>
      </c>
      <c r="C177" s="11">
        <v>1745052</v>
      </c>
      <c r="D177" s="11" t="s">
        <v>448</v>
      </c>
      <c r="E177" s="10"/>
      <c r="F177" s="11" t="s">
        <v>776</v>
      </c>
      <c r="G177" s="11" t="s">
        <v>29</v>
      </c>
      <c r="H177" s="11">
        <v>25069</v>
      </c>
      <c r="I177" s="11">
        <v>3</v>
      </c>
      <c r="J177" s="11">
        <v>398674009</v>
      </c>
      <c r="K177" s="11" t="s">
        <v>777</v>
      </c>
      <c r="L177" s="11" t="s">
        <v>32</v>
      </c>
      <c r="M177" s="12">
        <v>1000</v>
      </c>
      <c r="N177" s="12">
        <v>7.18</v>
      </c>
      <c r="O177" s="12">
        <v>7180</v>
      </c>
      <c r="P177" s="12">
        <v>0</v>
      </c>
      <c r="Q177" s="12">
        <v>0</v>
      </c>
      <c r="R177" s="12">
        <v>7180</v>
      </c>
      <c r="S177" s="46">
        <f t="shared" si="3"/>
        <v>179995420</v>
      </c>
    </row>
    <row r="178" spans="1:19" s="14" customFormat="1" x14ac:dyDescent="0.3">
      <c r="A178" s="10" t="s">
        <v>775</v>
      </c>
      <c r="B178" s="11" t="s">
        <v>772</v>
      </c>
      <c r="C178" s="11">
        <v>1745052</v>
      </c>
      <c r="D178" s="11" t="s">
        <v>448</v>
      </c>
      <c r="E178" s="10"/>
      <c r="F178" s="11" t="s">
        <v>776</v>
      </c>
      <c r="G178" s="11" t="s">
        <v>29</v>
      </c>
      <c r="H178" s="11">
        <v>25069</v>
      </c>
      <c r="I178" s="11">
        <v>4</v>
      </c>
      <c r="J178" s="11"/>
      <c r="K178" s="11" t="s">
        <v>778</v>
      </c>
      <c r="L178" s="11" t="s">
        <v>46</v>
      </c>
      <c r="M178" s="12">
        <v>0</v>
      </c>
      <c r="N178" s="12">
        <v>0</v>
      </c>
      <c r="O178" s="12">
        <v>0</v>
      </c>
      <c r="P178" s="12">
        <v>0</v>
      </c>
      <c r="Q178" s="12">
        <v>0</v>
      </c>
      <c r="R178" s="12">
        <v>0</v>
      </c>
      <c r="S178" s="46">
        <f t="shared" si="3"/>
        <v>0</v>
      </c>
    </row>
    <row r="179" spans="1:19" s="14" customFormat="1" x14ac:dyDescent="0.3">
      <c r="A179" s="10" t="s">
        <v>782</v>
      </c>
      <c r="B179" s="11" t="s">
        <v>780</v>
      </c>
      <c r="C179" s="11">
        <v>1745054</v>
      </c>
      <c r="D179" s="11" t="s">
        <v>27</v>
      </c>
      <c r="E179" s="10"/>
      <c r="F179" s="11" t="s">
        <v>28</v>
      </c>
      <c r="G179" s="11" t="s">
        <v>29</v>
      </c>
      <c r="H179" s="11">
        <v>25124</v>
      </c>
      <c r="I179" s="11">
        <v>1</v>
      </c>
      <c r="J179" s="11">
        <v>25249003</v>
      </c>
      <c r="K179" s="11" t="s">
        <v>783</v>
      </c>
      <c r="L179" s="11" t="s">
        <v>32</v>
      </c>
      <c r="M179" s="12">
        <v>300</v>
      </c>
      <c r="N179" s="12">
        <v>7.5999999999999998E-2</v>
      </c>
      <c r="O179" s="12">
        <v>22.8</v>
      </c>
      <c r="P179" s="12">
        <v>0</v>
      </c>
      <c r="Q179" s="12">
        <v>0</v>
      </c>
      <c r="R179" s="12">
        <v>22.8</v>
      </c>
      <c r="S179" s="46">
        <f t="shared" si="3"/>
        <v>572827</v>
      </c>
    </row>
    <row r="180" spans="1:19" s="14" customFormat="1" x14ac:dyDescent="0.3">
      <c r="A180" s="10" t="s">
        <v>782</v>
      </c>
      <c r="B180" s="11" t="s">
        <v>780</v>
      </c>
      <c r="C180" s="11">
        <v>1745054</v>
      </c>
      <c r="D180" s="11" t="s">
        <v>27</v>
      </c>
      <c r="E180" s="10"/>
      <c r="F180" s="11" t="s">
        <v>28</v>
      </c>
      <c r="G180" s="11" t="s">
        <v>29</v>
      </c>
      <c r="H180" s="11">
        <v>25124</v>
      </c>
      <c r="I180" s="11">
        <v>2</v>
      </c>
      <c r="J180" s="11">
        <v>25249102</v>
      </c>
      <c r="K180" s="11" t="s">
        <v>440</v>
      </c>
      <c r="L180" s="11" t="s">
        <v>32</v>
      </c>
      <c r="M180" s="12">
        <v>250</v>
      </c>
      <c r="N180" s="12">
        <v>5.8000000000000003E-2</v>
      </c>
      <c r="O180" s="12">
        <v>14.5</v>
      </c>
      <c r="P180" s="12">
        <v>0</v>
      </c>
      <c r="Q180" s="12">
        <v>0</v>
      </c>
      <c r="R180" s="12">
        <v>14.5</v>
      </c>
      <c r="S180" s="46">
        <f t="shared" si="3"/>
        <v>364298</v>
      </c>
    </row>
    <row r="181" spans="1:19" s="14" customFormat="1" x14ac:dyDescent="0.3">
      <c r="A181" s="10" t="s">
        <v>782</v>
      </c>
      <c r="B181" s="11" t="s">
        <v>780</v>
      </c>
      <c r="C181" s="11">
        <v>1745054</v>
      </c>
      <c r="D181" s="11" t="s">
        <v>27</v>
      </c>
      <c r="E181" s="10"/>
      <c r="F181" s="11" t="s">
        <v>28</v>
      </c>
      <c r="G181" s="11" t="s">
        <v>29</v>
      </c>
      <c r="H181" s="11">
        <v>25124</v>
      </c>
      <c r="I181" s="11">
        <v>3</v>
      </c>
      <c r="J181" s="11">
        <v>25249202</v>
      </c>
      <c r="K181" s="11" t="s">
        <v>784</v>
      </c>
      <c r="L181" s="11" t="s">
        <v>32</v>
      </c>
      <c r="M181" s="12">
        <v>250</v>
      </c>
      <c r="N181" s="12">
        <v>5.6000000000000001E-2</v>
      </c>
      <c r="O181" s="12">
        <v>14</v>
      </c>
      <c r="P181" s="12">
        <v>0</v>
      </c>
      <c r="Q181" s="12">
        <v>0</v>
      </c>
      <c r="R181" s="12">
        <v>14</v>
      </c>
      <c r="S181" s="46">
        <f t="shared" si="3"/>
        <v>351736</v>
      </c>
    </row>
    <row r="182" spans="1:19" s="14" customFormat="1" x14ac:dyDescent="0.3">
      <c r="A182" s="10" t="s">
        <v>782</v>
      </c>
      <c r="B182" s="11" t="s">
        <v>780</v>
      </c>
      <c r="C182" s="11">
        <v>1745054</v>
      </c>
      <c r="D182" s="11" t="s">
        <v>27</v>
      </c>
      <c r="E182" s="10"/>
      <c r="F182" s="11" t="s">
        <v>28</v>
      </c>
      <c r="G182" s="11" t="s">
        <v>29</v>
      </c>
      <c r="H182" s="11">
        <v>25124</v>
      </c>
      <c r="I182" s="11">
        <v>4</v>
      </c>
      <c r="J182" s="11">
        <v>25249302</v>
      </c>
      <c r="K182" s="11" t="s">
        <v>785</v>
      </c>
      <c r="L182" s="11" t="s">
        <v>32</v>
      </c>
      <c r="M182" s="12">
        <v>350</v>
      </c>
      <c r="N182" s="12">
        <v>0.09</v>
      </c>
      <c r="O182" s="12">
        <v>31.5</v>
      </c>
      <c r="P182" s="12">
        <v>0</v>
      </c>
      <c r="Q182" s="12">
        <v>0</v>
      </c>
      <c r="R182" s="12">
        <v>31.5</v>
      </c>
      <c r="S182" s="46">
        <f t="shared" si="3"/>
        <v>791406</v>
      </c>
    </row>
    <row r="183" spans="1:19" s="14" customFormat="1" x14ac:dyDescent="0.3">
      <c r="A183" s="10" t="s">
        <v>782</v>
      </c>
      <c r="B183" s="11" t="s">
        <v>780</v>
      </c>
      <c r="C183" s="11">
        <v>1745054</v>
      </c>
      <c r="D183" s="11" t="s">
        <v>27</v>
      </c>
      <c r="E183" s="10"/>
      <c r="F183" s="11" t="s">
        <v>28</v>
      </c>
      <c r="G183" s="11" t="s">
        <v>29</v>
      </c>
      <c r="H183" s="11">
        <v>25124</v>
      </c>
      <c r="I183" s="11">
        <v>5</v>
      </c>
      <c r="J183" s="11">
        <v>25249402</v>
      </c>
      <c r="K183" s="11" t="s">
        <v>786</v>
      </c>
      <c r="L183" s="11" t="s">
        <v>32</v>
      </c>
      <c r="M183" s="12">
        <v>350</v>
      </c>
      <c r="N183" s="12">
        <v>8.7999999999999995E-2</v>
      </c>
      <c r="O183" s="12">
        <v>30.8</v>
      </c>
      <c r="P183" s="12">
        <v>0</v>
      </c>
      <c r="Q183" s="12">
        <v>0</v>
      </c>
      <c r="R183" s="12">
        <v>30.8</v>
      </c>
      <c r="S183" s="46">
        <f t="shared" si="3"/>
        <v>773819</v>
      </c>
    </row>
    <row r="184" spans="1:19" s="14" customFormat="1" x14ac:dyDescent="0.3">
      <c r="A184" s="10" t="s">
        <v>782</v>
      </c>
      <c r="B184" s="11" t="s">
        <v>780</v>
      </c>
      <c r="C184" s="11">
        <v>1745054</v>
      </c>
      <c r="D184" s="11" t="s">
        <v>27</v>
      </c>
      <c r="E184" s="10"/>
      <c r="F184" s="11" t="s">
        <v>28</v>
      </c>
      <c r="G184" s="11" t="s">
        <v>29</v>
      </c>
      <c r="H184" s="11">
        <v>25124</v>
      </c>
      <c r="I184" s="11">
        <v>6</v>
      </c>
      <c r="J184" s="11">
        <v>25249503</v>
      </c>
      <c r="K184" s="11" t="s">
        <v>441</v>
      </c>
      <c r="L184" s="11" t="s">
        <v>32</v>
      </c>
      <c r="M184" s="12">
        <v>400</v>
      </c>
      <c r="N184" s="12">
        <v>5.3999999999999999E-2</v>
      </c>
      <c r="O184" s="12">
        <v>21.6</v>
      </c>
      <c r="P184" s="12">
        <v>0</v>
      </c>
      <c r="Q184" s="12">
        <v>0</v>
      </c>
      <c r="R184" s="12">
        <v>21.6</v>
      </c>
      <c r="S184" s="46">
        <f t="shared" si="3"/>
        <v>542678</v>
      </c>
    </row>
    <row r="185" spans="1:19" s="14" customFormat="1" x14ac:dyDescent="0.3">
      <c r="A185" s="10" t="s">
        <v>782</v>
      </c>
      <c r="B185" s="11" t="s">
        <v>780</v>
      </c>
      <c r="C185" s="11">
        <v>1745054</v>
      </c>
      <c r="D185" s="11" t="s">
        <v>27</v>
      </c>
      <c r="E185" s="10"/>
      <c r="F185" s="11" t="s">
        <v>28</v>
      </c>
      <c r="G185" s="11" t="s">
        <v>29</v>
      </c>
      <c r="H185" s="11">
        <v>25124</v>
      </c>
      <c r="I185" s="11">
        <v>7</v>
      </c>
      <c r="J185" s="11">
        <v>25249603</v>
      </c>
      <c r="K185" s="11" t="s">
        <v>442</v>
      </c>
      <c r="L185" s="11" t="s">
        <v>32</v>
      </c>
      <c r="M185" s="12">
        <v>400</v>
      </c>
      <c r="N185" s="12">
        <v>5.2999999999999999E-2</v>
      </c>
      <c r="O185" s="12">
        <v>21.2</v>
      </c>
      <c r="P185" s="12">
        <v>0</v>
      </c>
      <c r="Q185" s="12">
        <v>0</v>
      </c>
      <c r="R185" s="12">
        <v>21.2</v>
      </c>
      <c r="S185" s="46">
        <f t="shared" si="3"/>
        <v>532629</v>
      </c>
    </row>
    <row r="186" spans="1:19" s="14" customFormat="1" x14ac:dyDescent="0.3">
      <c r="A186" s="10" t="s">
        <v>782</v>
      </c>
      <c r="B186" s="11" t="s">
        <v>780</v>
      </c>
      <c r="C186" s="11">
        <v>1745054</v>
      </c>
      <c r="D186" s="11" t="s">
        <v>27</v>
      </c>
      <c r="E186" s="10"/>
      <c r="F186" s="11" t="s">
        <v>28</v>
      </c>
      <c r="G186" s="11" t="s">
        <v>29</v>
      </c>
      <c r="H186" s="11">
        <v>25124</v>
      </c>
      <c r="I186" s="11">
        <v>8</v>
      </c>
      <c r="J186" s="11"/>
      <c r="K186" s="11" t="s">
        <v>787</v>
      </c>
      <c r="L186" s="11" t="s">
        <v>46</v>
      </c>
      <c r="M186" s="12">
        <v>0</v>
      </c>
      <c r="N186" s="12">
        <v>0</v>
      </c>
      <c r="O186" s="12">
        <v>0</v>
      </c>
      <c r="P186" s="12">
        <v>0</v>
      </c>
      <c r="Q186" s="12">
        <v>0</v>
      </c>
      <c r="R186" s="12">
        <v>0</v>
      </c>
      <c r="S186" s="46">
        <f t="shared" si="3"/>
        <v>0</v>
      </c>
    </row>
    <row r="187" spans="1:19" s="14" customFormat="1" x14ac:dyDescent="0.3">
      <c r="A187" s="10" t="s">
        <v>788</v>
      </c>
      <c r="B187" s="11" t="s">
        <v>789</v>
      </c>
      <c r="C187" s="11">
        <v>1745057</v>
      </c>
      <c r="D187" s="11" t="s">
        <v>27</v>
      </c>
      <c r="E187" s="10"/>
      <c r="F187" s="11" t="s">
        <v>28</v>
      </c>
      <c r="G187" s="11" t="s">
        <v>29</v>
      </c>
      <c r="H187" s="11">
        <v>25387</v>
      </c>
      <c r="I187" s="11">
        <v>1</v>
      </c>
      <c r="J187" s="11" t="s">
        <v>30</v>
      </c>
      <c r="K187" s="11" t="s">
        <v>31</v>
      </c>
      <c r="L187" s="11" t="s">
        <v>32</v>
      </c>
      <c r="M187" s="12">
        <v>1000</v>
      </c>
      <c r="N187" s="12">
        <v>2.88</v>
      </c>
      <c r="O187" s="12">
        <v>2880</v>
      </c>
      <c r="P187" s="12">
        <v>0</v>
      </c>
      <c r="Q187" s="12">
        <v>0</v>
      </c>
      <c r="R187" s="12">
        <v>2880</v>
      </c>
      <c r="S187" s="46">
        <f t="shared" si="3"/>
        <v>73114560</v>
      </c>
    </row>
    <row r="188" spans="1:19" s="14" customFormat="1" x14ac:dyDescent="0.3">
      <c r="A188" s="10" t="s">
        <v>788</v>
      </c>
      <c r="B188" s="11" t="s">
        <v>789</v>
      </c>
      <c r="C188" s="11">
        <v>1745057</v>
      </c>
      <c r="D188" s="11" t="s">
        <v>27</v>
      </c>
      <c r="E188" s="10"/>
      <c r="F188" s="11" t="s">
        <v>28</v>
      </c>
      <c r="G188" s="11" t="s">
        <v>29</v>
      </c>
      <c r="H188" s="11">
        <v>25387</v>
      </c>
      <c r="I188" s="11">
        <v>2</v>
      </c>
      <c r="J188" s="11" t="s">
        <v>33</v>
      </c>
      <c r="K188" s="11" t="s">
        <v>34</v>
      </c>
      <c r="L188" s="11" t="s">
        <v>32</v>
      </c>
      <c r="M188" s="12">
        <v>500</v>
      </c>
      <c r="N188" s="12">
        <v>3.71</v>
      </c>
      <c r="O188" s="12">
        <v>1855</v>
      </c>
      <c r="P188" s="12">
        <v>0</v>
      </c>
      <c r="Q188" s="12">
        <v>0</v>
      </c>
      <c r="R188" s="12">
        <v>1855</v>
      </c>
      <c r="S188" s="46">
        <f t="shared" si="3"/>
        <v>47092885</v>
      </c>
    </row>
    <row r="189" spans="1:19" s="14" customFormat="1" x14ac:dyDescent="0.3">
      <c r="A189" s="10" t="s">
        <v>788</v>
      </c>
      <c r="B189" s="11" t="s">
        <v>789</v>
      </c>
      <c r="C189" s="11">
        <v>1745057</v>
      </c>
      <c r="D189" s="11" t="s">
        <v>27</v>
      </c>
      <c r="E189" s="10"/>
      <c r="F189" s="11" t="s">
        <v>28</v>
      </c>
      <c r="G189" s="11" t="s">
        <v>29</v>
      </c>
      <c r="H189" s="11">
        <v>25387</v>
      </c>
      <c r="I189" s="11">
        <v>3</v>
      </c>
      <c r="J189" s="11" t="s">
        <v>554</v>
      </c>
      <c r="K189" s="11" t="s">
        <v>555</v>
      </c>
      <c r="L189" s="11" t="s">
        <v>32</v>
      </c>
      <c r="M189" s="12">
        <v>200</v>
      </c>
      <c r="N189" s="12">
        <v>4.38</v>
      </c>
      <c r="O189" s="12">
        <v>876</v>
      </c>
      <c r="P189" s="12">
        <v>0</v>
      </c>
      <c r="Q189" s="12">
        <v>0</v>
      </c>
      <c r="R189" s="12">
        <v>876</v>
      </c>
      <c r="S189" s="46">
        <f t="shared" si="3"/>
        <v>22239012</v>
      </c>
    </row>
    <row r="190" spans="1:19" s="14" customFormat="1" x14ac:dyDescent="0.3">
      <c r="A190" s="10" t="s">
        <v>788</v>
      </c>
      <c r="B190" s="11" t="s">
        <v>789</v>
      </c>
      <c r="C190" s="11">
        <v>1745057</v>
      </c>
      <c r="D190" s="11" t="s">
        <v>27</v>
      </c>
      <c r="E190" s="10"/>
      <c r="F190" s="11" t="s">
        <v>28</v>
      </c>
      <c r="G190" s="11" t="s">
        <v>29</v>
      </c>
      <c r="H190" s="11">
        <v>25387</v>
      </c>
      <c r="I190" s="11">
        <v>4</v>
      </c>
      <c r="J190" s="11" t="s">
        <v>388</v>
      </c>
      <c r="K190" s="11" t="s">
        <v>389</v>
      </c>
      <c r="L190" s="11" t="s">
        <v>32</v>
      </c>
      <c r="M190" s="12">
        <v>100</v>
      </c>
      <c r="N190" s="12">
        <v>8.19</v>
      </c>
      <c r="O190" s="12">
        <v>819</v>
      </c>
      <c r="P190" s="12">
        <v>0</v>
      </c>
      <c r="Q190" s="12">
        <v>0</v>
      </c>
      <c r="R190" s="12">
        <v>819</v>
      </c>
      <c r="S190" s="46">
        <f t="shared" si="3"/>
        <v>20791953</v>
      </c>
    </row>
    <row r="191" spans="1:19" s="14" customFormat="1" x14ac:dyDescent="0.3">
      <c r="A191" s="10" t="s">
        <v>788</v>
      </c>
      <c r="B191" s="11" t="s">
        <v>789</v>
      </c>
      <c r="C191" s="11">
        <v>1745057</v>
      </c>
      <c r="D191" s="11" t="s">
        <v>27</v>
      </c>
      <c r="E191" s="10"/>
      <c r="F191" s="11" t="s">
        <v>28</v>
      </c>
      <c r="G191" s="11" t="s">
        <v>29</v>
      </c>
      <c r="H191" s="11">
        <v>25387</v>
      </c>
      <c r="I191" s="11">
        <v>5</v>
      </c>
      <c r="J191" s="11"/>
      <c r="K191" s="11" t="s">
        <v>790</v>
      </c>
      <c r="L191" s="11" t="s">
        <v>46</v>
      </c>
      <c r="M191" s="12">
        <v>0</v>
      </c>
      <c r="N191" s="12">
        <v>0</v>
      </c>
      <c r="O191" s="12">
        <v>0</v>
      </c>
      <c r="P191" s="12">
        <v>0</v>
      </c>
      <c r="Q191" s="12">
        <v>0</v>
      </c>
      <c r="R191" s="12">
        <v>0</v>
      </c>
      <c r="S191" s="46">
        <f t="shared" si="3"/>
        <v>0</v>
      </c>
    </row>
    <row r="192" spans="1:19" s="14" customFormat="1" x14ac:dyDescent="0.3">
      <c r="A192" s="10" t="s">
        <v>791</v>
      </c>
      <c r="B192" s="11" t="s">
        <v>789</v>
      </c>
      <c r="C192" s="11">
        <v>1745058</v>
      </c>
      <c r="D192" s="11" t="s">
        <v>27</v>
      </c>
      <c r="E192" s="10"/>
      <c r="F192" s="11" t="s">
        <v>28</v>
      </c>
      <c r="G192" s="11" t="s">
        <v>29</v>
      </c>
      <c r="H192" s="11">
        <v>25387</v>
      </c>
      <c r="I192" s="11">
        <v>1</v>
      </c>
      <c r="J192" s="11" t="s">
        <v>62</v>
      </c>
      <c r="K192" s="11" t="s">
        <v>63</v>
      </c>
      <c r="L192" s="11" t="s">
        <v>32</v>
      </c>
      <c r="M192" s="12">
        <v>400</v>
      </c>
      <c r="N192" s="12">
        <v>3.43</v>
      </c>
      <c r="O192" s="12">
        <v>1372</v>
      </c>
      <c r="P192" s="12">
        <v>0</v>
      </c>
      <c r="Q192" s="12">
        <v>0</v>
      </c>
      <c r="R192" s="12">
        <v>1372</v>
      </c>
      <c r="S192" s="46">
        <f t="shared" si="3"/>
        <v>34830964</v>
      </c>
    </row>
    <row r="193" spans="1:19" s="14" customFormat="1" x14ac:dyDescent="0.3">
      <c r="A193" s="10" t="s">
        <v>791</v>
      </c>
      <c r="B193" s="11" t="s">
        <v>789</v>
      </c>
      <c r="C193" s="11">
        <v>1745058</v>
      </c>
      <c r="D193" s="11" t="s">
        <v>27</v>
      </c>
      <c r="E193" s="10"/>
      <c r="F193" s="11" t="s">
        <v>28</v>
      </c>
      <c r="G193" s="11" t="s">
        <v>29</v>
      </c>
      <c r="H193" s="11">
        <v>25387</v>
      </c>
      <c r="I193" s="11">
        <v>2</v>
      </c>
      <c r="J193" s="11" t="s">
        <v>288</v>
      </c>
      <c r="K193" s="11" t="s">
        <v>289</v>
      </c>
      <c r="L193" s="11" t="s">
        <v>32</v>
      </c>
      <c r="M193" s="12">
        <v>400</v>
      </c>
      <c r="N193" s="12">
        <v>3.48</v>
      </c>
      <c r="O193" s="12">
        <v>1392</v>
      </c>
      <c r="P193" s="12">
        <v>0</v>
      </c>
      <c r="Q193" s="12">
        <v>0</v>
      </c>
      <c r="R193" s="12">
        <v>1392</v>
      </c>
      <c r="S193" s="46">
        <f t="shared" si="3"/>
        <v>35338704</v>
      </c>
    </row>
    <row r="194" spans="1:19" s="14" customFormat="1" x14ac:dyDescent="0.3">
      <c r="A194" s="10" t="s">
        <v>791</v>
      </c>
      <c r="B194" s="11" t="s">
        <v>789</v>
      </c>
      <c r="C194" s="11">
        <v>1745058</v>
      </c>
      <c r="D194" s="11" t="s">
        <v>27</v>
      </c>
      <c r="E194" s="10"/>
      <c r="F194" s="11" t="s">
        <v>28</v>
      </c>
      <c r="G194" s="11" t="s">
        <v>29</v>
      </c>
      <c r="H194" s="11">
        <v>25387</v>
      </c>
      <c r="I194" s="11">
        <v>3</v>
      </c>
      <c r="J194" s="11" t="s">
        <v>64</v>
      </c>
      <c r="K194" s="11" t="s">
        <v>65</v>
      </c>
      <c r="L194" s="11" t="s">
        <v>32</v>
      </c>
      <c r="M194" s="12">
        <v>800</v>
      </c>
      <c r="N194" s="12">
        <v>2.5099999999999998</v>
      </c>
      <c r="O194" s="12">
        <v>2008</v>
      </c>
      <c r="P194" s="12">
        <v>0</v>
      </c>
      <c r="Q194" s="12">
        <v>0</v>
      </c>
      <c r="R194" s="12">
        <v>2008</v>
      </c>
      <c r="S194" s="46">
        <f t="shared" si="3"/>
        <v>50977096</v>
      </c>
    </row>
    <row r="195" spans="1:19" s="14" customFormat="1" x14ac:dyDescent="0.3">
      <c r="A195" s="10" t="s">
        <v>791</v>
      </c>
      <c r="B195" s="11" t="s">
        <v>789</v>
      </c>
      <c r="C195" s="11">
        <v>1745058</v>
      </c>
      <c r="D195" s="11" t="s">
        <v>27</v>
      </c>
      <c r="E195" s="10"/>
      <c r="F195" s="11" t="s">
        <v>28</v>
      </c>
      <c r="G195" s="11" t="s">
        <v>29</v>
      </c>
      <c r="H195" s="11">
        <v>25387</v>
      </c>
      <c r="I195" s="11">
        <v>4</v>
      </c>
      <c r="J195" s="11" t="s">
        <v>66</v>
      </c>
      <c r="K195" s="11" t="s">
        <v>67</v>
      </c>
      <c r="L195" s="11" t="s">
        <v>32</v>
      </c>
      <c r="M195" s="12">
        <v>400</v>
      </c>
      <c r="N195" s="12">
        <v>2.48</v>
      </c>
      <c r="O195" s="12">
        <v>992</v>
      </c>
      <c r="P195" s="12">
        <v>0</v>
      </c>
      <c r="Q195" s="12">
        <v>0</v>
      </c>
      <c r="R195" s="12">
        <v>992</v>
      </c>
      <c r="S195" s="46">
        <f t="shared" si="3"/>
        <v>25183904</v>
      </c>
    </row>
    <row r="196" spans="1:19" s="14" customFormat="1" x14ac:dyDescent="0.3">
      <c r="A196" s="10" t="s">
        <v>791</v>
      </c>
      <c r="B196" s="11" t="s">
        <v>789</v>
      </c>
      <c r="C196" s="11">
        <v>1745058</v>
      </c>
      <c r="D196" s="11" t="s">
        <v>27</v>
      </c>
      <c r="E196" s="10"/>
      <c r="F196" s="11" t="s">
        <v>28</v>
      </c>
      <c r="G196" s="11" t="s">
        <v>29</v>
      </c>
      <c r="H196" s="11">
        <v>25387</v>
      </c>
      <c r="I196" s="11">
        <v>5</v>
      </c>
      <c r="J196" s="11" t="s">
        <v>68</v>
      </c>
      <c r="K196" s="11" t="s">
        <v>69</v>
      </c>
      <c r="L196" s="11" t="s">
        <v>32</v>
      </c>
      <c r="M196" s="12">
        <v>600</v>
      </c>
      <c r="N196" s="12">
        <v>3.47</v>
      </c>
      <c r="O196" s="12">
        <v>2082</v>
      </c>
      <c r="P196" s="12">
        <v>0</v>
      </c>
      <c r="Q196" s="12">
        <v>0</v>
      </c>
      <c r="R196" s="12">
        <v>2082</v>
      </c>
      <c r="S196" s="46">
        <f t="shared" si="3"/>
        <v>52855734</v>
      </c>
    </row>
    <row r="197" spans="1:19" s="14" customFormat="1" x14ac:dyDescent="0.3">
      <c r="A197" s="10" t="s">
        <v>791</v>
      </c>
      <c r="B197" s="11" t="s">
        <v>789</v>
      </c>
      <c r="C197" s="11">
        <v>1745058</v>
      </c>
      <c r="D197" s="11" t="s">
        <v>27</v>
      </c>
      <c r="E197" s="10"/>
      <c r="F197" s="11" t="s">
        <v>28</v>
      </c>
      <c r="G197" s="11" t="s">
        <v>29</v>
      </c>
      <c r="H197" s="11">
        <v>25387</v>
      </c>
      <c r="I197" s="11">
        <v>6</v>
      </c>
      <c r="J197" s="11" t="s">
        <v>70</v>
      </c>
      <c r="K197" s="11" t="s">
        <v>71</v>
      </c>
      <c r="L197" s="11" t="s">
        <v>32</v>
      </c>
      <c r="M197" s="12">
        <v>100</v>
      </c>
      <c r="N197" s="12">
        <v>2.57</v>
      </c>
      <c r="O197" s="12">
        <v>257</v>
      </c>
      <c r="P197" s="12">
        <v>0</v>
      </c>
      <c r="Q197" s="12">
        <v>0</v>
      </c>
      <c r="R197" s="12">
        <v>257</v>
      </c>
      <c r="S197" s="46">
        <f t="shared" si="3"/>
        <v>6524459</v>
      </c>
    </row>
    <row r="198" spans="1:19" s="14" customFormat="1" x14ac:dyDescent="0.3">
      <c r="A198" s="10" t="s">
        <v>791</v>
      </c>
      <c r="B198" s="11" t="s">
        <v>789</v>
      </c>
      <c r="C198" s="11">
        <v>1745058</v>
      </c>
      <c r="D198" s="11" t="s">
        <v>27</v>
      </c>
      <c r="E198" s="10"/>
      <c r="F198" s="11" t="s">
        <v>28</v>
      </c>
      <c r="G198" s="11" t="s">
        <v>29</v>
      </c>
      <c r="H198" s="11">
        <v>25387</v>
      </c>
      <c r="I198" s="11">
        <v>7</v>
      </c>
      <c r="J198" s="11" t="s">
        <v>261</v>
      </c>
      <c r="K198" s="11" t="s">
        <v>262</v>
      </c>
      <c r="L198" s="11" t="s">
        <v>32</v>
      </c>
      <c r="M198" s="12">
        <v>200</v>
      </c>
      <c r="N198" s="12">
        <v>3.51</v>
      </c>
      <c r="O198" s="12">
        <v>702</v>
      </c>
      <c r="P198" s="12">
        <v>0</v>
      </c>
      <c r="Q198" s="12">
        <v>0</v>
      </c>
      <c r="R198" s="12">
        <v>702</v>
      </c>
      <c r="S198" s="46">
        <f t="shared" si="3"/>
        <v>17821674</v>
      </c>
    </row>
    <row r="199" spans="1:19" s="14" customFormat="1" x14ac:dyDescent="0.3">
      <c r="A199" s="10" t="s">
        <v>791</v>
      </c>
      <c r="B199" s="11" t="s">
        <v>789</v>
      </c>
      <c r="C199" s="11">
        <v>1745058</v>
      </c>
      <c r="D199" s="11" t="s">
        <v>27</v>
      </c>
      <c r="E199" s="10"/>
      <c r="F199" s="11" t="s">
        <v>28</v>
      </c>
      <c r="G199" s="11" t="s">
        <v>29</v>
      </c>
      <c r="H199" s="11">
        <v>25387</v>
      </c>
      <c r="I199" s="11">
        <v>8</v>
      </c>
      <c r="J199" s="11"/>
      <c r="K199" s="11" t="s">
        <v>792</v>
      </c>
      <c r="L199" s="11" t="s">
        <v>46</v>
      </c>
      <c r="M199" s="12">
        <v>0</v>
      </c>
      <c r="N199" s="12">
        <v>0</v>
      </c>
      <c r="O199" s="12">
        <v>0</v>
      </c>
      <c r="P199" s="12">
        <v>0</v>
      </c>
      <c r="Q199" s="12">
        <v>0</v>
      </c>
      <c r="R199" s="12">
        <v>0</v>
      </c>
      <c r="S199" s="46">
        <f t="shared" si="3"/>
        <v>0</v>
      </c>
    </row>
    <row r="200" spans="1:19" s="14" customFormat="1" x14ac:dyDescent="0.3">
      <c r="A200" s="10" t="s">
        <v>793</v>
      </c>
      <c r="B200" s="11" t="s">
        <v>789</v>
      </c>
      <c r="C200" s="11">
        <v>1745059</v>
      </c>
      <c r="D200" s="11" t="s">
        <v>27</v>
      </c>
      <c r="E200" s="10"/>
      <c r="F200" s="11" t="s">
        <v>28</v>
      </c>
      <c r="G200" s="11" t="s">
        <v>29</v>
      </c>
      <c r="H200" s="11">
        <v>25387</v>
      </c>
      <c r="I200" s="11">
        <v>1</v>
      </c>
      <c r="J200" s="11" t="s">
        <v>56</v>
      </c>
      <c r="K200" s="11" t="s">
        <v>57</v>
      </c>
      <c r="L200" s="11" t="s">
        <v>32</v>
      </c>
      <c r="M200" s="12">
        <v>1200</v>
      </c>
      <c r="N200" s="12">
        <v>6.0540000000000003</v>
      </c>
      <c r="O200" s="12">
        <v>7264.8</v>
      </c>
      <c r="P200" s="12">
        <v>0</v>
      </c>
      <c r="Q200" s="12">
        <v>0</v>
      </c>
      <c r="R200" s="12">
        <v>7264.8</v>
      </c>
      <c r="S200" s="46">
        <f t="shared" si="3"/>
        <v>184431478</v>
      </c>
    </row>
    <row r="201" spans="1:19" s="14" customFormat="1" x14ac:dyDescent="0.3">
      <c r="A201" s="10" t="s">
        <v>793</v>
      </c>
      <c r="B201" s="11" t="s">
        <v>789</v>
      </c>
      <c r="C201" s="11">
        <v>1745059</v>
      </c>
      <c r="D201" s="11" t="s">
        <v>27</v>
      </c>
      <c r="E201" s="10"/>
      <c r="F201" s="11" t="s">
        <v>28</v>
      </c>
      <c r="G201" s="11" t="s">
        <v>29</v>
      </c>
      <c r="H201" s="11">
        <v>25387</v>
      </c>
      <c r="I201" s="11">
        <v>2</v>
      </c>
      <c r="J201" s="11" t="s">
        <v>58</v>
      </c>
      <c r="K201" s="11" t="s">
        <v>59</v>
      </c>
      <c r="L201" s="11" t="s">
        <v>32</v>
      </c>
      <c r="M201" s="12">
        <v>1000</v>
      </c>
      <c r="N201" s="12">
        <v>2.0880000000000001</v>
      </c>
      <c r="O201" s="12">
        <v>2088</v>
      </c>
      <c r="P201" s="12">
        <v>0</v>
      </c>
      <c r="Q201" s="12">
        <v>0</v>
      </c>
      <c r="R201" s="12">
        <v>2088</v>
      </c>
      <c r="S201" s="46">
        <f t="shared" si="3"/>
        <v>53008056</v>
      </c>
    </row>
    <row r="202" spans="1:19" s="14" customFormat="1" x14ac:dyDescent="0.3">
      <c r="A202" s="10" t="s">
        <v>793</v>
      </c>
      <c r="B202" s="11" t="s">
        <v>789</v>
      </c>
      <c r="C202" s="11">
        <v>1745059</v>
      </c>
      <c r="D202" s="11" t="s">
        <v>27</v>
      </c>
      <c r="E202" s="10"/>
      <c r="F202" s="11" t="s">
        <v>28</v>
      </c>
      <c r="G202" s="11" t="s">
        <v>29</v>
      </c>
      <c r="H202" s="11">
        <v>25387</v>
      </c>
      <c r="I202" s="11">
        <v>3</v>
      </c>
      <c r="J202" s="11"/>
      <c r="K202" s="11" t="s">
        <v>794</v>
      </c>
      <c r="L202" s="11" t="s">
        <v>46</v>
      </c>
      <c r="M202" s="12">
        <v>0</v>
      </c>
      <c r="N202" s="12">
        <v>0</v>
      </c>
      <c r="O202" s="12">
        <v>0</v>
      </c>
      <c r="P202" s="12">
        <v>0</v>
      </c>
      <c r="Q202" s="12">
        <v>0</v>
      </c>
      <c r="R202" s="12">
        <v>0</v>
      </c>
      <c r="S202" s="46">
        <f t="shared" si="3"/>
        <v>0</v>
      </c>
    </row>
    <row r="203" spans="1:19" s="14" customFormat="1" x14ac:dyDescent="0.3">
      <c r="A203" s="10" t="s">
        <v>795</v>
      </c>
      <c r="B203" s="11" t="s">
        <v>789</v>
      </c>
      <c r="C203" s="11">
        <v>1745060</v>
      </c>
      <c r="D203" s="11" t="s">
        <v>27</v>
      </c>
      <c r="E203" s="10"/>
      <c r="F203" s="11" t="s">
        <v>28</v>
      </c>
      <c r="G203" s="11" t="s">
        <v>29</v>
      </c>
      <c r="H203" s="11">
        <v>25387</v>
      </c>
      <c r="I203" s="11">
        <v>1</v>
      </c>
      <c r="J203" s="11" t="s">
        <v>48</v>
      </c>
      <c r="K203" s="11" t="s">
        <v>49</v>
      </c>
      <c r="L203" s="11" t="s">
        <v>32</v>
      </c>
      <c r="M203" s="12">
        <v>1000</v>
      </c>
      <c r="N203" s="12">
        <v>6.15</v>
      </c>
      <c r="O203" s="12">
        <v>6150</v>
      </c>
      <c r="P203" s="12">
        <v>0</v>
      </c>
      <c r="Q203" s="12">
        <v>0</v>
      </c>
      <c r="R203" s="12">
        <v>6150</v>
      </c>
      <c r="S203" s="46">
        <f t="shared" si="3"/>
        <v>156130050</v>
      </c>
    </row>
    <row r="204" spans="1:19" s="14" customFormat="1" x14ac:dyDescent="0.3">
      <c r="A204" s="10" t="s">
        <v>795</v>
      </c>
      <c r="B204" s="11" t="s">
        <v>789</v>
      </c>
      <c r="C204" s="11">
        <v>1745060</v>
      </c>
      <c r="D204" s="11" t="s">
        <v>27</v>
      </c>
      <c r="E204" s="10"/>
      <c r="F204" s="11" t="s">
        <v>28</v>
      </c>
      <c r="G204" s="11" t="s">
        <v>29</v>
      </c>
      <c r="H204" s="11">
        <v>25387</v>
      </c>
      <c r="I204" s="11">
        <v>2</v>
      </c>
      <c r="J204" s="11" t="s">
        <v>50</v>
      </c>
      <c r="K204" s="11" t="s">
        <v>51</v>
      </c>
      <c r="L204" s="11" t="s">
        <v>32</v>
      </c>
      <c r="M204" s="12">
        <v>700</v>
      </c>
      <c r="N204" s="12">
        <v>5.28</v>
      </c>
      <c r="O204" s="12">
        <v>3696</v>
      </c>
      <c r="P204" s="12">
        <v>0</v>
      </c>
      <c r="Q204" s="12">
        <v>0</v>
      </c>
      <c r="R204" s="12">
        <v>3696</v>
      </c>
      <c r="S204" s="46">
        <f t="shared" si="3"/>
        <v>93830352</v>
      </c>
    </row>
    <row r="205" spans="1:19" s="14" customFormat="1" x14ac:dyDescent="0.3">
      <c r="A205" s="10" t="s">
        <v>795</v>
      </c>
      <c r="B205" s="11" t="s">
        <v>789</v>
      </c>
      <c r="C205" s="11">
        <v>1745060</v>
      </c>
      <c r="D205" s="11" t="s">
        <v>27</v>
      </c>
      <c r="E205" s="10"/>
      <c r="F205" s="11" t="s">
        <v>28</v>
      </c>
      <c r="G205" s="11" t="s">
        <v>29</v>
      </c>
      <c r="H205" s="11">
        <v>25387</v>
      </c>
      <c r="I205" s="11">
        <v>3</v>
      </c>
      <c r="J205" s="11" t="s">
        <v>52</v>
      </c>
      <c r="K205" s="11" t="s">
        <v>53</v>
      </c>
      <c r="L205" s="11" t="s">
        <v>32</v>
      </c>
      <c r="M205" s="12">
        <v>700</v>
      </c>
      <c r="N205" s="12">
        <v>6.01</v>
      </c>
      <c r="O205" s="12">
        <v>4207</v>
      </c>
      <c r="P205" s="12">
        <v>0</v>
      </c>
      <c r="Q205" s="12">
        <v>0</v>
      </c>
      <c r="R205" s="12">
        <v>4207</v>
      </c>
      <c r="S205" s="46">
        <f t="shared" si="3"/>
        <v>106803109</v>
      </c>
    </row>
    <row r="206" spans="1:19" s="14" customFormat="1" x14ac:dyDescent="0.3">
      <c r="A206" s="10" t="s">
        <v>795</v>
      </c>
      <c r="B206" s="11" t="s">
        <v>789</v>
      </c>
      <c r="C206" s="11">
        <v>1745060</v>
      </c>
      <c r="D206" s="11" t="s">
        <v>27</v>
      </c>
      <c r="E206" s="10"/>
      <c r="F206" s="11" t="s">
        <v>28</v>
      </c>
      <c r="G206" s="11" t="s">
        <v>29</v>
      </c>
      <c r="H206" s="11">
        <v>25387</v>
      </c>
      <c r="I206" s="11">
        <v>4</v>
      </c>
      <c r="J206" s="11"/>
      <c r="K206" s="11" t="s">
        <v>796</v>
      </c>
      <c r="L206" s="11" t="s">
        <v>46</v>
      </c>
      <c r="M206" s="12">
        <v>0</v>
      </c>
      <c r="N206" s="12">
        <v>0</v>
      </c>
      <c r="O206" s="12">
        <v>0</v>
      </c>
      <c r="P206" s="12">
        <v>0</v>
      </c>
      <c r="Q206" s="12">
        <v>0</v>
      </c>
      <c r="R206" s="12">
        <v>0</v>
      </c>
      <c r="S206" s="46">
        <f t="shared" si="3"/>
        <v>0</v>
      </c>
    </row>
    <row r="207" spans="1:19" s="14" customFormat="1" x14ac:dyDescent="0.3">
      <c r="A207" s="10" t="s">
        <v>797</v>
      </c>
      <c r="B207" s="11" t="s">
        <v>789</v>
      </c>
      <c r="C207" s="11">
        <v>1745061</v>
      </c>
      <c r="D207" s="11" t="s">
        <v>27</v>
      </c>
      <c r="E207" s="10"/>
      <c r="F207" s="11" t="s">
        <v>28</v>
      </c>
      <c r="G207" s="11" t="s">
        <v>29</v>
      </c>
      <c r="H207" s="11">
        <v>25387</v>
      </c>
      <c r="I207" s="11">
        <v>1</v>
      </c>
      <c r="J207" s="11" t="s">
        <v>275</v>
      </c>
      <c r="K207" s="11" t="s">
        <v>276</v>
      </c>
      <c r="L207" s="11" t="s">
        <v>32</v>
      </c>
      <c r="M207" s="12">
        <v>2800</v>
      </c>
      <c r="N207" s="12">
        <v>10.88</v>
      </c>
      <c r="O207" s="12">
        <v>30464</v>
      </c>
      <c r="P207" s="12">
        <v>0</v>
      </c>
      <c r="Q207" s="12">
        <v>0</v>
      </c>
      <c r="R207" s="12">
        <v>30464</v>
      </c>
      <c r="S207" s="46">
        <f t="shared" si="3"/>
        <v>773389568</v>
      </c>
    </row>
    <row r="208" spans="1:19" s="14" customFormat="1" x14ac:dyDescent="0.3">
      <c r="A208" s="10" t="s">
        <v>797</v>
      </c>
      <c r="B208" s="11" t="s">
        <v>789</v>
      </c>
      <c r="C208" s="11">
        <v>1745061</v>
      </c>
      <c r="D208" s="11" t="s">
        <v>27</v>
      </c>
      <c r="E208" s="10"/>
      <c r="F208" s="11" t="s">
        <v>28</v>
      </c>
      <c r="G208" s="11" t="s">
        <v>29</v>
      </c>
      <c r="H208" s="11">
        <v>25387</v>
      </c>
      <c r="I208" s="11">
        <v>2</v>
      </c>
      <c r="J208" s="11" t="s">
        <v>277</v>
      </c>
      <c r="K208" s="11" t="s">
        <v>278</v>
      </c>
      <c r="L208" s="11" t="s">
        <v>32</v>
      </c>
      <c r="M208" s="12">
        <v>2800</v>
      </c>
      <c r="N208" s="12">
        <v>10.88</v>
      </c>
      <c r="O208" s="12">
        <v>30464</v>
      </c>
      <c r="P208" s="12">
        <v>0</v>
      </c>
      <c r="Q208" s="12">
        <v>0</v>
      </c>
      <c r="R208" s="12">
        <v>30464</v>
      </c>
      <c r="S208" s="46">
        <f t="shared" si="3"/>
        <v>773389568</v>
      </c>
    </row>
    <row r="209" spans="1:19" s="14" customFormat="1" x14ac:dyDescent="0.3">
      <c r="A209" s="10" t="s">
        <v>797</v>
      </c>
      <c r="B209" s="11" t="s">
        <v>789</v>
      </c>
      <c r="C209" s="11">
        <v>1745061</v>
      </c>
      <c r="D209" s="11" t="s">
        <v>27</v>
      </c>
      <c r="E209" s="10"/>
      <c r="F209" s="11" t="s">
        <v>28</v>
      </c>
      <c r="G209" s="11" t="s">
        <v>29</v>
      </c>
      <c r="H209" s="11">
        <v>25387</v>
      </c>
      <c r="I209" s="11">
        <v>3</v>
      </c>
      <c r="J209" s="11" t="s">
        <v>74</v>
      </c>
      <c r="K209" s="11" t="s">
        <v>458</v>
      </c>
      <c r="L209" s="11" t="s">
        <v>32</v>
      </c>
      <c r="M209" s="12">
        <v>3000</v>
      </c>
      <c r="N209" s="12">
        <v>2.7</v>
      </c>
      <c r="O209" s="12">
        <v>8100</v>
      </c>
      <c r="P209" s="12">
        <v>0</v>
      </c>
      <c r="Q209" s="12">
        <v>0</v>
      </c>
      <c r="R209" s="12">
        <v>8100</v>
      </c>
      <c r="S209" s="46">
        <f t="shared" si="3"/>
        <v>205634700</v>
      </c>
    </row>
    <row r="210" spans="1:19" s="14" customFormat="1" x14ac:dyDescent="0.3">
      <c r="A210" s="10" t="s">
        <v>797</v>
      </c>
      <c r="B210" s="11" t="s">
        <v>789</v>
      </c>
      <c r="C210" s="11">
        <v>1745061</v>
      </c>
      <c r="D210" s="11" t="s">
        <v>27</v>
      </c>
      <c r="E210" s="10"/>
      <c r="F210" s="11" t="s">
        <v>28</v>
      </c>
      <c r="G210" s="11" t="s">
        <v>29</v>
      </c>
      <c r="H210" s="11">
        <v>25387</v>
      </c>
      <c r="I210" s="11">
        <v>4</v>
      </c>
      <c r="J210" s="11"/>
      <c r="K210" s="11" t="s">
        <v>798</v>
      </c>
      <c r="L210" s="11" t="s">
        <v>46</v>
      </c>
      <c r="M210" s="12">
        <v>0</v>
      </c>
      <c r="N210" s="12">
        <v>0</v>
      </c>
      <c r="O210" s="12">
        <v>0</v>
      </c>
      <c r="P210" s="12">
        <v>0</v>
      </c>
      <c r="Q210" s="12">
        <v>0</v>
      </c>
      <c r="R210" s="12">
        <v>0</v>
      </c>
      <c r="S210" s="46">
        <f t="shared" si="3"/>
        <v>0</v>
      </c>
    </row>
    <row r="211" spans="1:19" s="14" customFormat="1" x14ac:dyDescent="0.3">
      <c r="A211" s="10" t="s">
        <v>799</v>
      </c>
      <c r="B211" s="11" t="s">
        <v>789</v>
      </c>
      <c r="C211" s="11">
        <v>1745063</v>
      </c>
      <c r="D211" s="11" t="s">
        <v>208</v>
      </c>
      <c r="E211" s="10"/>
      <c r="F211" s="11" t="s">
        <v>209</v>
      </c>
      <c r="G211" s="11" t="s">
        <v>81</v>
      </c>
      <c r="H211" s="11">
        <v>23368</v>
      </c>
      <c r="I211" s="11">
        <v>1</v>
      </c>
      <c r="J211" s="11" t="s">
        <v>210</v>
      </c>
      <c r="K211" s="11" t="s">
        <v>455</v>
      </c>
      <c r="L211" s="11" t="s">
        <v>32</v>
      </c>
      <c r="M211" s="12">
        <v>300</v>
      </c>
      <c r="N211" s="12">
        <v>5.4569999999999999</v>
      </c>
      <c r="O211" s="12">
        <v>1637.1</v>
      </c>
      <c r="P211" s="12">
        <v>0</v>
      </c>
      <c r="Q211" s="12">
        <v>0</v>
      </c>
      <c r="R211" s="12">
        <v>1637.1</v>
      </c>
      <c r="S211" s="46">
        <f t="shared" si="3"/>
        <v>38255753</v>
      </c>
    </row>
    <row r="212" spans="1:19" s="14" customFormat="1" x14ac:dyDescent="0.3">
      <c r="A212" s="10" t="s">
        <v>799</v>
      </c>
      <c r="B212" s="11" t="s">
        <v>789</v>
      </c>
      <c r="C212" s="11">
        <v>1745063</v>
      </c>
      <c r="D212" s="11" t="s">
        <v>208</v>
      </c>
      <c r="E212" s="10"/>
      <c r="F212" s="11" t="s">
        <v>209</v>
      </c>
      <c r="G212" s="11" t="s">
        <v>81</v>
      </c>
      <c r="H212" s="11">
        <v>23368</v>
      </c>
      <c r="I212" s="11">
        <v>2</v>
      </c>
      <c r="J212" s="11" t="s">
        <v>212</v>
      </c>
      <c r="K212" s="11" t="s">
        <v>617</v>
      </c>
      <c r="L212" s="11" t="s">
        <v>32</v>
      </c>
      <c r="M212" s="12">
        <v>1300</v>
      </c>
      <c r="N212" s="12">
        <v>5.1349999999999998</v>
      </c>
      <c r="O212" s="12">
        <v>6675.5</v>
      </c>
      <c r="P212" s="12">
        <v>0</v>
      </c>
      <c r="Q212" s="12">
        <v>0</v>
      </c>
      <c r="R212" s="12">
        <v>6675.5</v>
      </c>
      <c r="S212" s="46">
        <f t="shared" si="3"/>
        <v>155993084</v>
      </c>
    </row>
    <row r="213" spans="1:19" s="14" customFormat="1" x14ac:dyDescent="0.3">
      <c r="A213" s="10" t="s">
        <v>799</v>
      </c>
      <c r="B213" s="11" t="s">
        <v>789</v>
      </c>
      <c r="C213" s="11">
        <v>1745063</v>
      </c>
      <c r="D213" s="11" t="s">
        <v>208</v>
      </c>
      <c r="E213" s="10"/>
      <c r="F213" s="11" t="s">
        <v>209</v>
      </c>
      <c r="G213" s="11" t="s">
        <v>81</v>
      </c>
      <c r="H213" s="11">
        <v>23368</v>
      </c>
      <c r="I213" s="11">
        <v>3</v>
      </c>
      <c r="J213" s="11" t="s">
        <v>214</v>
      </c>
      <c r="K213" s="11" t="s">
        <v>456</v>
      </c>
      <c r="L213" s="11" t="s">
        <v>32</v>
      </c>
      <c r="M213" s="12">
        <v>4200</v>
      </c>
      <c r="N213" s="12">
        <v>5.1630000000000003</v>
      </c>
      <c r="O213" s="12">
        <v>21684.6</v>
      </c>
      <c r="P213" s="12">
        <v>0</v>
      </c>
      <c r="Q213" s="12">
        <v>0</v>
      </c>
      <c r="R213" s="12">
        <v>21684.6</v>
      </c>
      <c r="S213" s="46">
        <f t="shared" si="3"/>
        <v>506725733</v>
      </c>
    </row>
    <row r="214" spans="1:19" s="14" customFormat="1" x14ac:dyDescent="0.3">
      <c r="A214" s="10" t="s">
        <v>799</v>
      </c>
      <c r="B214" s="11" t="s">
        <v>789</v>
      </c>
      <c r="C214" s="11">
        <v>1745063</v>
      </c>
      <c r="D214" s="11" t="s">
        <v>208</v>
      </c>
      <c r="E214" s="10"/>
      <c r="F214" s="11" t="s">
        <v>209</v>
      </c>
      <c r="G214" s="11" t="s">
        <v>81</v>
      </c>
      <c r="H214" s="11">
        <v>23368</v>
      </c>
      <c r="I214" s="11">
        <v>4</v>
      </c>
      <c r="J214" s="11" t="s">
        <v>216</v>
      </c>
      <c r="K214" s="11" t="s">
        <v>457</v>
      </c>
      <c r="L214" s="11" t="s">
        <v>32</v>
      </c>
      <c r="M214" s="12">
        <v>100</v>
      </c>
      <c r="N214" s="12">
        <v>5.4569999999999999</v>
      </c>
      <c r="O214" s="12">
        <v>545.70000000000005</v>
      </c>
      <c r="P214" s="12">
        <v>0</v>
      </c>
      <c r="Q214" s="12">
        <v>0</v>
      </c>
      <c r="R214" s="12">
        <v>545.70000000000005</v>
      </c>
      <c r="S214" s="46">
        <f t="shared" si="3"/>
        <v>12751918</v>
      </c>
    </row>
    <row r="215" spans="1:19" s="14" customFormat="1" x14ac:dyDescent="0.3">
      <c r="A215" s="10" t="s">
        <v>799</v>
      </c>
      <c r="B215" s="11" t="s">
        <v>789</v>
      </c>
      <c r="C215" s="11">
        <v>1745063</v>
      </c>
      <c r="D215" s="11" t="s">
        <v>208</v>
      </c>
      <c r="E215" s="10"/>
      <c r="F215" s="11" t="s">
        <v>209</v>
      </c>
      <c r="G215" s="11" t="s">
        <v>81</v>
      </c>
      <c r="H215" s="11">
        <v>23368</v>
      </c>
      <c r="I215" s="11">
        <v>5</v>
      </c>
      <c r="J215" s="11" t="s">
        <v>218</v>
      </c>
      <c r="K215" s="11" t="s">
        <v>438</v>
      </c>
      <c r="L215" s="11" t="s">
        <v>32</v>
      </c>
      <c r="M215" s="12">
        <v>1400</v>
      </c>
      <c r="N215" s="12">
        <v>5.1349999999999998</v>
      </c>
      <c r="O215" s="12">
        <v>7189</v>
      </c>
      <c r="P215" s="12">
        <v>0</v>
      </c>
      <c r="Q215" s="12">
        <v>0</v>
      </c>
      <c r="R215" s="12">
        <v>7189</v>
      </c>
      <c r="S215" s="46">
        <f t="shared" si="3"/>
        <v>167992552</v>
      </c>
    </row>
    <row r="216" spans="1:19" s="14" customFormat="1" x14ac:dyDescent="0.3">
      <c r="A216" s="10" t="s">
        <v>799</v>
      </c>
      <c r="B216" s="11" t="s">
        <v>789</v>
      </c>
      <c r="C216" s="11">
        <v>1745063</v>
      </c>
      <c r="D216" s="11" t="s">
        <v>208</v>
      </c>
      <c r="E216" s="10"/>
      <c r="F216" s="11" t="s">
        <v>209</v>
      </c>
      <c r="G216" s="11" t="s">
        <v>81</v>
      </c>
      <c r="H216" s="11">
        <v>23368</v>
      </c>
      <c r="I216" s="11">
        <v>6</v>
      </c>
      <c r="J216" s="11" t="s">
        <v>220</v>
      </c>
      <c r="K216" s="11" t="s">
        <v>439</v>
      </c>
      <c r="L216" s="11" t="s">
        <v>32</v>
      </c>
      <c r="M216" s="12">
        <v>4100</v>
      </c>
      <c r="N216" s="12">
        <v>5.1630000000000003</v>
      </c>
      <c r="O216" s="12">
        <v>21168.3</v>
      </c>
      <c r="P216" s="12">
        <v>0</v>
      </c>
      <c r="Q216" s="12">
        <v>0</v>
      </c>
      <c r="R216" s="12">
        <v>21168.3</v>
      </c>
      <c r="S216" s="46">
        <f t="shared" si="3"/>
        <v>494660834</v>
      </c>
    </row>
    <row r="217" spans="1:19" s="14" customFormat="1" x14ac:dyDescent="0.3">
      <c r="A217" s="10" t="s">
        <v>799</v>
      </c>
      <c r="B217" s="11" t="s">
        <v>789</v>
      </c>
      <c r="C217" s="11">
        <v>1745063</v>
      </c>
      <c r="D217" s="11" t="s">
        <v>208</v>
      </c>
      <c r="E217" s="10"/>
      <c r="F217" s="11" t="s">
        <v>209</v>
      </c>
      <c r="G217" s="11" t="s">
        <v>81</v>
      </c>
      <c r="H217" s="11">
        <v>23368</v>
      </c>
      <c r="I217" s="11">
        <v>7</v>
      </c>
      <c r="J217" s="11" t="s">
        <v>74</v>
      </c>
      <c r="K217" s="11" t="s">
        <v>458</v>
      </c>
      <c r="L217" s="11" t="s">
        <v>32</v>
      </c>
      <c r="M217" s="12">
        <v>11400</v>
      </c>
      <c r="N217" s="12">
        <v>1.6319999999999999</v>
      </c>
      <c r="O217" s="12">
        <v>18604.8</v>
      </c>
      <c r="P217" s="12">
        <v>0</v>
      </c>
      <c r="Q217" s="12">
        <v>0</v>
      </c>
      <c r="R217" s="12">
        <v>18604.8</v>
      </c>
      <c r="S217" s="46">
        <f t="shared" si="3"/>
        <v>434756966</v>
      </c>
    </row>
    <row r="218" spans="1:19" s="14" customFormat="1" x14ac:dyDescent="0.3">
      <c r="A218" s="10" t="s">
        <v>799</v>
      </c>
      <c r="B218" s="11" t="s">
        <v>789</v>
      </c>
      <c r="C218" s="11">
        <v>1745063</v>
      </c>
      <c r="D218" s="11" t="s">
        <v>208</v>
      </c>
      <c r="E218" s="10"/>
      <c r="F218" s="11" t="s">
        <v>209</v>
      </c>
      <c r="G218" s="11" t="s">
        <v>81</v>
      </c>
      <c r="H218" s="11">
        <v>23368</v>
      </c>
      <c r="I218" s="11">
        <v>8</v>
      </c>
      <c r="J218" s="11" t="s">
        <v>224</v>
      </c>
      <c r="K218" s="11" t="s">
        <v>461</v>
      </c>
      <c r="L218" s="11" t="s">
        <v>32</v>
      </c>
      <c r="M218" s="12">
        <v>300</v>
      </c>
      <c r="N218" s="12">
        <v>5.4470000000000001</v>
      </c>
      <c r="O218" s="12">
        <v>1634.1</v>
      </c>
      <c r="P218" s="12">
        <v>0</v>
      </c>
      <c r="Q218" s="12">
        <v>0</v>
      </c>
      <c r="R218" s="12">
        <v>1634.1</v>
      </c>
      <c r="S218" s="46">
        <f t="shared" si="3"/>
        <v>38185649</v>
      </c>
    </row>
    <row r="219" spans="1:19" s="14" customFormat="1" x14ac:dyDescent="0.3">
      <c r="A219" s="10" t="s">
        <v>799</v>
      </c>
      <c r="B219" s="11" t="s">
        <v>789</v>
      </c>
      <c r="C219" s="11">
        <v>1745063</v>
      </c>
      <c r="D219" s="11" t="s">
        <v>208</v>
      </c>
      <c r="E219" s="10"/>
      <c r="F219" s="11" t="s">
        <v>209</v>
      </c>
      <c r="G219" s="11" t="s">
        <v>81</v>
      </c>
      <c r="H219" s="11">
        <v>23368</v>
      </c>
      <c r="I219" s="11">
        <v>9</v>
      </c>
      <c r="J219" s="11" t="s">
        <v>228</v>
      </c>
      <c r="K219" s="11" t="s">
        <v>463</v>
      </c>
      <c r="L219" s="11" t="s">
        <v>32</v>
      </c>
      <c r="M219" s="12">
        <v>600</v>
      </c>
      <c r="N219" s="12">
        <v>5.6040000000000001</v>
      </c>
      <c r="O219" s="12">
        <v>3362.4</v>
      </c>
      <c r="P219" s="12">
        <v>0</v>
      </c>
      <c r="Q219" s="12">
        <v>0</v>
      </c>
      <c r="R219" s="12">
        <v>3362.4</v>
      </c>
      <c r="S219" s="46">
        <f t="shared" si="3"/>
        <v>78572563</v>
      </c>
    </row>
    <row r="220" spans="1:19" s="14" customFormat="1" x14ac:dyDescent="0.3">
      <c r="A220" s="10" t="s">
        <v>799</v>
      </c>
      <c r="B220" s="11" t="s">
        <v>789</v>
      </c>
      <c r="C220" s="11">
        <v>1745063</v>
      </c>
      <c r="D220" s="11" t="s">
        <v>208</v>
      </c>
      <c r="E220" s="10"/>
      <c r="F220" s="11" t="s">
        <v>209</v>
      </c>
      <c r="G220" s="11" t="s">
        <v>81</v>
      </c>
      <c r="H220" s="11">
        <v>23368</v>
      </c>
      <c r="I220" s="11">
        <v>10</v>
      </c>
      <c r="J220" s="11" t="s">
        <v>230</v>
      </c>
      <c r="K220" s="11" t="s">
        <v>464</v>
      </c>
      <c r="L220" s="11" t="s">
        <v>32</v>
      </c>
      <c r="M220" s="12">
        <v>500</v>
      </c>
      <c r="N220" s="12">
        <v>5.6040000000000001</v>
      </c>
      <c r="O220" s="12">
        <v>2802</v>
      </c>
      <c r="P220" s="12">
        <v>0</v>
      </c>
      <c r="Q220" s="12">
        <v>0</v>
      </c>
      <c r="R220" s="12">
        <v>2802</v>
      </c>
      <c r="S220" s="46">
        <f t="shared" si="3"/>
        <v>65477136</v>
      </c>
    </row>
    <row r="221" spans="1:19" s="14" customFormat="1" x14ac:dyDescent="0.3">
      <c r="A221" s="10" t="s">
        <v>799</v>
      </c>
      <c r="B221" s="11" t="s">
        <v>789</v>
      </c>
      <c r="C221" s="11">
        <v>1745063</v>
      </c>
      <c r="D221" s="11" t="s">
        <v>208</v>
      </c>
      <c r="E221" s="10"/>
      <c r="F221" s="11" t="s">
        <v>209</v>
      </c>
      <c r="G221" s="11" t="s">
        <v>81</v>
      </c>
      <c r="H221" s="11">
        <v>23368</v>
      </c>
      <c r="I221" s="11">
        <v>11</v>
      </c>
      <c r="J221" s="11" t="s">
        <v>232</v>
      </c>
      <c r="K221" s="11" t="s">
        <v>233</v>
      </c>
      <c r="L221" s="11" t="s">
        <v>32</v>
      </c>
      <c r="M221" s="12">
        <v>300</v>
      </c>
      <c r="N221" s="12">
        <v>5.4470000000000001</v>
      </c>
      <c r="O221" s="12">
        <v>1634.1</v>
      </c>
      <c r="P221" s="12">
        <v>0</v>
      </c>
      <c r="Q221" s="12">
        <v>0</v>
      </c>
      <c r="R221" s="12">
        <v>1634.1</v>
      </c>
      <c r="S221" s="46">
        <f t="shared" si="3"/>
        <v>38185649</v>
      </c>
    </row>
    <row r="222" spans="1:19" s="14" customFormat="1" x14ac:dyDescent="0.3">
      <c r="A222" s="10" t="s">
        <v>799</v>
      </c>
      <c r="B222" s="11" t="s">
        <v>789</v>
      </c>
      <c r="C222" s="11">
        <v>1745063</v>
      </c>
      <c r="D222" s="11" t="s">
        <v>208</v>
      </c>
      <c r="E222" s="10"/>
      <c r="F222" s="11" t="s">
        <v>209</v>
      </c>
      <c r="G222" s="11" t="s">
        <v>81</v>
      </c>
      <c r="H222" s="11">
        <v>23368</v>
      </c>
      <c r="I222" s="11">
        <v>12</v>
      </c>
      <c r="J222" s="11" t="s">
        <v>236</v>
      </c>
      <c r="K222" s="11" t="s">
        <v>468</v>
      </c>
      <c r="L222" s="11" t="s">
        <v>32</v>
      </c>
      <c r="M222" s="12">
        <v>600</v>
      </c>
      <c r="N222" s="12">
        <v>5.6040000000000001</v>
      </c>
      <c r="O222" s="12">
        <v>3362.4</v>
      </c>
      <c r="P222" s="12">
        <v>0</v>
      </c>
      <c r="Q222" s="12">
        <v>0</v>
      </c>
      <c r="R222" s="12">
        <v>3362.4</v>
      </c>
      <c r="S222" s="46">
        <f t="shared" si="3"/>
        <v>78572563</v>
      </c>
    </row>
    <row r="223" spans="1:19" s="14" customFormat="1" x14ac:dyDescent="0.3">
      <c r="A223" s="10" t="s">
        <v>799</v>
      </c>
      <c r="B223" s="11" t="s">
        <v>789</v>
      </c>
      <c r="C223" s="11">
        <v>1745063</v>
      </c>
      <c r="D223" s="11" t="s">
        <v>208</v>
      </c>
      <c r="E223" s="10"/>
      <c r="F223" s="11" t="s">
        <v>209</v>
      </c>
      <c r="G223" s="11" t="s">
        <v>81</v>
      </c>
      <c r="H223" s="11">
        <v>23368</v>
      </c>
      <c r="I223" s="11">
        <v>13</v>
      </c>
      <c r="J223" s="11" t="s">
        <v>238</v>
      </c>
      <c r="K223" s="11" t="s">
        <v>469</v>
      </c>
      <c r="L223" s="11" t="s">
        <v>32</v>
      </c>
      <c r="M223" s="12">
        <v>500</v>
      </c>
      <c r="N223" s="12">
        <v>5.6040000000000001</v>
      </c>
      <c r="O223" s="12">
        <v>2802</v>
      </c>
      <c r="P223" s="12">
        <v>0</v>
      </c>
      <c r="Q223" s="12">
        <v>0</v>
      </c>
      <c r="R223" s="12">
        <v>2802</v>
      </c>
      <c r="S223" s="46">
        <f t="shared" si="3"/>
        <v>65477136</v>
      </c>
    </row>
    <row r="224" spans="1:19" s="14" customFormat="1" x14ac:dyDescent="0.3">
      <c r="A224" s="10" t="s">
        <v>799</v>
      </c>
      <c r="B224" s="11" t="s">
        <v>789</v>
      </c>
      <c r="C224" s="11">
        <v>1745063</v>
      </c>
      <c r="D224" s="11" t="s">
        <v>208</v>
      </c>
      <c r="E224" s="10"/>
      <c r="F224" s="11" t="s">
        <v>209</v>
      </c>
      <c r="G224" s="11" t="s">
        <v>81</v>
      </c>
      <c r="H224" s="11">
        <v>23368</v>
      </c>
      <c r="I224" s="11">
        <v>14</v>
      </c>
      <c r="J224" s="11" t="s">
        <v>240</v>
      </c>
      <c r="K224" s="11" t="s">
        <v>773</v>
      </c>
      <c r="L224" s="11" t="s">
        <v>32</v>
      </c>
      <c r="M224" s="12">
        <v>800</v>
      </c>
      <c r="N224" s="12">
        <v>1.704</v>
      </c>
      <c r="O224" s="12">
        <v>1363.2</v>
      </c>
      <c r="P224" s="12">
        <v>0</v>
      </c>
      <c r="Q224" s="12">
        <v>0</v>
      </c>
      <c r="R224" s="12">
        <v>1363.2</v>
      </c>
      <c r="S224" s="46">
        <f t="shared" si="3"/>
        <v>31855258</v>
      </c>
    </row>
    <row r="225" spans="1:19" s="14" customFormat="1" x14ac:dyDescent="0.3">
      <c r="A225" s="10" t="s">
        <v>799</v>
      </c>
      <c r="B225" s="11" t="s">
        <v>789</v>
      </c>
      <c r="C225" s="11">
        <v>1745063</v>
      </c>
      <c r="D225" s="11" t="s">
        <v>208</v>
      </c>
      <c r="E225" s="10"/>
      <c r="F225" s="11" t="s">
        <v>209</v>
      </c>
      <c r="G225" s="11" t="s">
        <v>81</v>
      </c>
      <c r="H225" s="11">
        <v>23368</v>
      </c>
      <c r="I225" s="11">
        <v>15</v>
      </c>
      <c r="J225" s="11" t="s">
        <v>242</v>
      </c>
      <c r="K225" s="11" t="s">
        <v>243</v>
      </c>
      <c r="L225" s="11" t="s">
        <v>32</v>
      </c>
      <c r="M225" s="12">
        <v>2100</v>
      </c>
      <c r="N225" s="12">
        <v>1.9470000000000001</v>
      </c>
      <c r="O225" s="12">
        <v>4088.7</v>
      </c>
      <c r="P225" s="12">
        <v>0</v>
      </c>
      <c r="Q225" s="12">
        <v>0</v>
      </c>
      <c r="R225" s="12">
        <v>4088.7</v>
      </c>
      <c r="S225" s="46">
        <f t="shared" si="3"/>
        <v>95544742</v>
      </c>
    </row>
    <row r="226" spans="1:19" s="14" customFormat="1" x14ac:dyDescent="0.3">
      <c r="A226" s="10" t="s">
        <v>799</v>
      </c>
      <c r="B226" s="11" t="s">
        <v>789</v>
      </c>
      <c r="C226" s="11">
        <v>1745063</v>
      </c>
      <c r="D226" s="11" t="s">
        <v>208</v>
      </c>
      <c r="E226" s="10"/>
      <c r="F226" s="11" t="s">
        <v>209</v>
      </c>
      <c r="G226" s="11" t="s">
        <v>81</v>
      </c>
      <c r="H226" s="11">
        <v>23368</v>
      </c>
      <c r="I226" s="11">
        <v>16</v>
      </c>
      <c r="J226" s="11"/>
      <c r="K226" s="11" t="s">
        <v>800</v>
      </c>
      <c r="L226" s="11" t="s">
        <v>46</v>
      </c>
      <c r="M226" s="12">
        <v>0</v>
      </c>
      <c r="N226" s="12">
        <v>0</v>
      </c>
      <c r="O226" s="12">
        <v>0</v>
      </c>
      <c r="P226" s="12">
        <v>0</v>
      </c>
      <c r="Q226" s="12">
        <v>0</v>
      </c>
      <c r="R226" s="12">
        <v>0</v>
      </c>
      <c r="S226" s="46">
        <f t="shared" si="3"/>
        <v>0</v>
      </c>
    </row>
    <row r="227" spans="1:19" s="14" customFormat="1" x14ac:dyDescent="0.3">
      <c r="A227" s="10" t="s">
        <v>801</v>
      </c>
      <c r="B227" s="11" t="s">
        <v>802</v>
      </c>
      <c r="C227" s="11">
        <v>1745055</v>
      </c>
      <c r="D227" s="11" t="s">
        <v>125</v>
      </c>
      <c r="E227" s="10"/>
      <c r="F227" s="11" t="s">
        <v>126</v>
      </c>
      <c r="G227" s="11" t="s">
        <v>81</v>
      </c>
      <c r="H227" s="11">
        <v>23365</v>
      </c>
      <c r="I227" s="11">
        <v>1</v>
      </c>
      <c r="J227" s="11" t="s">
        <v>171</v>
      </c>
      <c r="K227" s="11" t="s">
        <v>172</v>
      </c>
      <c r="L227" s="11" t="s">
        <v>32</v>
      </c>
      <c r="M227" s="12">
        <v>3500</v>
      </c>
      <c r="N227" s="12">
        <v>6.37</v>
      </c>
      <c r="O227" s="12">
        <v>22295</v>
      </c>
      <c r="P227" s="12">
        <v>0</v>
      </c>
      <c r="Q227" s="12">
        <v>0</v>
      </c>
      <c r="R227" s="12">
        <v>22295</v>
      </c>
      <c r="S227" s="46">
        <f t="shared" ref="S227:S269" si="4">ROUND(M227*N227*H227,0)</f>
        <v>520922675</v>
      </c>
    </row>
    <row r="228" spans="1:19" s="14" customFormat="1" x14ac:dyDescent="0.3">
      <c r="A228" s="10" t="s">
        <v>801</v>
      </c>
      <c r="B228" s="11" t="s">
        <v>802</v>
      </c>
      <c r="C228" s="11">
        <v>1745055</v>
      </c>
      <c r="D228" s="11" t="s">
        <v>125</v>
      </c>
      <c r="E228" s="10"/>
      <c r="F228" s="11" t="s">
        <v>126</v>
      </c>
      <c r="G228" s="11" t="s">
        <v>81</v>
      </c>
      <c r="H228" s="11">
        <v>23365</v>
      </c>
      <c r="I228" s="11">
        <v>2</v>
      </c>
      <c r="J228" s="11" t="s">
        <v>88</v>
      </c>
      <c r="K228" s="11" t="s">
        <v>89</v>
      </c>
      <c r="L228" s="11" t="s">
        <v>32</v>
      </c>
      <c r="M228" s="12">
        <v>4000</v>
      </c>
      <c r="N228" s="12">
        <v>5.67</v>
      </c>
      <c r="O228" s="12">
        <v>22680</v>
      </c>
      <c r="P228" s="12">
        <v>0</v>
      </c>
      <c r="Q228" s="12">
        <v>0</v>
      </c>
      <c r="R228" s="12">
        <v>22680</v>
      </c>
      <c r="S228" s="46">
        <f t="shared" si="4"/>
        <v>529918200</v>
      </c>
    </row>
    <row r="229" spans="1:19" s="14" customFormat="1" x14ac:dyDescent="0.3">
      <c r="A229" s="10" t="s">
        <v>801</v>
      </c>
      <c r="B229" s="11" t="s">
        <v>802</v>
      </c>
      <c r="C229" s="11">
        <v>1745055</v>
      </c>
      <c r="D229" s="11" t="s">
        <v>125</v>
      </c>
      <c r="E229" s="10"/>
      <c r="F229" s="11" t="s">
        <v>126</v>
      </c>
      <c r="G229" s="11" t="s">
        <v>81</v>
      </c>
      <c r="H229" s="11">
        <v>23365</v>
      </c>
      <c r="I229" s="11">
        <v>3</v>
      </c>
      <c r="J229" s="11" t="s">
        <v>90</v>
      </c>
      <c r="K229" s="11" t="s">
        <v>91</v>
      </c>
      <c r="L229" s="11" t="s">
        <v>32</v>
      </c>
      <c r="M229" s="12">
        <v>1600</v>
      </c>
      <c r="N229" s="12">
        <v>5.89</v>
      </c>
      <c r="O229" s="12">
        <v>9424</v>
      </c>
      <c r="P229" s="12">
        <v>0</v>
      </c>
      <c r="Q229" s="12">
        <v>0</v>
      </c>
      <c r="R229" s="12">
        <v>9424</v>
      </c>
      <c r="S229" s="46">
        <f t="shared" si="4"/>
        <v>220191760</v>
      </c>
    </row>
    <row r="230" spans="1:19" s="14" customFormat="1" x14ac:dyDescent="0.3">
      <c r="A230" s="10" t="s">
        <v>801</v>
      </c>
      <c r="B230" s="11" t="s">
        <v>802</v>
      </c>
      <c r="C230" s="11">
        <v>1745055</v>
      </c>
      <c r="D230" s="11" t="s">
        <v>125</v>
      </c>
      <c r="E230" s="10"/>
      <c r="F230" s="11" t="s">
        <v>126</v>
      </c>
      <c r="G230" s="11" t="s">
        <v>81</v>
      </c>
      <c r="H230" s="11">
        <v>23365</v>
      </c>
      <c r="I230" s="11">
        <v>4</v>
      </c>
      <c r="J230" s="11" t="s">
        <v>173</v>
      </c>
      <c r="K230" s="11" t="s">
        <v>174</v>
      </c>
      <c r="L230" s="11" t="s">
        <v>32</v>
      </c>
      <c r="M230" s="12">
        <v>1600</v>
      </c>
      <c r="N230" s="12">
        <v>4.0999999999999996</v>
      </c>
      <c r="O230" s="12">
        <v>6560</v>
      </c>
      <c r="P230" s="12">
        <v>0</v>
      </c>
      <c r="Q230" s="12">
        <v>0</v>
      </c>
      <c r="R230" s="12">
        <v>6560</v>
      </c>
      <c r="S230" s="46">
        <f t="shared" si="4"/>
        <v>153274400</v>
      </c>
    </row>
    <row r="231" spans="1:19" s="14" customFormat="1" x14ac:dyDescent="0.3">
      <c r="A231" s="10" t="s">
        <v>801</v>
      </c>
      <c r="B231" s="11" t="s">
        <v>802</v>
      </c>
      <c r="C231" s="11">
        <v>1745055</v>
      </c>
      <c r="D231" s="11" t="s">
        <v>125</v>
      </c>
      <c r="E231" s="10"/>
      <c r="F231" s="11" t="s">
        <v>126</v>
      </c>
      <c r="G231" s="11" t="s">
        <v>81</v>
      </c>
      <c r="H231" s="11">
        <v>23365</v>
      </c>
      <c r="I231" s="11">
        <v>5</v>
      </c>
      <c r="J231" s="11" t="s">
        <v>175</v>
      </c>
      <c r="K231" s="11" t="s">
        <v>176</v>
      </c>
      <c r="L231" s="11" t="s">
        <v>32</v>
      </c>
      <c r="M231" s="12">
        <v>1600</v>
      </c>
      <c r="N231" s="12">
        <v>5.89</v>
      </c>
      <c r="O231" s="12">
        <v>9424</v>
      </c>
      <c r="P231" s="12">
        <v>0</v>
      </c>
      <c r="Q231" s="12">
        <v>0</v>
      </c>
      <c r="R231" s="12">
        <v>9424</v>
      </c>
      <c r="S231" s="46">
        <f t="shared" si="4"/>
        <v>220191760</v>
      </c>
    </row>
    <row r="232" spans="1:19" s="14" customFormat="1" x14ac:dyDescent="0.3">
      <c r="A232" s="10" t="s">
        <v>801</v>
      </c>
      <c r="B232" s="11" t="s">
        <v>802</v>
      </c>
      <c r="C232" s="11">
        <v>1745055</v>
      </c>
      <c r="D232" s="11" t="s">
        <v>125</v>
      </c>
      <c r="E232" s="10"/>
      <c r="F232" s="11" t="s">
        <v>126</v>
      </c>
      <c r="G232" s="11" t="s">
        <v>81</v>
      </c>
      <c r="H232" s="11">
        <v>23365</v>
      </c>
      <c r="I232" s="11">
        <v>6</v>
      </c>
      <c r="J232" s="11" t="s">
        <v>503</v>
      </c>
      <c r="K232" s="11" t="s">
        <v>504</v>
      </c>
      <c r="L232" s="11" t="s">
        <v>32</v>
      </c>
      <c r="M232" s="12">
        <v>1300</v>
      </c>
      <c r="N232" s="12">
        <v>5.62</v>
      </c>
      <c r="O232" s="12">
        <v>7306</v>
      </c>
      <c r="P232" s="12">
        <v>0</v>
      </c>
      <c r="Q232" s="12">
        <v>0</v>
      </c>
      <c r="R232" s="12">
        <v>7306</v>
      </c>
      <c r="S232" s="46">
        <f t="shared" si="4"/>
        <v>170704690</v>
      </c>
    </row>
    <row r="233" spans="1:19" s="14" customFormat="1" x14ac:dyDescent="0.3">
      <c r="A233" s="10" t="s">
        <v>801</v>
      </c>
      <c r="B233" s="11" t="s">
        <v>802</v>
      </c>
      <c r="C233" s="11">
        <v>1745055</v>
      </c>
      <c r="D233" s="11" t="s">
        <v>125</v>
      </c>
      <c r="E233" s="10"/>
      <c r="F233" s="11" t="s">
        <v>126</v>
      </c>
      <c r="G233" s="11" t="s">
        <v>81</v>
      </c>
      <c r="H233" s="11">
        <v>23365</v>
      </c>
      <c r="I233" s="11">
        <v>7</v>
      </c>
      <c r="J233" s="11" t="s">
        <v>505</v>
      </c>
      <c r="K233" s="11" t="s">
        <v>506</v>
      </c>
      <c r="L233" s="11" t="s">
        <v>32</v>
      </c>
      <c r="M233" s="12">
        <v>1500</v>
      </c>
      <c r="N233" s="12">
        <v>5.62</v>
      </c>
      <c r="O233" s="12">
        <v>8430</v>
      </c>
      <c r="P233" s="12">
        <v>0</v>
      </c>
      <c r="Q233" s="12">
        <v>0</v>
      </c>
      <c r="R233" s="12">
        <v>8430</v>
      </c>
      <c r="S233" s="46">
        <f t="shared" si="4"/>
        <v>196966950</v>
      </c>
    </row>
    <row r="234" spans="1:19" s="14" customFormat="1" x14ac:dyDescent="0.3">
      <c r="A234" s="10" t="s">
        <v>801</v>
      </c>
      <c r="B234" s="11" t="s">
        <v>802</v>
      </c>
      <c r="C234" s="11">
        <v>1745055</v>
      </c>
      <c r="D234" s="11" t="s">
        <v>125</v>
      </c>
      <c r="E234" s="10"/>
      <c r="F234" s="11" t="s">
        <v>126</v>
      </c>
      <c r="G234" s="11" t="s">
        <v>81</v>
      </c>
      <c r="H234" s="11">
        <v>23365</v>
      </c>
      <c r="I234" s="11">
        <v>8</v>
      </c>
      <c r="J234" s="11"/>
      <c r="K234" s="11" t="s">
        <v>803</v>
      </c>
      <c r="L234" s="11" t="s">
        <v>46</v>
      </c>
      <c r="M234" s="12">
        <v>0</v>
      </c>
      <c r="N234" s="12">
        <v>0</v>
      </c>
      <c r="O234" s="12">
        <v>0</v>
      </c>
      <c r="P234" s="12">
        <v>0</v>
      </c>
      <c r="Q234" s="12">
        <v>0</v>
      </c>
      <c r="R234" s="12">
        <v>0</v>
      </c>
      <c r="S234" s="46">
        <f t="shared" si="4"/>
        <v>0</v>
      </c>
    </row>
    <row r="235" spans="1:19" s="14" customFormat="1" x14ac:dyDescent="0.3">
      <c r="A235" s="10" t="s">
        <v>804</v>
      </c>
      <c r="B235" s="11" t="s">
        <v>802</v>
      </c>
      <c r="C235" s="11">
        <v>1745056</v>
      </c>
      <c r="D235" s="11" t="s">
        <v>125</v>
      </c>
      <c r="E235" s="10"/>
      <c r="F235" s="11" t="s">
        <v>126</v>
      </c>
      <c r="G235" s="11" t="s">
        <v>81</v>
      </c>
      <c r="H235" s="11">
        <v>23365</v>
      </c>
      <c r="I235" s="11">
        <v>1</v>
      </c>
      <c r="J235" s="11" t="s">
        <v>86</v>
      </c>
      <c r="K235" s="11" t="s">
        <v>87</v>
      </c>
      <c r="L235" s="11" t="s">
        <v>32</v>
      </c>
      <c r="M235" s="12">
        <v>2500</v>
      </c>
      <c r="N235" s="12">
        <v>5.1100000000000003</v>
      </c>
      <c r="O235" s="12">
        <v>12775</v>
      </c>
      <c r="P235" s="12">
        <v>0</v>
      </c>
      <c r="Q235" s="12">
        <v>0</v>
      </c>
      <c r="R235" s="12">
        <v>12775</v>
      </c>
      <c r="S235" s="46">
        <f t="shared" si="4"/>
        <v>298487875</v>
      </c>
    </row>
    <row r="236" spans="1:19" s="14" customFormat="1" x14ac:dyDescent="0.3">
      <c r="A236" s="10" t="s">
        <v>804</v>
      </c>
      <c r="B236" s="11" t="s">
        <v>802</v>
      </c>
      <c r="C236" s="11">
        <v>1745056</v>
      </c>
      <c r="D236" s="11" t="s">
        <v>125</v>
      </c>
      <c r="E236" s="10"/>
      <c r="F236" s="11" t="s">
        <v>126</v>
      </c>
      <c r="G236" s="11" t="s">
        <v>81</v>
      </c>
      <c r="H236" s="11">
        <v>23365</v>
      </c>
      <c r="I236" s="11">
        <v>2</v>
      </c>
      <c r="J236" s="11"/>
      <c r="K236" s="11" t="s">
        <v>805</v>
      </c>
      <c r="L236" s="11" t="s">
        <v>46</v>
      </c>
      <c r="M236" s="12">
        <v>0</v>
      </c>
      <c r="N236" s="12">
        <v>0</v>
      </c>
      <c r="O236" s="12">
        <v>0</v>
      </c>
      <c r="P236" s="12">
        <v>0</v>
      </c>
      <c r="Q236" s="12">
        <v>0</v>
      </c>
      <c r="R236" s="12">
        <v>0</v>
      </c>
      <c r="S236" s="46">
        <f t="shared" si="4"/>
        <v>0</v>
      </c>
    </row>
    <row r="237" spans="1:19" s="14" customFormat="1" x14ac:dyDescent="0.3">
      <c r="A237" s="10" t="s">
        <v>806</v>
      </c>
      <c r="B237" s="11" t="s">
        <v>802</v>
      </c>
      <c r="C237" s="11">
        <v>1745062</v>
      </c>
      <c r="D237" s="11" t="s">
        <v>112</v>
      </c>
      <c r="E237" s="10"/>
      <c r="F237" s="11" t="s">
        <v>113</v>
      </c>
      <c r="G237" s="11" t="s">
        <v>81</v>
      </c>
      <c r="H237" s="11">
        <v>23365</v>
      </c>
      <c r="I237" s="11">
        <v>1</v>
      </c>
      <c r="J237" s="11">
        <v>564544204</v>
      </c>
      <c r="K237" s="11" t="s">
        <v>600</v>
      </c>
      <c r="L237" s="11" t="s">
        <v>32</v>
      </c>
      <c r="M237" s="12">
        <v>47</v>
      </c>
      <c r="N237" s="12">
        <v>7.28</v>
      </c>
      <c r="O237" s="12">
        <v>342.16</v>
      </c>
      <c r="P237" s="12">
        <v>0</v>
      </c>
      <c r="Q237" s="12">
        <v>0</v>
      </c>
      <c r="R237" s="12">
        <v>342.16</v>
      </c>
      <c r="S237" s="46">
        <f t="shared" si="4"/>
        <v>7994568</v>
      </c>
    </row>
    <row r="238" spans="1:19" s="14" customFormat="1" x14ac:dyDescent="0.3">
      <c r="A238" s="10" t="s">
        <v>806</v>
      </c>
      <c r="B238" s="11" t="s">
        <v>802</v>
      </c>
      <c r="C238" s="11">
        <v>1745062</v>
      </c>
      <c r="D238" s="11" t="s">
        <v>112</v>
      </c>
      <c r="E238" s="10"/>
      <c r="F238" s="11" t="s">
        <v>113</v>
      </c>
      <c r="G238" s="11" t="s">
        <v>81</v>
      </c>
      <c r="H238" s="11">
        <v>23365</v>
      </c>
      <c r="I238" s="11">
        <v>2</v>
      </c>
      <c r="J238" s="11">
        <v>564600404</v>
      </c>
      <c r="K238" s="11" t="s">
        <v>601</v>
      </c>
      <c r="L238" s="11" t="s">
        <v>32</v>
      </c>
      <c r="M238" s="12">
        <v>47</v>
      </c>
      <c r="N238" s="12">
        <v>2.89</v>
      </c>
      <c r="O238" s="12">
        <v>135.83000000000001</v>
      </c>
      <c r="P238" s="12">
        <v>0</v>
      </c>
      <c r="Q238" s="12">
        <v>0</v>
      </c>
      <c r="R238" s="12">
        <v>135.83000000000001</v>
      </c>
      <c r="S238" s="46">
        <f t="shared" si="4"/>
        <v>3173668</v>
      </c>
    </row>
    <row r="239" spans="1:19" s="14" customFormat="1" x14ac:dyDescent="0.3">
      <c r="A239" s="10" t="s">
        <v>806</v>
      </c>
      <c r="B239" s="11" t="s">
        <v>802</v>
      </c>
      <c r="C239" s="11">
        <v>1745062</v>
      </c>
      <c r="D239" s="11" t="s">
        <v>112</v>
      </c>
      <c r="E239" s="10"/>
      <c r="F239" s="11" t="s">
        <v>113</v>
      </c>
      <c r="G239" s="11" t="s">
        <v>81</v>
      </c>
      <c r="H239" s="11">
        <v>23365</v>
      </c>
      <c r="I239" s="11">
        <v>3</v>
      </c>
      <c r="J239" s="11">
        <v>566421804</v>
      </c>
      <c r="K239" s="11" t="s">
        <v>318</v>
      </c>
      <c r="L239" s="11" t="s">
        <v>32</v>
      </c>
      <c r="M239" s="12">
        <v>128</v>
      </c>
      <c r="N239" s="12">
        <v>11.39</v>
      </c>
      <c r="O239" s="12">
        <v>1457.92</v>
      </c>
      <c r="P239" s="12">
        <v>0</v>
      </c>
      <c r="Q239" s="12">
        <v>0</v>
      </c>
      <c r="R239" s="12">
        <v>1457.92</v>
      </c>
      <c r="S239" s="46">
        <f t="shared" si="4"/>
        <v>34064301</v>
      </c>
    </row>
    <row r="240" spans="1:19" s="14" customFormat="1" x14ac:dyDescent="0.3">
      <c r="A240" s="10" t="s">
        <v>806</v>
      </c>
      <c r="B240" s="11" t="s">
        <v>802</v>
      </c>
      <c r="C240" s="11">
        <v>1745062</v>
      </c>
      <c r="D240" s="11" t="s">
        <v>112</v>
      </c>
      <c r="E240" s="10"/>
      <c r="F240" s="11" t="s">
        <v>113</v>
      </c>
      <c r="G240" s="11" t="s">
        <v>81</v>
      </c>
      <c r="H240" s="11">
        <v>23365</v>
      </c>
      <c r="I240" s="11">
        <v>4</v>
      </c>
      <c r="J240" s="11">
        <v>566559805</v>
      </c>
      <c r="K240" s="11" t="s">
        <v>602</v>
      </c>
      <c r="L240" s="11" t="s">
        <v>32</v>
      </c>
      <c r="M240" s="12">
        <v>176</v>
      </c>
      <c r="N240" s="12">
        <v>3.23</v>
      </c>
      <c r="O240" s="12">
        <v>568.48</v>
      </c>
      <c r="P240" s="12">
        <v>0</v>
      </c>
      <c r="Q240" s="12">
        <v>0</v>
      </c>
      <c r="R240" s="12">
        <v>568.48</v>
      </c>
      <c r="S240" s="46">
        <f t="shared" si="4"/>
        <v>13282535</v>
      </c>
    </row>
    <row r="241" spans="1:19" s="14" customFormat="1" x14ac:dyDescent="0.3">
      <c r="A241" s="10" t="s">
        <v>806</v>
      </c>
      <c r="B241" s="11" t="s">
        <v>802</v>
      </c>
      <c r="C241" s="11">
        <v>1745062</v>
      </c>
      <c r="D241" s="11" t="s">
        <v>112</v>
      </c>
      <c r="E241" s="10"/>
      <c r="F241" s="11" t="s">
        <v>113</v>
      </c>
      <c r="G241" s="11" t="s">
        <v>81</v>
      </c>
      <c r="H241" s="11">
        <v>23365</v>
      </c>
      <c r="I241" s="11">
        <v>5</v>
      </c>
      <c r="J241" s="11">
        <v>566561305</v>
      </c>
      <c r="K241" s="11" t="s">
        <v>116</v>
      </c>
      <c r="L241" s="11" t="s">
        <v>32</v>
      </c>
      <c r="M241" s="12">
        <v>102</v>
      </c>
      <c r="N241" s="12">
        <v>11.68</v>
      </c>
      <c r="O241" s="12">
        <v>1191.3599999999999</v>
      </c>
      <c r="P241" s="12">
        <v>0</v>
      </c>
      <c r="Q241" s="12">
        <v>0</v>
      </c>
      <c r="R241" s="12">
        <v>1191.3599999999999</v>
      </c>
      <c r="S241" s="46">
        <f t="shared" si="4"/>
        <v>27836126</v>
      </c>
    </row>
    <row r="242" spans="1:19" s="14" customFormat="1" x14ac:dyDescent="0.3">
      <c r="A242" s="10" t="s">
        <v>806</v>
      </c>
      <c r="B242" s="11" t="s">
        <v>802</v>
      </c>
      <c r="C242" s="11">
        <v>1745062</v>
      </c>
      <c r="D242" s="11" t="s">
        <v>112</v>
      </c>
      <c r="E242" s="10"/>
      <c r="F242" s="11" t="s">
        <v>113</v>
      </c>
      <c r="G242" s="11" t="s">
        <v>81</v>
      </c>
      <c r="H242" s="11">
        <v>23365</v>
      </c>
      <c r="I242" s="11">
        <v>6</v>
      </c>
      <c r="J242" s="11">
        <v>567301805</v>
      </c>
      <c r="K242" s="11" t="s">
        <v>117</v>
      </c>
      <c r="L242" s="11" t="s">
        <v>32</v>
      </c>
      <c r="M242" s="12">
        <v>94</v>
      </c>
      <c r="N242" s="12">
        <v>11.68</v>
      </c>
      <c r="O242" s="12">
        <v>1097.92</v>
      </c>
      <c r="P242" s="12">
        <v>0</v>
      </c>
      <c r="Q242" s="12">
        <v>0</v>
      </c>
      <c r="R242" s="12">
        <v>1097.92</v>
      </c>
      <c r="S242" s="46">
        <f t="shared" si="4"/>
        <v>25652901</v>
      </c>
    </row>
    <row r="243" spans="1:19" s="14" customFormat="1" x14ac:dyDescent="0.3">
      <c r="A243" s="10" t="s">
        <v>806</v>
      </c>
      <c r="B243" s="11" t="s">
        <v>802</v>
      </c>
      <c r="C243" s="11">
        <v>1745062</v>
      </c>
      <c r="D243" s="11" t="s">
        <v>112</v>
      </c>
      <c r="E243" s="10"/>
      <c r="F243" s="11" t="s">
        <v>113</v>
      </c>
      <c r="G243" s="11" t="s">
        <v>81</v>
      </c>
      <c r="H243" s="11">
        <v>23365</v>
      </c>
      <c r="I243" s="11">
        <v>7</v>
      </c>
      <c r="J243" s="11">
        <v>567302302</v>
      </c>
      <c r="K243" s="11" t="s">
        <v>119</v>
      </c>
      <c r="L243" s="11" t="s">
        <v>32</v>
      </c>
      <c r="M243" s="12">
        <v>6</v>
      </c>
      <c r="N243" s="12">
        <v>12.03</v>
      </c>
      <c r="O243" s="12">
        <v>72.180000000000007</v>
      </c>
      <c r="P243" s="12">
        <v>0</v>
      </c>
      <c r="Q243" s="12">
        <v>0</v>
      </c>
      <c r="R243" s="12">
        <v>72.180000000000007</v>
      </c>
      <c r="S243" s="46">
        <f t="shared" si="4"/>
        <v>1686486</v>
      </c>
    </row>
    <row r="244" spans="1:19" s="14" customFormat="1" x14ac:dyDescent="0.3">
      <c r="A244" s="10" t="s">
        <v>806</v>
      </c>
      <c r="B244" s="11" t="s">
        <v>802</v>
      </c>
      <c r="C244" s="11">
        <v>1745062</v>
      </c>
      <c r="D244" s="11" t="s">
        <v>112</v>
      </c>
      <c r="E244" s="10"/>
      <c r="F244" s="11" t="s">
        <v>113</v>
      </c>
      <c r="G244" s="11" t="s">
        <v>81</v>
      </c>
      <c r="H244" s="11">
        <v>23365</v>
      </c>
      <c r="I244" s="11">
        <v>8</v>
      </c>
      <c r="J244" s="11">
        <v>577518504</v>
      </c>
      <c r="K244" s="11" t="s">
        <v>603</v>
      </c>
      <c r="L244" s="11" t="s">
        <v>32</v>
      </c>
      <c r="M244" s="12">
        <v>47</v>
      </c>
      <c r="N244" s="12">
        <v>2.89</v>
      </c>
      <c r="O244" s="12">
        <v>135.83000000000001</v>
      </c>
      <c r="P244" s="12">
        <v>0</v>
      </c>
      <c r="Q244" s="12">
        <v>0</v>
      </c>
      <c r="R244" s="12">
        <v>135.83000000000001</v>
      </c>
      <c r="S244" s="46">
        <f t="shared" si="4"/>
        <v>3173668</v>
      </c>
    </row>
    <row r="245" spans="1:19" s="14" customFormat="1" x14ac:dyDescent="0.3">
      <c r="A245" s="10" t="s">
        <v>806</v>
      </c>
      <c r="B245" s="11" t="s">
        <v>802</v>
      </c>
      <c r="C245" s="11">
        <v>1745062</v>
      </c>
      <c r="D245" s="11" t="s">
        <v>112</v>
      </c>
      <c r="E245" s="10"/>
      <c r="F245" s="11" t="s">
        <v>113</v>
      </c>
      <c r="G245" s="11" t="s">
        <v>81</v>
      </c>
      <c r="H245" s="11">
        <v>23365</v>
      </c>
      <c r="I245" s="11">
        <v>9</v>
      </c>
      <c r="J245" s="11">
        <v>577518604</v>
      </c>
      <c r="K245" s="11" t="s">
        <v>604</v>
      </c>
      <c r="L245" s="11" t="s">
        <v>32</v>
      </c>
      <c r="M245" s="12">
        <v>47</v>
      </c>
      <c r="N245" s="12">
        <v>7.28</v>
      </c>
      <c r="O245" s="12">
        <v>342.16</v>
      </c>
      <c r="P245" s="12">
        <v>0</v>
      </c>
      <c r="Q245" s="12">
        <v>0</v>
      </c>
      <c r="R245" s="12">
        <v>342.16</v>
      </c>
      <c r="S245" s="46">
        <f t="shared" si="4"/>
        <v>7994568</v>
      </c>
    </row>
    <row r="246" spans="1:19" s="14" customFormat="1" x14ac:dyDescent="0.3">
      <c r="A246" s="10" t="s">
        <v>806</v>
      </c>
      <c r="B246" s="11" t="s">
        <v>802</v>
      </c>
      <c r="C246" s="11">
        <v>1745062</v>
      </c>
      <c r="D246" s="11" t="s">
        <v>112</v>
      </c>
      <c r="E246" s="10"/>
      <c r="F246" s="11" t="s">
        <v>113</v>
      </c>
      <c r="G246" s="11" t="s">
        <v>81</v>
      </c>
      <c r="H246" s="11">
        <v>23365</v>
      </c>
      <c r="I246" s="11">
        <v>10</v>
      </c>
      <c r="J246" s="11">
        <v>588048604</v>
      </c>
      <c r="K246" s="11" t="s">
        <v>605</v>
      </c>
      <c r="L246" s="11" t="s">
        <v>32</v>
      </c>
      <c r="M246" s="12">
        <v>366</v>
      </c>
      <c r="N246" s="12">
        <v>3.1</v>
      </c>
      <c r="O246" s="12">
        <v>1134.5999999999999</v>
      </c>
      <c r="P246" s="12">
        <v>0</v>
      </c>
      <c r="Q246" s="12">
        <v>0</v>
      </c>
      <c r="R246" s="12">
        <v>1134.5999999999999</v>
      </c>
      <c r="S246" s="46">
        <f t="shared" si="4"/>
        <v>26509929</v>
      </c>
    </row>
    <row r="247" spans="1:19" s="14" customFormat="1" x14ac:dyDescent="0.3">
      <c r="A247" s="10" t="s">
        <v>806</v>
      </c>
      <c r="B247" s="11" t="s">
        <v>802</v>
      </c>
      <c r="C247" s="11">
        <v>1745062</v>
      </c>
      <c r="D247" s="11" t="s">
        <v>112</v>
      </c>
      <c r="E247" s="10"/>
      <c r="F247" s="11" t="s">
        <v>113</v>
      </c>
      <c r="G247" s="11" t="s">
        <v>81</v>
      </c>
      <c r="H247" s="11">
        <v>23365</v>
      </c>
      <c r="I247" s="11">
        <v>11</v>
      </c>
      <c r="J247" s="11">
        <v>600978904</v>
      </c>
      <c r="K247" s="11" t="s">
        <v>742</v>
      </c>
      <c r="L247" s="11" t="s">
        <v>32</v>
      </c>
      <c r="M247" s="12">
        <v>125</v>
      </c>
      <c r="N247" s="12">
        <v>11.39</v>
      </c>
      <c r="O247" s="12">
        <v>1423.75</v>
      </c>
      <c r="P247" s="12">
        <v>0</v>
      </c>
      <c r="Q247" s="12">
        <v>0</v>
      </c>
      <c r="R247" s="12">
        <v>1423.75</v>
      </c>
      <c r="S247" s="46">
        <f t="shared" si="4"/>
        <v>33265919</v>
      </c>
    </row>
    <row r="248" spans="1:19" s="14" customFormat="1" x14ac:dyDescent="0.3">
      <c r="A248" s="10" t="s">
        <v>806</v>
      </c>
      <c r="B248" s="11" t="s">
        <v>802</v>
      </c>
      <c r="C248" s="11">
        <v>1745062</v>
      </c>
      <c r="D248" s="11" t="s">
        <v>112</v>
      </c>
      <c r="E248" s="10"/>
      <c r="F248" s="11" t="s">
        <v>113</v>
      </c>
      <c r="G248" s="11" t="s">
        <v>81</v>
      </c>
      <c r="H248" s="11">
        <v>23365</v>
      </c>
      <c r="I248" s="11">
        <v>12</v>
      </c>
      <c r="J248" s="11">
        <v>600979204</v>
      </c>
      <c r="K248" s="11" t="s">
        <v>743</v>
      </c>
      <c r="L248" s="11" t="s">
        <v>32</v>
      </c>
      <c r="M248" s="12">
        <v>55</v>
      </c>
      <c r="N248" s="12">
        <v>11.4</v>
      </c>
      <c r="O248" s="12">
        <v>627</v>
      </c>
      <c r="P248" s="12">
        <v>0</v>
      </c>
      <c r="Q248" s="12">
        <v>0</v>
      </c>
      <c r="R248" s="12">
        <v>627</v>
      </c>
      <c r="S248" s="46">
        <f t="shared" si="4"/>
        <v>14649855</v>
      </c>
    </row>
    <row r="249" spans="1:19" s="14" customFormat="1" x14ac:dyDescent="0.3">
      <c r="A249" s="10" t="s">
        <v>806</v>
      </c>
      <c r="B249" s="11" t="s">
        <v>802</v>
      </c>
      <c r="C249" s="11">
        <v>1745062</v>
      </c>
      <c r="D249" s="11" t="s">
        <v>112</v>
      </c>
      <c r="E249" s="10"/>
      <c r="F249" s="11" t="s">
        <v>113</v>
      </c>
      <c r="G249" s="11" t="s">
        <v>81</v>
      </c>
      <c r="H249" s="11">
        <v>23365</v>
      </c>
      <c r="I249" s="11">
        <v>13</v>
      </c>
      <c r="J249" s="11">
        <v>600979204</v>
      </c>
      <c r="K249" s="11" t="s">
        <v>744</v>
      </c>
      <c r="L249" s="11" t="s">
        <v>32</v>
      </c>
      <c r="M249" s="12">
        <v>60</v>
      </c>
      <c r="N249" s="12">
        <v>11.4</v>
      </c>
      <c r="O249" s="12">
        <v>684</v>
      </c>
      <c r="P249" s="12">
        <v>0</v>
      </c>
      <c r="Q249" s="12">
        <v>0</v>
      </c>
      <c r="R249" s="12">
        <v>684</v>
      </c>
      <c r="S249" s="46">
        <f t="shared" si="4"/>
        <v>15981660</v>
      </c>
    </row>
    <row r="250" spans="1:19" s="14" customFormat="1" x14ac:dyDescent="0.3">
      <c r="A250" s="10" t="s">
        <v>806</v>
      </c>
      <c r="B250" s="11" t="s">
        <v>802</v>
      </c>
      <c r="C250" s="11">
        <v>1745062</v>
      </c>
      <c r="D250" s="11" t="s">
        <v>112</v>
      </c>
      <c r="E250" s="10"/>
      <c r="F250" s="11" t="s">
        <v>113</v>
      </c>
      <c r="G250" s="11" t="s">
        <v>81</v>
      </c>
      <c r="H250" s="11">
        <v>23365</v>
      </c>
      <c r="I250" s="11">
        <v>14</v>
      </c>
      <c r="J250" s="11"/>
      <c r="K250" s="11" t="s">
        <v>807</v>
      </c>
      <c r="L250" s="11" t="s">
        <v>46</v>
      </c>
      <c r="M250" s="12">
        <v>0</v>
      </c>
      <c r="N250" s="12">
        <v>0</v>
      </c>
      <c r="O250" s="12">
        <v>0</v>
      </c>
      <c r="P250" s="12">
        <v>0</v>
      </c>
      <c r="Q250" s="12">
        <v>0</v>
      </c>
      <c r="R250" s="12">
        <v>0</v>
      </c>
      <c r="S250" s="46">
        <f t="shared" si="4"/>
        <v>0</v>
      </c>
    </row>
    <row r="251" spans="1:19" s="14" customFormat="1" x14ac:dyDescent="0.3">
      <c r="A251" s="10" t="s">
        <v>811</v>
      </c>
      <c r="B251" s="11" t="s">
        <v>809</v>
      </c>
      <c r="C251" s="11">
        <v>1745065</v>
      </c>
      <c r="D251" s="11" t="s">
        <v>112</v>
      </c>
      <c r="E251" s="10"/>
      <c r="F251" s="11" t="s">
        <v>113</v>
      </c>
      <c r="G251" s="11" t="s">
        <v>81</v>
      </c>
      <c r="H251" s="11">
        <v>23347</v>
      </c>
      <c r="I251" s="11">
        <v>1</v>
      </c>
      <c r="J251" s="11">
        <v>564544204</v>
      </c>
      <c r="K251" s="11" t="s">
        <v>600</v>
      </c>
      <c r="L251" s="11" t="s">
        <v>32</v>
      </c>
      <c r="M251" s="12">
        <v>19</v>
      </c>
      <c r="N251" s="12">
        <v>7.28</v>
      </c>
      <c r="O251" s="12">
        <v>138.32</v>
      </c>
      <c r="P251" s="12">
        <v>0</v>
      </c>
      <c r="Q251" s="12">
        <v>0</v>
      </c>
      <c r="R251" s="12">
        <v>138.32</v>
      </c>
      <c r="S251" s="46">
        <f t="shared" si="4"/>
        <v>3229357</v>
      </c>
    </row>
    <row r="252" spans="1:19" s="14" customFormat="1" x14ac:dyDescent="0.3">
      <c r="A252" s="10" t="s">
        <v>811</v>
      </c>
      <c r="B252" s="11" t="s">
        <v>809</v>
      </c>
      <c r="C252" s="11">
        <v>1745065</v>
      </c>
      <c r="D252" s="11" t="s">
        <v>112</v>
      </c>
      <c r="E252" s="10"/>
      <c r="F252" s="11" t="s">
        <v>113</v>
      </c>
      <c r="G252" s="11" t="s">
        <v>81</v>
      </c>
      <c r="H252" s="11">
        <v>23347</v>
      </c>
      <c r="I252" s="11">
        <v>2</v>
      </c>
      <c r="J252" s="11">
        <v>564600404</v>
      </c>
      <c r="K252" s="11" t="s">
        <v>601</v>
      </c>
      <c r="L252" s="11" t="s">
        <v>32</v>
      </c>
      <c r="M252" s="12">
        <v>19</v>
      </c>
      <c r="N252" s="12">
        <v>2.89</v>
      </c>
      <c r="O252" s="12">
        <v>54.91</v>
      </c>
      <c r="P252" s="12">
        <v>0</v>
      </c>
      <c r="Q252" s="12">
        <v>0</v>
      </c>
      <c r="R252" s="12">
        <v>54.91</v>
      </c>
      <c r="S252" s="46">
        <f t="shared" si="4"/>
        <v>1281984</v>
      </c>
    </row>
    <row r="253" spans="1:19" s="14" customFormat="1" x14ac:dyDescent="0.3">
      <c r="A253" s="10" t="s">
        <v>811</v>
      </c>
      <c r="B253" s="11" t="s">
        <v>809</v>
      </c>
      <c r="C253" s="11">
        <v>1745065</v>
      </c>
      <c r="D253" s="11" t="s">
        <v>112</v>
      </c>
      <c r="E253" s="10"/>
      <c r="F253" s="11" t="s">
        <v>113</v>
      </c>
      <c r="G253" s="11" t="s">
        <v>81</v>
      </c>
      <c r="H253" s="11">
        <v>23347</v>
      </c>
      <c r="I253" s="11">
        <v>3</v>
      </c>
      <c r="J253" s="11">
        <v>566421804</v>
      </c>
      <c r="K253" s="11" t="s">
        <v>318</v>
      </c>
      <c r="L253" s="11" t="s">
        <v>32</v>
      </c>
      <c r="M253" s="12">
        <v>108</v>
      </c>
      <c r="N253" s="12">
        <v>11.39</v>
      </c>
      <c r="O253" s="12">
        <v>1230.1199999999999</v>
      </c>
      <c r="P253" s="12">
        <v>0</v>
      </c>
      <c r="Q253" s="12">
        <v>0</v>
      </c>
      <c r="R253" s="12">
        <v>1230.1199999999999</v>
      </c>
      <c r="S253" s="46">
        <f t="shared" si="4"/>
        <v>28719612</v>
      </c>
    </row>
    <row r="254" spans="1:19" s="14" customFormat="1" x14ac:dyDescent="0.3">
      <c r="A254" s="10" t="s">
        <v>811</v>
      </c>
      <c r="B254" s="11" t="s">
        <v>809</v>
      </c>
      <c r="C254" s="11">
        <v>1745065</v>
      </c>
      <c r="D254" s="11" t="s">
        <v>112</v>
      </c>
      <c r="E254" s="10"/>
      <c r="F254" s="11" t="s">
        <v>113</v>
      </c>
      <c r="G254" s="11" t="s">
        <v>81</v>
      </c>
      <c r="H254" s="11">
        <v>23347</v>
      </c>
      <c r="I254" s="11">
        <v>4</v>
      </c>
      <c r="J254" s="11">
        <v>566559805</v>
      </c>
      <c r="K254" s="11" t="s">
        <v>602</v>
      </c>
      <c r="L254" s="11" t="s">
        <v>32</v>
      </c>
      <c r="M254" s="12">
        <v>170</v>
      </c>
      <c r="N254" s="12">
        <v>3.23</v>
      </c>
      <c r="O254" s="12">
        <v>549.1</v>
      </c>
      <c r="P254" s="12">
        <v>0</v>
      </c>
      <c r="Q254" s="12">
        <v>0</v>
      </c>
      <c r="R254" s="12">
        <v>549.1</v>
      </c>
      <c r="S254" s="46">
        <f t="shared" si="4"/>
        <v>12819838</v>
      </c>
    </row>
    <row r="255" spans="1:19" s="14" customFormat="1" x14ac:dyDescent="0.3">
      <c r="A255" s="10" t="s">
        <v>811</v>
      </c>
      <c r="B255" s="11" t="s">
        <v>809</v>
      </c>
      <c r="C255" s="11">
        <v>1745065</v>
      </c>
      <c r="D255" s="11" t="s">
        <v>112</v>
      </c>
      <c r="E255" s="10"/>
      <c r="F255" s="11" t="s">
        <v>113</v>
      </c>
      <c r="G255" s="11" t="s">
        <v>81</v>
      </c>
      <c r="H255" s="11">
        <v>23347</v>
      </c>
      <c r="I255" s="11">
        <v>5</v>
      </c>
      <c r="J255" s="11">
        <v>566561305</v>
      </c>
      <c r="K255" s="11" t="s">
        <v>116</v>
      </c>
      <c r="L255" s="11" t="s">
        <v>32</v>
      </c>
      <c r="M255" s="12">
        <v>95</v>
      </c>
      <c r="N255" s="12">
        <v>11.68</v>
      </c>
      <c r="O255" s="12">
        <v>1109.5999999999999</v>
      </c>
      <c r="P255" s="12">
        <v>0</v>
      </c>
      <c r="Q255" s="12">
        <v>0</v>
      </c>
      <c r="R255" s="12">
        <v>1109.5999999999999</v>
      </c>
      <c r="S255" s="46">
        <f t="shared" si="4"/>
        <v>25905831</v>
      </c>
    </row>
    <row r="256" spans="1:19" s="14" customFormat="1" x14ac:dyDescent="0.3">
      <c r="A256" s="10" t="s">
        <v>811</v>
      </c>
      <c r="B256" s="11" t="s">
        <v>809</v>
      </c>
      <c r="C256" s="11">
        <v>1745065</v>
      </c>
      <c r="D256" s="11" t="s">
        <v>112</v>
      </c>
      <c r="E256" s="10"/>
      <c r="F256" s="11" t="s">
        <v>113</v>
      </c>
      <c r="G256" s="11" t="s">
        <v>81</v>
      </c>
      <c r="H256" s="11">
        <v>23347</v>
      </c>
      <c r="I256" s="11">
        <v>6</v>
      </c>
      <c r="J256" s="11">
        <v>567301805</v>
      </c>
      <c r="K256" s="11" t="s">
        <v>117</v>
      </c>
      <c r="L256" s="11" t="s">
        <v>32</v>
      </c>
      <c r="M256" s="12">
        <v>17</v>
      </c>
      <c r="N256" s="12">
        <v>11.68</v>
      </c>
      <c r="O256" s="12">
        <v>198.56</v>
      </c>
      <c r="P256" s="12">
        <v>0</v>
      </c>
      <c r="Q256" s="12">
        <v>0</v>
      </c>
      <c r="R256" s="12">
        <v>198.56</v>
      </c>
      <c r="S256" s="46">
        <f t="shared" si="4"/>
        <v>4635780</v>
      </c>
    </row>
    <row r="257" spans="1:19" s="14" customFormat="1" x14ac:dyDescent="0.3">
      <c r="A257" s="10" t="s">
        <v>811</v>
      </c>
      <c r="B257" s="11" t="s">
        <v>809</v>
      </c>
      <c r="C257" s="11">
        <v>1745065</v>
      </c>
      <c r="D257" s="11" t="s">
        <v>112</v>
      </c>
      <c r="E257" s="10"/>
      <c r="F257" s="11" t="s">
        <v>113</v>
      </c>
      <c r="G257" s="11" t="s">
        <v>81</v>
      </c>
      <c r="H257" s="11">
        <v>23347</v>
      </c>
      <c r="I257" s="11">
        <v>7</v>
      </c>
      <c r="J257" s="11">
        <v>567302102</v>
      </c>
      <c r="K257" s="11" t="s">
        <v>118</v>
      </c>
      <c r="L257" s="11" t="s">
        <v>32</v>
      </c>
      <c r="M257" s="12">
        <v>24</v>
      </c>
      <c r="N257" s="12">
        <v>12.03</v>
      </c>
      <c r="O257" s="12">
        <v>288.72000000000003</v>
      </c>
      <c r="P257" s="12">
        <v>0</v>
      </c>
      <c r="Q257" s="12">
        <v>0</v>
      </c>
      <c r="R257" s="12">
        <v>288.72000000000003</v>
      </c>
      <c r="S257" s="46">
        <f t="shared" si="4"/>
        <v>6740746</v>
      </c>
    </row>
    <row r="258" spans="1:19" s="14" customFormat="1" x14ac:dyDescent="0.3">
      <c r="A258" s="10" t="s">
        <v>811</v>
      </c>
      <c r="B258" s="11" t="s">
        <v>809</v>
      </c>
      <c r="C258" s="11">
        <v>1745065</v>
      </c>
      <c r="D258" s="11" t="s">
        <v>112</v>
      </c>
      <c r="E258" s="10"/>
      <c r="F258" s="11" t="s">
        <v>113</v>
      </c>
      <c r="G258" s="11" t="s">
        <v>81</v>
      </c>
      <c r="H258" s="11">
        <v>23347</v>
      </c>
      <c r="I258" s="11">
        <v>8</v>
      </c>
      <c r="J258" s="11">
        <v>567302302</v>
      </c>
      <c r="K258" s="11" t="s">
        <v>119</v>
      </c>
      <c r="L258" s="11" t="s">
        <v>32</v>
      </c>
      <c r="M258" s="12">
        <v>10</v>
      </c>
      <c r="N258" s="12">
        <v>12.03</v>
      </c>
      <c r="O258" s="12">
        <v>120.3</v>
      </c>
      <c r="P258" s="12">
        <v>0</v>
      </c>
      <c r="Q258" s="12">
        <v>0</v>
      </c>
      <c r="R258" s="12">
        <v>120.3</v>
      </c>
      <c r="S258" s="46">
        <f t="shared" si="4"/>
        <v>2808644</v>
      </c>
    </row>
    <row r="259" spans="1:19" s="14" customFormat="1" x14ac:dyDescent="0.3">
      <c r="A259" s="10" t="s">
        <v>811</v>
      </c>
      <c r="B259" s="11" t="s">
        <v>809</v>
      </c>
      <c r="C259" s="11">
        <v>1745065</v>
      </c>
      <c r="D259" s="11" t="s">
        <v>112</v>
      </c>
      <c r="E259" s="10"/>
      <c r="F259" s="11" t="s">
        <v>113</v>
      </c>
      <c r="G259" s="11" t="s">
        <v>81</v>
      </c>
      <c r="H259" s="11">
        <v>23347</v>
      </c>
      <c r="I259" s="11">
        <v>9</v>
      </c>
      <c r="J259" s="11">
        <v>577518504</v>
      </c>
      <c r="K259" s="11" t="s">
        <v>603</v>
      </c>
      <c r="L259" s="11" t="s">
        <v>32</v>
      </c>
      <c r="M259" s="12">
        <v>21</v>
      </c>
      <c r="N259" s="12">
        <v>2.89</v>
      </c>
      <c r="O259" s="12">
        <v>60.69</v>
      </c>
      <c r="P259" s="12">
        <v>0</v>
      </c>
      <c r="Q259" s="12">
        <v>0</v>
      </c>
      <c r="R259" s="12">
        <v>60.69</v>
      </c>
      <c r="S259" s="46">
        <f t="shared" si="4"/>
        <v>1416929</v>
      </c>
    </row>
    <row r="260" spans="1:19" s="14" customFormat="1" x14ac:dyDescent="0.3">
      <c r="A260" s="10" t="s">
        <v>811</v>
      </c>
      <c r="B260" s="11" t="s">
        <v>809</v>
      </c>
      <c r="C260" s="11">
        <v>1745065</v>
      </c>
      <c r="D260" s="11" t="s">
        <v>112</v>
      </c>
      <c r="E260" s="10"/>
      <c r="F260" s="11" t="s">
        <v>113</v>
      </c>
      <c r="G260" s="11" t="s">
        <v>81</v>
      </c>
      <c r="H260" s="11">
        <v>23347</v>
      </c>
      <c r="I260" s="11">
        <v>10</v>
      </c>
      <c r="J260" s="11">
        <v>577518604</v>
      </c>
      <c r="K260" s="11" t="s">
        <v>604</v>
      </c>
      <c r="L260" s="11" t="s">
        <v>32</v>
      </c>
      <c r="M260" s="12">
        <v>21</v>
      </c>
      <c r="N260" s="12">
        <v>7.28</v>
      </c>
      <c r="O260" s="12">
        <v>152.88</v>
      </c>
      <c r="P260" s="12">
        <v>0</v>
      </c>
      <c r="Q260" s="12">
        <v>0</v>
      </c>
      <c r="R260" s="12">
        <v>152.88</v>
      </c>
      <c r="S260" s="46">
        <f t="shared" si="4"/>
        <v>3569289</v>
      </c>
    </row>
    <row r="261" spans="1:19" s="14" customFormat="1" x14ac:dyDescent="0.3">
      <c r="A261" s="10" t="s">
        <v>811</v>
      </c>
      <c r="B261" s="11" t="s">
        <v>809</v>
      </c>
      <c r="C261" s="11">
        <v>1745065</v>
      </c>
      <c r="D261" s="11" t="s">
        <v>112</v>
      </c>
      <c r="E261" s="10"/>
      <c r="F261" s="11" t="s">
        <v>113</v>
      </c>
      <c r="G261" s="11" t="s">
        <v>81</v>
      </c>
      <c r="H261" s="11">
        <v>23347</v>
      </c>
      <c r="I261" s="11">
        <v>11</v>
      </c>
      <c r="J261" s="11">
        <v>588048604</v>
      </c>
      <c r="K261" s="11" t="s">
        <v>812</v>
      </c>
      <c r="L261" s="11" t="s">
        <v>32</v>
      </c>
      <c r="M261" s="12">
        <v>278</v>
      </c>
      <c r="N261" s="12">
        <v>3.1</v>
      </c>
      <c r="O261" s="12">
        <v>861.8</v>
      </c>
      <c r="P261" s="12">
        <v>0</v>
      </c>
      <c r="Q261" s="12">
        <v>0</v>
      </c>
      <c r="R261" s="12">
        <v>861.8</v>
      </c>
      <c r="S261" s="46">
        <f t="shared" si="4"/>
        <v>20120445</v>
      </c>
    </row>
    <row r="262" spans="1:19" s="14" customFormat="1" x14ac:dyDescent="0.3">
      <c r="A262" s="10" t="s">
        <v>811</v>
      </c>
      <c r="B262" s="11" t="s">
        <v>809</v>
      </c>
      <c r="C262" s="11">
        <v>1745065</v>
      </c>
      <c r="D262" s="11" t="s">
        <v>112</v>
      </c>
      <c r="E262" s="10"/>
      <c r="F262" s="11" t="s">
        <v>113</v>
      </c>
      <c r="G262" s="11" t="s">
        <v>81</v>
      </c>
      <c r="H262" s="11">
        <v>23347</v>
      </c>
      <c r="I262" s="11">
        <v>12</v>
      </c>
      <c r="J262" s="11">
        <v>600978904</v>
      </c>
      <c r="K262" s="11" t="s">
        <v>742</v>
      </c>
      <c r="L262" s="11" t="s">
        <v>32</v>
      </c>
      <c r="M262" s="12">
        <v>102</v>
      </c>
      <c r="N262" s="12">
        <v>11.39</v>
      </c>
      <c r="O262" s="12">
        <v>1161.78</v>
      </c>
      <c r="P262" s="12">
        <v>0</v>
      </c>
      <c r="Q262" s="12">
        <v>0</v>
      </c>
      <c r="R262" s="12">
        <v>1161.78</v>
      </c>
      <c r="S262" s="46">
        <f t="shared" si="4"/>
        <v>27124078</v>
      </c>
    </row>
    <row r="263" spans="1:19" s="14" customFormat="1" x14ac:dyDescent="0.3">
      <c r="A263" s="10" t="s">
        <v>811</v>
      </c>
      <c r="B263" s="11" t="s">
        <v>809</v>
      </c>
      <c r="C263" s="11">
        <v>1745065</v>
      </c>
      <c r="D263" s="11" t="s">
        <v>112</v>
      </c>
      <c r="E263" s="10"/>
      <c r="F263" s="11" t="s">
        <v>113</v>
      </c>
      <c r="G263" s="11" t="s">
        <v>81</v>
      </c>
      <c r="H263" s="11">
        <v>23347</v>
      </c>
      <c r="I263" s="11">
        <v>13</v>
      </c>
      <c r="J263" s="11">
        <v>600979204</v>
      </c>
      <c r="K263" s="11" t="s">
        <v>743</v>
      </c>
      <c r="L263" s="11" t="s">
        <v>32</v>
      </c>
      <c r="M263" s="12">
        <v>35</v>
      </c>
      <c r="N263" s="12">
        <v>11.4</v>
      </c>
      <c r="O263" s="12">
        <v>399</v>
      </c>
      <c r="P263" s="12">
        <v>0</v>
      </c>
      <c r="Q263" s="12">
        <v>0</v>
      </c>
      <c r="R263" s="12">
        <v>399</v>
      </c>
      <c r="S263" s="46">
        <f t="shared" si="4"/>
        <v>9315453</v>
      </c>
    </row>
    <row r="264" spans="1:19" s="14" customFormat="1" x14ac:dyDescent="0.3">
      <c r="A264" s="10" t="s">
        <v>811</v>
      </c>
      <c r="B264" s="11" t="s">
        <v>809</v>
      </c>
      <c r="C264" s="11">
        <v>1745065</v>
      </c>
      <c r="D264" s="11" t="s">
        <v>112</v>
      </c>
      <c r="E264" s="10"/>
      <c r="F264" s="11" t="s">
        <v>113</v>
      </c>
      <c r="G264" s="11" t="s">
        <v>81</v>
      </c>
      <c r="H264" s="11">
        <v>23347</v>
      </c>
      <c r="I264" s="11">
        <v>14</v>
      </c>
      <c r="J264" s="11">
        <v>600979304</v>
      </c>
      <c r="K264" s="11" t="s">
        <v>744</v>
      </c>
      <c r="L264" s="11" t="s">
        <v>32</v>
      </c>
      <c r="M264" s="12">
        <v>33</v>
      </c>
      <c r="N264" s="12">
        <v>11.4</v>
      </c>
      <c r="O264" s="12">
        <v>376.2</v>
      </c>
      <c r="P264" s="12">
        <v>0</v>
      </c>
      <c r="Q264" s="12">
        <v>0</v>
      </c>
      <c r="R264" s="12">
        <v>376.2</v>
      </c>
      <c r="S264" s="46">
        <f t="shared" si="4"/>
        <v>8783141</v>
      </c>
    </row>
    <row r="265" spans="1:19" s="14" customFormat="1" x14ac:dyDescent="0.3">
      <c r="A265" s="10" t="s">
        <v>811</v>
      </c>
      <c r="B265" s="11" t="s">
        <v>809</v>
      </c>
      <c r="C265" s="11">
        <v>1745065</v>
      </c>
      <c r="D265" s="11" t="s">
        <v>112</v>
      </c>
      <c r="E265" s="10"/>
      <c r="F265" s="11" t="s">
        <v>113</v>
      </c>
      <c r="G265" s="11" t="s">
        <v>81</v>
      </c>
      <c r="H265" s="11">
        <v>23347</v>
      </c>
      <c r="I265" s="11">
        <v>15</v>
      </c>
      <c r="J265" s="11"/>
      <c r="K265" s="11" t="s">
        <v>813</v>
      </c>
      <c r="L265" s="11" t="s">
        <v>46</v>
      </c>
      <c r="M265" s="12">
        <v>0</v>
      </c>
      <c r="N265" s="12">
        <v>0</v>
      </c>
      <c r="O265" s="12">
        <v>0</v>
      </c>
      <c r="P265" s="12">
        <v>0</v>
      </c>
      <c r="Q265" s="12">
        <v>0</v>
      </c>
      <c r="R265" s="12">
        <v>0</v>
      </c>
      <c r="S265" s="46">
        <f t="shared" si="4"/>
        <v>0</v>
      </c>
    </row>
    <row r="266" spans="1:19" s="14" customFormat="1" x14ac:dyDescent="0.3">
      <c r="A266" s="10" t="s">
        <v>814</v>
      </c>
      <c r="B266" s="11" t="s">
        <v>809</v>
      </c>
      <c r="C266" s="11">
        <v>1745067</v>
      </c>
      <c r="D266" s="11" t="s">
        <v>27</v>
      </c>
      <c r="E266" s="10"/>
      <c r="F266" s="11" t="s">
        <v>28</v>
      </c>
      <c r="G266" s="11" t="s">
        <v>29</v>
      </c>
      <c r="H266" s="11">
        <v>25522</v>
      </c>
      <c r="I266" s="11">
        <v>1</v>
      </c>
      <c r="J266" s="11">
        <v>25248903</v>
      </c>
      <c r="K266" s="11" t="s">
        <v>815</v>
      </c>
      <c r="L266" s="11" t="s">
        <v>32</v>
      </c>
      <c r="M266" s="12">
        <v>300</v>
      </c>
      <c r="N266" s="12">
        <v>0.08</v>
      </c>
      <c r="O266" s="12">
        <v>24</v>
      </c>
      <c r="P266" s="12">
        <v>0</v>
      </c>
      <c r="Q266" s="12">
        <v>0</v>
      </c>
      <c r="R266" s="12">
        <v>24</v>
      </c>
      <c r="S266" s="46">
        <f t="shared" si="4"/>
        <v>612528</v>
      </c>
    </row>
    <row r="267" spans="1:19" s="14" customFormat="1" x14ac:dyDescent="0.3">
      <c r="A267" s="10" t="s">
        <v>814</v>
      </c>
      <c r="B267" s="11" t="s">
        <v>809</v>
      </c>
      <c r="C267" s="11">
        <v>1745067</v>
      </c>
      <c r="D267" s="11" t="s">
        <v>27</v>
      </c>
      <c r="E267" s="10"/>
      <c r="F267" s="11" t="s">
        <v>28</v>
      </c>
      <c r="G267" s="11" t="s">
        <v>29</v>
      </c>
      <c r="H267" s="11">
        <v>25522</v>
      </c>
      <c r="I267" s="11">
        <v>2</v>
      </c>
      <c r="J267" s="11"/>
      <c r="K267" s="11" t="s">
        <v>816</v>
      </c>
      <c r="L267" s="11" t="s">
        <v>46</v>
      </c>
      <c r="M267" s="12">
        <v>0</v>
      </c>
      <c r="N267" s="12">
        <v>0</v>
      </c>
      <c r="O267" s="12">
        <v>0</v>
      </c>
      <c r="P267" s="12">
        <v>0</v>
      </c>
      <c r="Q267" s="12">
        <v>0</v>
      </c>
      <c r="R267" s="12">
        <v>0</v>
      </c>
      <c r="S267" s="46">
        <f t="shared" si="4"/>
        <v>0</v>
      </c>
    </row>
    <row r="268" spans="1:19" s="14" customFormat="1" x14ac:dyDescent="0.3">
      <c r="A268" s="10" t="s">
        <v>817</v>
      </c>
      <c r="B268" s="11" t="s">
        <v>818</v>
      </c>
      <c r="C268" s="11">
        <v>1745050</v>
      </c>
      <c r="D268" s="11" t="s">
        <v>303</v>
      </c>
      <c r="E268" s="10"/>
      <c r="F268" s="11" t="s">
        <v>304</v>
      </c>
      <c r="G268" s="11" t="s">
        <v>81</v>
      </c>
      <c r="H268" s="11">
        <v>23362</v>
      </c>
      <c r="I268" s="11">
        <v>1</v>
      </c>
      <c r="J268" s="11" t="s">
        <v>305</v>
      </c>
      <c r="K268" s="11" t="s">
        <v>306</v>
      </c>
      <c r="L268" s="11" t="s">
        <v>32</v>
      </c>
      <c r="M268" s="12">
        <v>21000</v>
      </c>
      <c r="N268" s="12">
        <v>8.9</v>
      </c>
      <c r="O268" s="12">
        <v>186900</v>
      </c>
      <c r="P268" s="12">
        <v>0</v>
      </c>
      <c r="Q268" s="12">
        <v>0</v>
      </c>
      <c r="R268" s="12">
        <v>186900</v>
      </c>
      <c r="S268" s="46">
        <f t="shared" si="4"/>
        <v>4366357800</v>
      </c>
    </row>
    <row r="269" spans="1:19" s="14" customFormat="1" x14ac:dyDescent="0.3">
      <c r="A269" s="10" t="s">
        <v>817</v>
      </c>
      <c r="B269" s="11" t="s">
        <v>818</v>
      </c>
      <c r="C269" s="11">
        <v>1745050</v>
      </c>
      <c r="D269" s="11" t="s">
        <v>303</v>
      </c>
      <c r="E269" s="10"/>
      <c r="F269" s="11" t="s">
        <v>304</v>
      </c>
      <c r="G269" s="11" t="s">
        <v>81</v>
      </c>
      <c r="H269" s="11">
        <v>23362</v>
      </c>
      <c r="I269" s="11">
        <v>2</v>
      </c>
      <c r="J269" s="11"/>
      <c r="K269" s="11" t="s">
        <v>819</v>
      </c>
      <c r="L269" s="11" t="s">
        <v>46</v>
      </c>
      <c r="M269" s="12">
        <v>0</v>
      </c>
      <c r="N269" s="12">
        <v>0</v>
      </c>
      <c r="O269" s="12">
        <v>0</v>
      </c>
      <c r="P269" s="12">
        <v>0</v>
      </c>
      <c r="Q269" s="12">
        <v>0</v>
      </c>
      <c r="R269" s="12">
        <v>0</v>
      </c>
      <c r="S269" s="46">
        <f t="shared" si="4"/>
        <v>0</v>
      </c>
    </row>
    <row r="270" spans="1:19" s="14" customFormat="1" x14ac:dyDescent="0.3">
      <c r="A270" s="10" t="s">
        <v>829</v>
      </c>
      <c r="B270" s="11" t="s">
        <v>818</v>
      </c>
      <c r="C270" s="11">
        <v>1745078</v>
      </c>
      <c r="D270" s="11" t="s">
        <v>125</v>
      </c>
      <c r="E270" s="10"/>
      <c r="F270" s="11" t="s">
        <v>126</v>
      </c>
      <c r="G270" s="11" t="s">
        <v>81</v>
      </c>
      <c r="H270" s="11">
        <v>23362</v>
      </c>
      <c r="I270" s="11">
        <v>1</v>
      </c>
      <c r="J270" s="11" t="s">
        <v>82</v>
      </c>
      <c r="K270" s="11" t="s">
        <v>493</v>
      </c>
      <c r="L270" s="11" t="s">
        <v>32</v>
      </c>
      <c r="M270" s="12">
        <v>800</v>
      </c>
      <c r="N270" s="12">
        <v>5.85</v>
      </c>
      <c r="O270" s="12">
        <v>4680</v>
      </c>
      <c r="P270" s="12">
        <v>0</v>
      </c>
      <c r="Q270" s="12">
        <v>0</v>
      </c>
      <c r="R270" s="12">
        <v>4680</v>
      </c>
      <c r="S270" s="46">
        <f t="shared" ref="S270:S317" si="5">ROUND(M270*N270*H270,0)</f>
        <v>109334160</v>
      </c>
    </row>
    <row r="271" spans="1:19" s="14" customFormat="1" x14ac:dyDescent="0.3">
      <c r="A271" s="10" t="s">
        <v>829</v>
      </c>
      <c r="B271" s="11" t="s">
        <v>818</v>
      </c>
      <c r="C271" s="11">
        <v>1745078</v>
      </c>
      <c r="D271" s="11" t="s">
        <v>125</v>
      </c>
      <c r="E271" s="10"/>
      <c r="F271" s="11" t="s">
        <v>126</v>
      </c>
      <c r="G271" s="11" t="s">
        <v>81</v>
      </c>
      <c r="H271" s="11">
        <v>23362</v>
      </c>
      <c r="I271" s="11">
        <v>2</v>
      </c>
      <c r="J271" s="11" t="s">
        <v>497</v>
      </c>
      <c r="K271" s="11" t="s">
        <v>498</v>
      </c>
      <c r="L271" s="11" t="s">
        <v>32</v>
      </c>
      <c r="M271" s="12">
        <v>600</v>
      </c>
      <c r="N271" s="12">
        <v>5.75</v>
      </c>
      <c r="O271" s="12">
        <v>3450</v>
      </c>
      <c r="P271" s="12">
        <v>0</v>
      </c>
      <c r="Q271" s="12">
        <v>0</v>
      </c>
      <c r="R271" s="12">
        <v>3450</v>
      </c>
      <c r="S271" s="46">
        <f t="shared" si="5"/>
        <v>80598900</v>
      </c>
    </row>
    <row r="272" spans="1:19" s="14" customFormat="1" x14ac:dyDescent="0.3">
      <c r="A272" s="10" t="s">
        <v>829</v>
      </c>
      <c r="B272" s="11" t="s">
        <v>818</v>
      </c>
      <c r="C272" s="11">
        <v>1745078</v>
      </c>
      <c r="D272" s="11" t="s">
        <v>125</v>
      </c>
      <c r="E272" s="10"/>
      <c r="F272" s="11" t="s">
        <v>126</v>
      </c>
      <c r="G272" s="11" t="s">
        <v>81</v>
      </c>
      <c r="H272" s="11">
        <v>23362</v>
      </c>
      <c r="I272" s="11">
        <v>3</v>
      </c>
      <c r="J272" s="11" t="s">
        <v>499</v>
      </c>
      <c r="K272" s="11" t="s">
        <v>500</v>
      </c>
      <c r="L272" s="11" t="s">
        <v>32</v>
      </c>
      <c r="M272" s="12">
        <v>400</v>
      </c>
      <c r="N272" s="12">
        <v>5.75</v>
      </c>
      <c r="O272" s="12">
        <v>2300</v>
      </c>
      <c r="P272" s="12">
        <v>0</v>
      </c>
      <c r="Q272" s="12">
        <v>0</v>
      </c>
      <c r="R272" s="12">
        <v>2300</v>
      </c>
      <c r="S272" s="46">
        <f t="shared" si="5"/>
        <v>53732600</v>
      </c>
    </row>
    <row r="273" spans="1:19" s="14" customFormat="1" x14ac:dyDescent="0.3">
      <c r="A273" s="10" t="s">
        <v>829</v>
      </c>
      <c r="B273" s="11" t="s">
        <v>818</v>
      </c>
      <c r="C273" s="11">
        <v>1745078</v>
      </c>
      <c r="D273" s="11" t="s">
        <v>125</v>
      </c>
      <c r="E273" s="10"/>
      <c r="F273" s="11" t="s">
        <v>126</v>
      </c>
      <c r="G273" s="11" t="s">
        <v>81</v>
      </c>
      <c r="H273" s="11">
        <v>23362</v>
      </c>
      <c r="I273" s="11">
        <v>4</v>
      </c>
      <c r="J273" s="11"/>
      <c r="K273" s="11" t="s">
        <v>830</v>
      </c>
      <c r="L273" s="11" t="s">
        <v>46</v>
      </c>
      <c r="M273" s="12">
        <v>0</v>
      </c>
      <c r="N273" s="12">
        <v>0</v>
      </c>
      <c r="O273" s="12">
        <v>0</v>
      </c>
      <c r="P273" s="12">
        <v>0</v>
      </c>
      <c r="Q273" s="12">
        <v>0</v>
      </c>
      <c r="R273" s="12">
        <v>0</v>
      </c>
      <c r="S273" s="46">
        <f t="shared" si="5"/>
        <v>0</v>
      </c>
    </row>
    <row r="274" spans="1:19" s="14" customFormat="1" x14ac:dyDescent="0.3">
      <c r="A274" s="10" t="s">
        <v>831</v>
      </c>
      <c r="B274" s="11" t="s">
        <v>832</v>
      </c>
      <c r="C274" s="11">
        <v>1745074</v>
      </c>
      <c r="D274" s="11" t="s">
        <v>125</v>
      </c>
      <c r="E274" s="10"/>
      <c r="F274" s="11" t="s">
        <v>126</v>
      </c>
      <c r="G274" s="11" t="s">
        <v>81</v>
      </c>
      <c r="H274" s="11">
        <v>23360</v>
      </c>
      <c r="I274" s="11">
        <v>1</v>
      </c>
      <c r="J274" s="11" t="s">
        <v>84</v>
      </c>
      <c r="K274" s="11" t="s">
        <v>494</v>
      </c>
      <c r="L274" s="11" t="s">
        <v>32</v>
      </c>
      <c r="M274" s="12">
        <v>2000</v>
      </c>
      <c r="N274" s="12">
        <v>5.85</v>
      </c>
      <c r="O274" s="12">
        <v>11700</v>
      </c>
      <c r="P274" s="12">
        <v>0</v>
      </c>
      <c r="Q274" s="12">
        <v>0</v>
      </c>
      <c r="R274" s="12">
        <v>11700</v>
      </c>
      <c r="S274" s="46">
        <f t="shared" si="5"/>
        <v>273312000</v>
      </c>
    </row>
    <row r="275" spans="1:19" s="14" customFormat="1" x14ac:dyDescent="0.3">
      <c r="A275" s="10" t="s">
        <v>831</v>
      </c>
      <c r="B275" s="11" t="s">
        <v>832</v>
      </c>
      <c r="C275" s="11">
        <v>1745074</v>
      </c>
      <c r="D275" s="11" t="s">
        <v>125</v>
      </c>
      <c r="E275" s="10"/>
      <c r="F275" s="11" t="s">
        <v>126</v>
      </c>
      <c r="G275" s="11" t="s">
        <v>81</v>
      </c>
      <c r="H275" s="11">
        <v>23360</v>
      </c>
      <c r="I275" s="11">
        <v>2</v>
      </c>
      <c r="J275" s="11"/>
      <c r="K275" s="11" t="s">
        <v>833</v>
      </c>
      <c r="L275" s="11" t="s">
        <v>46</v>
      </c>
      <c r="M275" s="12">
        <v>0</v>
      </c>
      <c r="N275" s="12">
        <v>0</v>
      </c>
      <c r="O275" s="12">
        <v>0</v>
      </c>
      <c r="P275" s="12">
        <v>0</v>
      </c>
      <c r="Q275" s="12">
        <v>0</v>
      </c>
      <c r="R275" s="12">
        <v>0</v>
      </c>
      <c r="S275" s="46">
        <f t="shared" si="5"/>
        <v>0</v>
      </c>
    </row>
    <row r="276" spans="1:19" s="14" customFormat="1" x14ac:dyDescent="0.3">
      <c r="A276" s="10" t="s">
        <v>834</v>
      </c>
      <c r="B276" s="11" t="s">
        <v>835</v>
      </c>
      <c r="C276" s="11">
        <v>1745066</v>
      </c>
      <c r="D276" s="11" t="s">
        <v>27</v>
      </c>
      <c r="E276" s="10"/>
      <c r="F276" s="11" t="s">
        <v>28</v>
      </c>
      <c r="G276" s="11" t="s">
        <v>29</v>
      </c>
      <c r="H276" s="11">
        <v>25429</v>
      </c>
      <c r="I276" s="11">
        <v>1</v>
      </c>
      <c r="J276" s="11">
        <v>25249003</v>
      </c>
      <c r="K276" s="11" t="s">
        <v>783</v>
      </c>
      <c r="L276" s="11" t="s">
        <v>32</v>
      </c>
      <c r="M276" s="12">
        <v>100</v>
      </c>
      <c r="N276" s="12">
        <v>0.08</v>
      </c>
      <c r="O276" s="12">
        <v>8</v>
      </c>
      <c r="P276" s="12">
        <v>0</v>
      </c>
      <c r="Q276" s="12">
        <v>0</v>
      </c>
      <c r="R276" s="12">
        <v>8</v>
      </c>
      <c r="S276" s="46">
        <f t="shared" si="5"/>
        <v>203432</v>
      </c>
    </row>
    <row r="277" spans="1:19" s="14" customFormat="1" x14ac:dyDescent="0.3">
      <c r="A277" s="10" t="s">
        <v>834</v>
      </c>
      <c r="B277" s="11" t="s">
        <v>835</v>
      </c>
      <c r="C277" s="11">
        <v>1745066</v>
      </c>
      <c r="D277" s="11" t="s">
        <v>27</v>
      </c>
      <c r="E277" s="10"/>
      <c r="F277" s="11" t="s">
        <v>28</v>
      </c>
      <c r="G277" s="11" t="s">
        <v>29</v>
      </c>
      <c r="H277" s="11">
        <v>25429</v>
      </c>
      <c r="I277" s="11">
        <v>2</v>
      </c>
      <c r="J277" s="11">
        <v>25249102</v>
      </c>
      <c r="K277" s="11" t="s">
        <v>440</v>
      </c>
      <c r="L277" s="11" t="s">
        <v>32</v>
      </c>
      <c r="M277" s="12">
        <v>100</v>
      </c>
      <c r="N277" s="12">
        <v>0.06</v>
      </c>
      <c r="O277" s="12">
        <v>6</v>
      </c>
      <c r="P277" s="12">
        <v>0</v>
      </c>
      <c r="Q277" s="12">
        <v>0</v>
      </c>
      <c r="R277" s="12">
        <v>6</v>
      </c>
      <c r="S277" s="46">
        <f t="shared" si="5"/>
        <v>152574</v>
      </c>
    </row>
    <row r="278" spans="1:19" s="14" customFormat="1" x14ac:dyDescent="0.3">
      <c r="A278" s="10" t="s">
        <v>834</v>
      </c>
      <c r="B278" s="11" t="s">
        <v>835</v>
      </c>
      <c r="C278" s="11">
        <v>1745066</v>
      </c>
      <c r="D278" s="11" t="s">
        <v>27</v>
      </c>
      <c r="E278" s="10"/>
      <c r="F278" s="11" t="s">
        <v>28</v>
      </c>
      <c r="G278" s="11" t="s">
        <v>29</v>
      </c>
      <c r="H278" s="11">
        <v>25429</v>
      </c>
      <c r="I278" s="11">
        <v>3</v>
      </c>
      <c r="J278" s="11">
        <v>25249202</v>
      </c>
      <c r="K278" s="11" t="s">
        <v>784</v>
      </c>
      <c r="L278" s="11" t="s">
        <v>32</v>
      </c>
      <c r="M278" s="12">
        <v>100</v>
      </c>
      <c r="N278" s="12">
        <v>0.06</v>
      </c>
      <c r="O278" s="12">
        <v>6</v>
      </c>
      <c r="P278" s="12">
        <v>0</v>
      </c>
      <c r="Q278" s="12">
        <v>0</v>
      </c>
      <c r="R278" s="12">
        <v>6</v>
      </c>
      <c r="S278" s="46">
        <f t="shared" si="5"/>
        <v>152574</v>
      </c>
    </row>
    <row r="279" spans="1:19" s="14" customFormat="1" x14ac:dyDescent="0.3">
      <c r="A279" s="10" t="s">
        <v>834</v>
      </c>
      <c r="B279" s="11" t="s">
        <v>835</v>
      </c>
      <c r="C279" s="11">
        <v>1745066</v>
      </c>
      <c r="D279" s="11" t="s">
        <v>27</v>
      </c>
      <c r="E279" s="10"/>
      <c r="F279" s="11" t="s">
        <v>28</v>
      </c>
      <c r="G279" s="11" t="s">
        <v>29</v>
      </c>
      <c r="H279" s="11">
        <v>25429</v>
      </c>
      <c r="I279" s="11">
        <v>4</v>
      </c>
      <c r="J279" s="11">
        <v>25249302</v>
      </c>
      <c r="K279" s="11" t="s">
        <v>836</v>
      </c>
      <c r="L279" s="11" t="s">
        <v>32</v>
      </c>
      <c r="M279" s="12">
        <v>200</v>
      </c>
      <c r="N279" s="12">
        <v>0.09</v>
      </c>
      <c r="O279" s="12">
        <v>18</v>
      </c>
      <c r="P279" s="12">
        <v>0</v>
      </c>
      <c r="Q279" s="12">
        <v>0</v>
      </c>
      <c r="R279" s="12">
        <v>18</v>
      </c>
      <c r="S279" s="46">
        <f t="shared" si="5"/>
        <v>457722</v>
      </c>
    </row>
    <row r="280" spans="1:19" s="14" customFormat="1" x14ac:dyDescent="0.3">
      <c r="A280" s="10" t="s">
        <v>834</v>
      </c>
      <c r="B280" s="11" t="s">
        <v>835</v>
      </c>
      <c r="C280" s="11">
        <v>1745066</v>
      </c>
      <c r="D280" s="11" t="s">
        <v>27</v>
      </c>
      <c r="E280" s="10"/>
      <c r="F280" s="11" t="s">
        <v>28</v>
      </c>
      <c r="G280" s="11" t="s">
        <v>29</v>
      </c>
      <c r="H280" s="11">
        <v>25429</v>
      </c>
      <c r="I280" s="11">
        <v>5</v>
      </c>
      <c r="J280" s="11">
        <v>25249402</v>
      </c>
      <c r="K280" s="11" t="s">
        <v>786</v>
      </c>
      <c r="L280" s="11" t="s">
        <v>32</v>
      </c>
      <c r="M280" s="12">
        <v>200</v>
      </c>
      <c r="N280" s="12">
        <v>0.09</v>
      </c>
      <c r="O280" s="12">
        <v>18</v>
      </c>
      <c r="P280" s="12">
        <v>0</v>
      </c>
      <c r="Q280" s="12">
        <v>0</v>
      </c>
      <c r="R280" s="12">
        <v>18</v>
      </c>
      <c r="S280" s="46">
        <f t="shared" si="5"/>
        <v>457722</v>
      </c>
    </row>
    <row r="281" spans="1:19" s="14" customFormat="1" x14ac:dyDescent="0.3">
      <c r="A281" s="10" t="s">
        <v>834</v>
      </c>
      <c r="B281" s="11" t="s">
        <v>835</v>
      </c>
      <c r="C281" s="11">
        <v>1745066</v>
      </c>
      <c r="D281" s="11" t="s">
        <v>27</v>
      </c>
      <c r="E281" s="10"/>
      <c r="F281" s="11" t="s">
        <v>28</v>
      </c>
      <c r="G281" s="11" t="s">
        <v>29</v>
      </c>
      <c r="H281" s="11">
        <v>25429</v>
      </c>
      <c r="I281" s="11">
        <v>6</v>
      </c>
      <c r="J281" s="11">
        <v>25249503</v>
      </c>
      <c r="K281" s="11" t="s">
        <v>441</v>
      </c>
      <c r="L281" s="11" t="s">
        <v>32</v>
      </c>
      <c r="M281" s="12">
        <v>200</v>
      </c>
      <c r="N281" s="12">
        <v>0.06</v>
      </c>
      <c r="O281" s="12">
        <v>12</v>
      </c>
      <c r="P281" s="12">
        <v>0</v>
      </c>
      <c r="Q281" s="12">
        <v>0</v>
      </c>
      <c r="R281" s="12">
        <v>12</v>
      </c>
      <c r="S281" s="46">
        <f t="shared" si="5"/>
        <v>305148</v>
      </c>
    </row>
    <row r="282" spans="1:19" s="14" customFormat="1" x14ac:dyDescent="0.3">
      <c r="A282" s="10" t="s">
        <v>834</v>
      </c>
      <c r="B282" s="11" t="s">
        <v>835</v>
      </c>
      <c r="C282" s="11">
        <v>1745066</v>
      </c>
      <c r="D282" s="11" t="s">
        <v>27</v>
      </c>
      <c r="E282" s="10"/>
      <c r="F282" s="11" t="s">
        <v>28</v>
      </c>
      <c r="G282" s="11" t="s">
        <v>29</v>
      </c>
      <c r="H282" s="11">
        <v>25429</v>
      </c>
      <c r="I282" s="11">
        <v>7</v>
      </c>
      <c r="J282" s="11">
        <v>25249603</v>
      </c>
      <c r="K282" s="11" t="s">
        <v>442</v>
      </c>
      <c r="L282" s="11" t="s">
        <v>32</v>
      </c>
      <c r="M282" s="12">
        <v>200</v>
      </c>
      <c r="N282" s="12">
        <v>0.06</v>
      </c>
      <c r="O282" s="12">
        <v>12</v>
      </c>
      <c r="P282" s="12">
        <v>0</v>
      </c>
      <c r="Q282" s="12">
        <v>0</v>
      </c>
      <c r="R282" s="12">
        <v>12</v>
      </c>
      <c r="S282" s="46">
        <f t="shared" si="5"/>
        <v>305148</v>
      </c>
    </row>
    <row r="283" spans="1:19" s="14" customFormat="1" x14ac:dyDescent="0.3">
      <c r="A283" s="10" t="s">
        <v>834</v>
      </c>
      <c r="B283" s="11" t="s">
        <v>835</v>
      </c>
      <c r="C283" s="11">
        <v>1745066</v>
      </c>
      <c r="D283" s="11" t="s">
        <v>27</v>
      </c>
      <c r="E283" s="10"/>
      <c r="F283" s="11" t="s">
        <v>28</v>
      </c>
      <c r="G283" s="11" t="s">
        <v>29</v>
      </c>
      <c r="H283" s="11">
        <v>25429</v>
      </c>
      <c r="I283" s="11">
        <v>8</v>
      </c>
      <c r="J283" s="11"/>
      <c r="K283" s="11" t="s">
        <v>837</v>
      </c>
      <c r="L283" s="11" t="s">
        <v>46</v>
      </c>
      <c r="M283" s="12">
        <v>0</v>
      </c>
      <c r="N283" s="12">
        <v>0</v>
      </c>
      <c r="O283" s="12">
        <v>0</v>
      </c>
      <c r="P283" s="12">
        <v>0</v>
      </c>
      <c r="Q283" s="12">
        <v>0</v>
      </c>
      <c r="R283" s="12">
        <v>0</v>
      </c>
      <c r="S283" s="46">
        <f t="shared" si="5"/>
        <v>0</v>
      </c>
    </row>
    <row r="284" spans="1:19" s="14" customFormat="1" x14ac:dyDescent="0.3">
      <c r="A284" s="10" t="s">
        <v>838</v>
      </c>
      <c r="B284" s="11" t="s">
        <v>835</v>
      </c>
      <c r="C284" s="11">
        <v>1745068</v>
      </c>
      <c r="D284" s="11" t="s">
        <v>27</v>
      </c>
      <c r="E284" s="10"/>
      <c r="F284" s="11" t="s">
        <v>28</v>
      </c>
      <c r="G284" s="11" t="s">
        <v>29</v>
      </c>
      <c r="H284" s="11">
        <v>25429</v>
      </c>
      <c r="I284" s="11">
        <v>1</v>
      </c>
      <c r="J284" s="11" t="s">
        <v>30</v>
      </c>
      <c r="K284" s="11" t="s">
        <v>31</v>
      </c>
      <c r="L284" s="11" t="s">
        <v>32</v>
      </c>
      <c r="M284" s="12">
        <v>1500</v>
      </c>
      <c r="N284" s="12">
        <v>2.88</v>
      </c>
      <c r="O284" s="12">
        <v>4320</v>
      </c>
      <c r="P284" s="12">
        <v>0</v>
      </c>
      <c r="Q284" s="12">
        <v>0</v>
      </c>
      <c r="R284" s="12">
        <v>4320</v>
      </c>
      <c r="S284" s="46">
        <f t="shared" si="5"/>
        <v>109853280</v>
      </c>
    </row>
    <row r="285" spans="1:19" s="14" customFormat="1" x14ac:dyDescent="0.3">
      <c r="A285" s="10" t="s">
        <v>838</v>
      </c>
      <c r="B285" s="11" t="s">
        <v>835</v>
      </c>
      <c r="C285" s="11">
        <v>1745068</v>
      </c>
      <c r="D285" s="11" t="s">
        <v>27</v>
      </c>
      <c r="E285" s="10"/>
      <c r="F285" s="11" t="s">
        <v>28</v>
      </c>
      <c r="G285" s="11" t="s">
        <v>29</v>
      </c>
      <c r="H285" s="11">
        <v>25429</v>
      </c>
      <c r="I285" s="11">
        <v>2</v>
      </c>
      <c r="J285" s="11" t="s">
        <v>33</v>
      </c>
      <c r="K285" s="11" t="s">
        <v>34</v>
      </c>
      <c r="L285" s="11" t="s">
        <v>32</v>
      </c>
      <c r="M285" s="12">
        <v>500</v>
      </c>
      <c r="N285" s="12">
        <v>3.71</v>
      </c>
      <c r="O285" s="12">
        <v>1855</v>
      </c>
      <c r="P285" s="12">
        <v>0</v>
      </c>
      <c r="Q285" s="12">
        <v>0</v>
      </c>
      <c r="R285" s="12">
        <v>1855</v>
      </c>
      <c r="S285" s="46">
        <f t="shared" si="5"/>
        <v>47170795</v>
      </c>
    </row>
    <row r="286" spans="1:19" s="14" customFormat="1" x14ac:dyDescent="0.3">
      <c r="A286" s="10" t="s">
        <v>838</v>
      </c>
      <c r="B286" s="11" t="s">
        <v>835</v>
      </c>
      <c r="C286" s="11">
        <v>1745068</v>
      </c>
      <c r="D286" s="11" t="s">
        <v>27</v>
      </c>
      <c r="E286" s="10"/>
      <c r="F286" s="11" t="s">
        <v>28</v>
      </c>
      <c r="G286" s="11" t="s">
        <v>29</v>
      </c>
      <c r="H286" s="11">
        <v>25429</v>
      </c>
      <c r="I286" s="11">
        <v>3</v>
      </c>
      <c r="J286" s="11" t="s">
        <v>388</v>
      </c>
      <c r="K286" s="11" t="s">
        <v>389</v>
      </c>
      <c r="L286" s="11" t="s">
        <v>32</v>
      </c>
      <c r="M286" s="12">
        <v>100</v>
      </c>
      <c r="N286" s="12">
        <v>8.19</v>
      </c>
      <c r="O286" s="12">
        <v>819</v>
      </c>
      <c r="P286" s="12">
        <v>0</v>
      </c>
      <c r="Q286" s="12">
        <v>0</v>
      </c>
      <c r="R286" s="12">
        <v>819</v>
      </c>
      <c r="S286" s="46">
        <f t="shared" si="5"/>
        <v>20826351</v>
      </c>
    </row>
    <row r="287" spans="1:19" s="14" customFormat="1" x14ac:dyDescent="0.3">
      <c r="A287" s="10" t="s">
        <v>838</v>
      </c>
      <c r="B287" s="11" t="s">
        <v>835</v>
      </c>
      <c r="C287" s="11">
        <v>1745068</v>
      </c>
      <c r="D287" s="11" t="s">
        <v>27</v>
      </c>
      <c r="E287" s="10"/>
      <c r="F287" s="11" t="s">
        <v>28</v>
      </c>
      <c r="G287" s="11" t="s">
        <v>29</v>
      </c>
      <c r="H287" s="11">
        <v>25429</v>
      </c>
      <c r="I287" s="11">
        <v>4</v>
      </c>
      <c r="J287" s="11" t="s">
        <v>43</v>
      </c>
      <c r="K287" s="11" t="s">
        <v>44</v>
      </c>
      <c r="L287" s="11" t="s">
        <v>32</v>
      </c>
      <c r="M287" s="12">
        <v>1500</v>
      </c>
      <c r="N287" s="12">
        <v>8.16</v>
      </c>
      <c r="O287" s="12">
        <v>12240</v>
      </c>
      <c r="P287" s="12">
        <v>0</v>
      </c>
      <c r="Q287" s="12">
        <v>0</v>
      </c>
      <c r="R287" s="12">
        <v>12240</v>
      </c>
      <c r="S287" s="46">
        <f t="shared" si="5"/>
        <v>311250960</v>
      </c>
    </row>
    <row r="288" spans="1:19" s="14" customFormat="1" x14ac:dyDescent="0.3">
      <c r="A288" s="10" t="s">
        <v>838</v>
      </c>
      <c r="B288" s="11" t="s">
        <v>835</v>
      </c>
      <c r="C288" s="11">
        <v>1745068</v>
      </c>
      <c r="D288" s="11" t="s">
        <v>27</v>
      </c>
      <c r="E288" s="10"/>
      <c r="F288" s="11" t="s">
        <v>28</v>
      </c>
      <c r="G288" s="11" t="s">
        <v>29</v>
      </c>
      <c r="H288" s="11">
        <v>25429</v>
      </c>
      <c r="I288" s="11">
        <v>5</v>
      </c>
      <c r="J288" s="11"/>
      <c r="K288" s="11" t="s">
        <v>839</v>
      </c>
      <c r="L288" s="11" t="s">
        <v>46</v>
      </c>
      <c r="M288" s="12">
        <v>0</v>
      </c>
      <c r="N288" s="12">
        <v>0</v>
      </c>
      <c r="O288" s="12">
        <v>0</v>
      </c>
      <c r="P288" s="12">
        <v>0</v>
      </c>
      <c r="Q288" s="12">
        <v>0</v>
      </c>
      <c r="R288" s="12">
        <v>0</v>
      </c>
      <c r="S288" s="46">
        <f t="shared" si="5"/>
        <v>0</v>
      </c>
    </row>
    <row r="289" spans="1:19" s="14" customFormat="1" x14ac:dyDescent="0.3">
      <c r="A289" s="10" t="s">
        <v>840</v>
      </c>
      <c r="B289" s="11" t="s">
        <v>835</v>
      </c>
      <c r="C289" s="11">
        <v>1745069</v>
      </c>
      <c r="D289" s="11" t="s">
        <v>27</v>
      </c>
      <c r="E289" s="10"/>
      <c r="F289" s="11" t="s">
        <v>28</v>
      </c>
      <c r="G289" s="11" t="s">
        <v>29</v>
      </c>
      <c r="H289" s="11">
        <v>25429</v>
      </c>
      <c r="I289" s="11">
        <v>1</v>
      </c>
      <c r="J289" s="11" t="s">
        <v>253</v>
      </c>
      <c r="K289" s="11" t="s">
        <v>254</v>
      </c>
      <c r="L289" s="11" t="s">
        <v>32</v>
      </c>
      <c r="M289" s="12">
        <v>1200</v>
      </c>
      <c r="N289" s="12">
        <v>2.88002</v>
      </c>
      <c r="O289" s="12">
        <v>3456.0239999999999</v>
      </c>
      <c r="P289" s="12">
        <v>0</v>
      </c>
      <c r="Q289" s="12">
        <v>0</v>
      </c>
      <c r="R289" s="12">
        <v>3456.0239999999999</v>
      </c>
      <c r="S289" s="46">
        <f t="shared" si="5"/>
        <v>87883234</v>
      </c>
    </row>
    <row r="290" spans="1:19" s="14" customFormat="1" x14ac:dyDescent="0.3">
      <c r="A290" s="10" t="s">
        <v>840</v>
      </c>
      <c r="B290" s="11" t="s">
        <v>835</v>
      </c>
      <c r="C290" s="11">
        <v>1745069</v>
      </c>
      <c r="D290" s="11" t="s">
        <v>27</v>
      </c>
      <c r="E290" s="10"/>
      <c r="F290" s="11" t="s">
        <v>28</v>
      </c>
      <c r="G290" s="11" t="s">
        <v>29</v>
      </c>
      <c r="H290" s="11">
        <v>25429</v>
      </c>
      <c r="I290" s="11">
        <v>2</v>
      </c>
      <c r="J290" s="11" t="s">
        <v>255</v>
      </c>
      <c r="K290" s="11" t="s">
        <v>256</v>
      </c>
      <c r="L290" s="11" t="s">
        <v>32</v>
      </c>
      <c r="M290" s="12">
        <v>1200</v>
      </c>
      <c r="N290" s="12">
        <v>3.57</v>
      </c>
      <c r="O290" s="12">
        <v>4284</v>
      </c>
      <c r="P290" s="12">
        <v>0</v>
      </c>
      <c r="Q290" s="12">
        <v>0</v>
      </c>
      <c r="R290" s="12">
        <v>4284</v>
      </c>
      <c r="S290" s="46">
        <f t="shared" si="5"/>
        <v>108937836</v>
      </c>
    </row>
    <row r="291" spans="1:19" s="14" customFormat="1" x14ac:dyDescent="0.3">
      <c r="A291" s="10" t="s">
        <v>840</v>
      </c>
      <c r="B291" s="11" t="s">
        <v>835</v>
      </c>
      <c r="C291" s="11">
        <v>1745069</v>
      </c>
      <c r="D291" s="11" t="s">
        <v>27</v>
      </c>
      <c r="E291" s="10"/>
      <c r="F291" s="11" t="s">
        <v>28</v>
      </c>
      <c r="G291" s="11" t="s">
        <v>29</v>
      </c>
      <c r="H291" s="11">
        <v>25429</v>
      </c>
      <c r="I291" s="11">
        <v>3</v>
      </c>
      <c r="J291" s="11"/>
      <c r="K291" s="11" t="s">
        <v>841</v>
      </c>
      <c r="L291" s="11" t="s">
        <v>46</v>
      </c>
      <c r="M291" s="12">
        <v>0</v>
      </c>
      <c r="N291" s="12">
        <v>0</v>
      </c>
      <c r="O291" s="12">
        <v>0</v>
      </c>
      <c r="P291" s="12">
        <v>0</v>
      </c>
      <c r="Q291" s="12">
        <v>0</v>
      </c>
      <c r="R291" s="12">
        <v>0</v>
      </c>
      <c r="S291" s="46">
        <f t="shared" si="5"/>
        <v>0</v>
      </c>
    </row>
    <row r="292" spans="1:19" s="14" customFormat="1" x14ac:dyDescent="0.3">
      <c r="A292" s="10" t="s">
        <v>842</v>
      </c>
      <c r="B292" s="11" t="s">
        <v>835</v>
      </c>
      <c r="C292" s="11">
        <v>1745073</v>
      </c>
      <c r="D292" s="11" t="s">
        <v>27</v>
      </c>
      <c r="E292" s="10"/>
      <c r="F292" s="11" t="s">
        <v>28</v>
      </c>
      <c r="G292" s="11" t="s">
        <v>29</v>
      </c>
      <c r="H292" s="11">
        <v>25429</v>
      </c>
      <c r="I292" s="11">
        <v>1</v>
      </c>
      <c r="J292" s="11" t="s">
        <v>482</v>
      </c>
      <c r="K292" s="11" t="s">
        <v>483</v>
      </c>
      <c r="L292" s="11" t="s">
        <v>32</v>
      </c>
      <c r="M292" s="12">
        <v>100</v>
      </c>
      <c r="N292" s="12">
        <v>10.75</v>
      </c>
      <c r="O292" s="12">
        <v>1075</v>
      </c>
      <c r="P292" s="12">
        <v>0</v>
      </c>
      <c r="Q292" s="12">
        <v>0</v>
      </c>
      <c r="R292" s="12">
        <v>1075</v>
      </c>
      <c r="S292" s="46">
        <f t="shared" si="5"/>
        <v>27336175</v>
      </c>
    </row>
    <row r="293" spans="1:19" s="14" customFormat="1" x14ac:dyDescent="0.3">
      <c r="A293" s="10" t="s">
        <v>842</v>
      </c>
      <c r="B293" s="11" t="s">
        <v>835</v>
      </c>
      <c r="C293" s="11">
        <v>1745073</v>
      </c>
      <c r="D293" s="11" t="s">
        <v>27</v>
      </c>
      <c r="E293" s="10"/>
      <c r="F293" s="11" t="s">
        <v>28</v>
      </c>
      <c r="G293" s="11" t="s">
        <v>29</v>
      </c>
      <c r="H293" s="11">
        <v>25429</v>
      </c>
      <c r="I293" s="11">
        <v>2</v>
      </c>
      <c r="J293" s="11" t="s">
        <v>74</v>
      </c>
      <c r="K293" s="11" t="s">
        <v>458</v>
      </c>
      <c r="L293" s="11" t="s">
        <v>32</v>
      </c>
      <c r="M293" s="12">
        <v>8500</v>
      </c>
      <c r="N293" s="12">
        <v>2.7</v>
      </c>
      <c r="O293" s="12">
        <v>22950</v>
      </c>
      <c r="P293" s="12">
        <v>0</v>
      </c>
      <c r="Q293" s="12">
        <v>0</v>
      </c>
      <c r="R293" s="12">
        <v>22950</v>
      </c>
      <c r="S293" s="46">
        <f t="shared" si="5"/>
        <v>583595550</v>
      </c>
    </row>
    <row r="294" spans="1:19" s="14" customFormat="1" x14ac:dyDescent="0.3">
      <c r="A294" s="10" t="s">
        <v>842</v>
      </c>
      <c r="B294" s="11" t="s">
        <v>835</v>
      </c>
      <c r="C294" s="11">
        <v>1745073</v>
      </c>
      <c r="D294" s="11" t="s">
        <v>27</v>
      </c>
      <c r="E294" s="10"/>
      <c r="F294" s="11" t="s">
        <v>28</v>
      </c>
      <c r="G294" s="11" t="s">
        <v>29</v>
      </c>
      <c r="H294" s="11">
        <v>25429</v>
      </c>
      <c r="I294" s="11">
        <v>3</v>
      </c>
      <c r="J294" s="11" t="s">
        <v>486</v>
      </c>
      <c r="K294" s="11" t="s">
        <v>487</v>
      </c>
      <c r="L294" s="11" t="s">
        <v>32</v>
      </c>
      <c r="M294" s="12">
        <v>200</v>
      </c>
      <c r="N294" s="12">
        <v>2.4700000000000002</v>
      </c>
      <c r="O294" s="12">
        <v>494</v>
      </c>
      <c r="P294" s="12">
        <v>0</v>
      </c>
      <c r="Q294" s="12">
        <v>0</v>
      </c>
      <c r="R294" s="12">
        <v>494</v>
      </c>
      <c r="S294" s="46">
        <f t="shared" si="5"/>
        <v>12561926</v>
      </c>
    </row>
    <row r="295" spans="1:19" s="14" customFormat="1" x14ac:dyDescent="0.3">
      <c r="A295" s="10" t="s">
        <v>842</v>
      </c>
      <c r="B295" s="11" t="s">
        <v>835</v>
      </c>
      <c r="C295" s="11">
        <v>1745073</v>
      </c>
      <c r="D295" s="11" t="s">
        <v>27</v>
      </c>
      <c r="E295" s="10"/>
      <c r="F295" s="11" t="s">
        <v>28</v>
      </c>
      <c r="G295" s="11" t="s">
        <v>29</v>
      </c>
      <c r="H295" s="11">
        <v>25429</v>
      </c>
      <c r="I295" s="11">
        <v>4</v>
      </c>
      <c r="J295" s="11"/>
      <c r="K295" s="11" t="s">
        <v>843</v>
      </c>
      <c r="L295" s="11" t="s">
        <v>46</v>
      </c>
      <c r="M295" s="12">
        <v>0</v>
      </c>
      <c r="N295" s="12">
        <v>0</v>
      </c>
      <c r="O295" s="12">
        <v>0</v>
      </c>
      <c r="P295" s="12">
        <v>0</v>
      </c>
      <c r="Q295" s="12">
        <v>0</v>
      </c>
      <c r="R295" s="12">
        <v>0</v>
      </c>
      <c r="S295" s="46">
        <f t="shared" si="5"/>
        <v>0</v>
      </c>
    </row>
    <row r="296" spans="1:19" s="14" customFormat="1" x14ac:dyDescent="0.3">
      <c r="A296" s="10" t="s">
        <v>844</v>
      </c>
      <c r="B296" s="11" t="s">
        <v>835</v>
      </c>
      <c r="C296" s="11">
        <v>1745075</v>
      </c>
      <c r="D296" s="11" t="s">
        <v>27</v>
      </c>
      <c r="E296" s="10"/>
      <c r="F296" s="11" t="s">
        <v>28</v>
      </c>
      <c r="G296" s="11" t="s">
        <v>29</v>
      </c>
      <c r="H296" s="11">
        <v>25429</v>
      </c>
      <c r="I296" s="11">
        <v>1</v>
      </c>
      <c r="J296" s="11" t="s">
        <v>56</v>
      </c>
      <c r="K296" s="11" t="s">
        <v>57</v>
      </c>
      <c r="L296" s="11" t="s">
        <v>32</v>
      </c>
      <c r="M296" s="12">
        <v>1000</v>
      </c>
      <c r="N296" s="12">
        <v>6.0540000000000003</v>
      </c>
      <c r="O296" s="12">
        <v>6054</v>
      </c>
      <c r="P296" s="12">
        <v>0</v>
      </c>
      <c r="Q296" s="12">
        <v>0</v>
      </c>
      <c r="R296" s="12">
        <v>6054</v>
      </c>
      <c r="S296" s="46">
        <f t="shared" si="5"/>
        <v>153947166</v>
      </c>
    </row>
    <row r="297" spans="1:19" s="14" customFormat="1" x14ac:dyDescent="0.3">
      <c r="A297" s="10" t="s">
        <v>844</v>
      </c>
      <c r="B297" s="11" t="s">
        <v>835</v>
      </c>
      <c r="C297" s="11">
        <v>1745075</v>
      </c>
      <c r="D297" s="11" t="s">
        <v>27</v>
      </c>
      <c r="E297" s="10"/>
      <c r="F297" s="11" t="s">
        <v>28</v>
      </c>
      <c r="G297" s="11" t="s">
        <v>29</v>
      </c>
      <c r="H297" s="11">
        <v>25429</v>
      </c>
      <c r="I297" s="11">
        <v>2</v>
      </c>
      <c r="J297" s="11" t="s">
        <v>58</v>
      </c>
      <c r="K297" s="11" t="s">
        <v>59</v>
      </c>
      <c r="L297" s="11" t="s">
        <v>32</v>
      </c>
      <c r="M297" s="12">
        <v>1000</v>
      </c>
      <c r="N297" s="12">
        <v>2.0880000000000001</v>
      </c>
      <c r="O297" s="12">
        <v>2088</v>
      </c>
      <c r="P297" s="12">
        <v>0</v>
      </c>
      <c r="Q297" s="12">
        <v>0</v>
      </c>
      <c r="R297" s="12">
        <v>2088</v>
      </c>
      <c r="S297" s="46">
        <f t="shared" si="5"/>
        <v>53095752</v>
      </c>
    </row>
    <row r="298" spans="1:19" s="14" customFormat="1" x14ac:dyDescent="0.3">
      <c r="A298" s="10" t="s">
        <v>844</v>
      </c>
      <c r="B298" s="11" t="s">
        <v>835</v>
      </c>
      <c r="C298" s="11">
        <v>1745075</v>
      </c>
      <c r="D298" s="11" t="s">
        <v>27</v>
      </c>
      <c r="E298" s="10"/>
      <c r="F298" s="11" t="s">
        <v>28</v>
      </c>
      <c r="G298" s="11" t="s">
        <v>29</v>
      </c>
      <c r="H298" s="11">
        <v>25429</v>
      </c>
      <c r="I298" s="11">
        <v>3</v>
      </c>
      <c r="J298" s="11" t="s">
        <v>516</v>
      </c>
      <c r="K298" s="11" t="s">
        <v>517</v>
      </c>
      <c r="L298" s="11" t="s">
        <v>32</v>
      </c>
      <c r="M298" s="12">
        <v>100</v>
      </c>
      <c r="N298" s="12">
        <v>5.82</v>
      </c>
      <c r="O298" s="12">
        <v>582</v>
      </c>
      <c r="P298" s="12">
        <v>0</v>
      </c>
      <c r="Q298" s="12">
        <v>0</v>
      </c>
      <c r="R298" s="12">
        <v>582</v>
      </c>
      <c r="S298" s="46">
        <f t="shared" si="5"/>
        <v>14799678</v>
      </c>
    </row>
    <row r="299" spans="1:19" s="14" customFormat="1" x14ac:dyDescent="0.3">
      <c r="A299" s="10" t="s">
        <v>844</v>
      </c>
      <c r="B299" s="11" t="s">
        <v>835</v>
      </c>
      <c r="C299" s="11">
        <v>1745075</v>
      </c>
      <c r="D299" s="11" t="s">
        <v>27</v>
      </c>
      <c r="E299" s="10"/>
      <c r="F299" s="11" t="s">
        <v>28</v>
      </c>
      <c r="G299" s="11" t="s">
        <v>29</v>
      </c>
      <c r="H299" s="11">
        <v>25429</v>
      </c>
      <c r="I299" s="11">
        <v>4</v>
      </c>
      <c r="J299" s="11"/>
      <c r="K299" s="11" t="s">
        <v>845</v>
      </c>
      <c r="L299" s="11" t="s">
        <v>46</v>
      </c>
      <c r="M299" s="12">
        <v>0</v>
      </c>
      <c r="N299" s="12">
        <v>0</v>
      </c>
      <c r="O299" s="12">
        <v>0</v>
      </c>
      <c r="P299" s="12">
        <v>0</v>
      </c>
      <c r="Q299" s="12">
        <v>0</v>
      </c>
      <c r="R299" s="12">
        <v>0</v>
      </c>
      <c r="S299" s="46">
        <f t="shared" si="5"/>
        <v>0</v>
      </c>
    </row>
    <row r="300" spans="1:19" s="14" customFormat="1" x14ac:dyDescent="0.3">
      <c r="A300" s="10" t="s">
        <v>846</v>
      </c>
      <c r="B300" s="11" t="s">
        <v>835</v>
      </c>
      <c r="C300" s="11">
        <v>1745076</v>
      </c>
      <c r="D300" s="11" t="s">
        <v>27</v>
      </c>
      <c r="E300" s="10"/>
      <c r="F300" s="11" t="s">
        <v>28</v>
      </c>
      <c r="G300" s="11" t="s">
        <v>29</v>
      </c>
      <c r="H300" s="11">
        <v>25429</v>
      </c>
      <c r="I300" s="11">
        <v>1</v>
      </c>
      <c r="J300" s="11" t="s">
        <v>48</v>
      </c>
      <c r="K300" s="11" t="s">
        <v>49</v>
      </c>
      <c r="L300" s="11" t="s">
        <v>32</v>
      </c>
      <c r="M300" s="12">
        <v>1000</v>
      </c>
      <c r="N300" s="12">
        <v>6.15</v>
      </c>
      <c r="O300" s="12">
        <v>6150</v>
      </c>
      <c r="P300" s="12">
        <v>0</v>
      </c>
      <c r="Q300" s="12">
        <v>0</v>
      </c>
      <c r="R300" s="12">
        <v>6150</v>
      </c>
      <c r="S300" s="46">
        <f t="shared" si="5"/>
        <v>156388350</v>
      </c>
    </row>
    <row r="301" spans="1:19" s="14" customFormat="1" x14ac:dyDescent="0.3">
      <c r="A301" s="10" t="s">
        <v>846</v>
      </c>
      <c r="B301" s="11" t="s">
        <v>835</v>
      </c>
      <c r="C301" s="11">
        <v>1745076</v>
      </c>
      <c r="D301" s="11" t="s">
        <v>27</v>
      </c>
      <c r="E301" s="10"/>
      <c r="F301" s="11" t="s">
        <v>28</v>
      </c>
      <c r="G301" s="11" t="s">
        <v>29</v>
      </c>
      <c r="H301" s="11">
        <v>25429</v>
      </c>
      <c r="I301" s="11">
        <v>2</v>
      </c>
      <c r="J301" s="11" t="s">
        <v>50</v>
      </c>
      <c r="K301" s="11" t="s">
        <v>51</v>
      </c>
      <c r="L301" s="11" t="s">
        <v>32</v>
      </c>
      <c r="M301" s="12">
        <v>700</v>
      </c>
      <c r="N301" s="12">
        <v>5.28</v>
      </c>
      <c r="O301" s="12">
        <v>3696</v>
      </c>
      <c r="P301" s="12">
        <v>0</v>
      </c>
      <c r="Q301" s="12">
        <v>0</v>
      </c>
      <c r="R301" s="12">
        <v>3696</v>
      </c>
      <c r="S301" s="46">
        <f t="shared" si="5"/>
        <v>93985584</v>
      </c>
    </row>
    <row r="302" spans="1:19" s="14" customFormat="1" x14ac:dyDescent="0.3">
      <c r="A302" s="10" t="s">
        <v>846</v>
      </c>
      <c r="B302" s="11" t="s">
        <v>835</v>
      </c>
      <c r="C302" s="11">
        <v>1745076</v>
      </c>
      <c r="D302" s="11" t="s">
        <v>27</v>
      </c>
      <c r="E302" s="10"/>
      <c r="F302" s="11" t="s">
        <v>28</v>
      </c>
      <c r="G302" s="11" t="s">
        <v>29</v>
      </c>
      <c r="H302" s="11">
        <v>25429</v>
      </c>
      <c r="I302" s="11">
        <v>3</v>
      </c>
      <c r="J302" s="11" t="s">
        <v>52</v>
      </c>
      <c r="K302" s="11" t="s">
        <v>53</v>
      </c>
      <c r="L302" s="11" t="s">
        <v>32</v>
      </c>
      <c r="M302" s="12">
        <v>700</v>
      </c>
      <c r="N302" s="12">
        <v>6.01</v>
      </c>
      <c r="O302" s="12">
        <v>4207</v>
      </c>
      <c r="P302" s="12">
        <v>0</v>
      </c>
      <c r="Q302" s="12">
        <v>0</v>
      </c>
      <c r="R302" s="12">
        <v>4207</v>
      </c>
      <c r="S302" s="46">
        <f t="shared" si="5"/>
        <v>106979803</v>
      </c>
    </row>
    <row r="303" spans="1:19" s="14" customFormat="1" x14ac:dyDescent="0.3">
      <c r="A303" s="10" t="s">
        <v>846</v>
      </c>
      <c r="B303" s="11" t="s">
        <v>835</v>
      </c>
      <c r="C303" s="11">
        <v>1745076</v>
      </c>
      <c r="D303" s="11" t="s">
        <v>27</v>
      </c>
      <c r="E303" s="10"/>
      <c r="F303" s="11" t="s">
        <v>28</v>
      </c>
      <c r="G303" s="11" t="s">
        <v>29</v>
      </c>
      <c r="H303" s="11">
        <v>25429</v>
      </c>
      <c r="I303" s="11">
        <v>4</v>
      </c>
      <c r="J303" s="11"/>
      <c r="K303" s="11" t="s">
        <v>847</v>
      </c>
      <c r="L303" s="11" t="s">
        <v>46</v>
      </c>
      <c r="M303" s="12">
        <v>0</v>
      </c>
      <c r="N303" s="12">
        <v>0</v>
      </c>
      <c r="O303" s="12">
        <v>0</v>
      </c>
      <c r="P303" s="12">
        <v>0</v>
      </c>
      <c r="Q303" s="12">
        <v>0</v>
      </c>
      <c r="R303" s="12">
        <v>0</v>
      </c>
      <c r="S303" s="46">
        <f t="shared" si="5"/>
        <v>0</v>
      </c>
    </row>
    <row r="304" spans="1:19" s="14" customFormat="1" x14ac:dyDescent="0.3">
      <c r="A304" s="10" t="s">
        <v>848</v>
      </c>
      <c r="B304" s="11" t="s">
        <v>835</v>
      </c>
      <c r="C304" s="11">
        <v>1745077</v>
      </c>
      <c r="D304" s="11" t="s">
        <v>27</v>
      </c>
      <c r="E304" s="10"/>
      <c r="F304" s="11" t="s">
        <v>28</v>
      </c>
      <c r="G304" s="11" t="s">
        <v>29</v>
      </c>
      <c r="H304" s="11">
        <v>25429</v>
      </c>
      <c r="I304" s="11">
        <v>1</v>
      </c>
      <c r="J304" s="11" t="s">
        <v>62</v>
      </c>
      <c r="K304" s="11" t="s">
        <v>63</v>
      </c>
      <c r="L304" s="11" t="s">
        <v>32</v>
      </c>
      <c r="M304" s="12">
        <v>800</v>
      </c>
      <c r="N304" s="12">
        <v>3.43</v>
      </c>
      <c r="O304" s="12">
        <v>2744</v>
      </c>
      <c r="P304" s="12">
        <v>0</v>
      </c>
      <c r="Q304" s="12">
        <v>0</v>
      </c>
      <c r="R304" s="12">
        <v>2744</v>
      </c>
      <c r="S304" s="46">
        <f t="shared" si="5"/>
        <v>69777176</v>
      </c>
    </row>
    <row r="305" spans="1:19" s="14" customFormat="1" x14ac:dyDescent="0.3">
      <c r="A305" s="10" t="s">
        <v>848</v>
      </c>
      <c r="B305" s="11" t="s">
        <v>835</v>
      </c>
      <c r="C305" s="11">
        <v>1745077</v>
      </c>
      <c r="D305" s="11" t="s">
        <v>27</v>
      </c>
      <c r="E305" s="10"/>
      <c r="F305" s="11" t="s">
        <v>28</v>
      </c>
      <c r="G305" s="11" t="s">
        <v>29</v>
      </c>
      <c r="H305" s="11">
        <v>25429</v>
      </c>
      <c r="I305" s="11">
        <v>2</v>
      </c>
      <c r="J305" s="11" t="s">
        <v>288</v>
      </c>
      <c r="K305" s="11" t="s">
        <v>289</v>
      </c>
      <c r="L305" s="11" t="s">
        <v>32</v>
      </c>
      <c r="M305" s="12">
        <v>400</v>
      </c>
      <c r="N305" s="12">
        <v>3.48</v>
      </c>
      <c r="O305" s="12">
        <v>1392</v>
      </c>
      <c r="P305" s="12">
        <v>0</v>
      </c>
      <c r="Q305" s="12">
        <v>0</v>
      </c>
      <c r="R305" s="12">
        <v>1392</v>
      </c>
      <c r="S305" s="46">
        <f t="shared" si="5"/>
        <v>35397168</v>
      </c>
    </row>
    <row r="306" spans="1:19" s="14" customFormat="1" x14ac:dyDescent="0.3">
      <c r="A306" s="10" t="s">
        <v>848</v>
      </c>
      <c r="B306" s="11" t="s">
        <v>835</v>
      </c>
      <c r="C306" s="11">
        <v>1745077</v>
      </c>
      <c r="D306" s="11" t="s">
        <v>27</v>
      </c>
      <c r="E306" s="10"/>
      <c r="F306" s="11" t="s">
        <v>28</v>
      </c>
      <c r="G306" s="11" t="s">
        <v>29</v>
      </c>
      <c r="H306" s="11">
        <v>25429</v>
      </c>
      <c r="I306" s="11">
        <v>3</v>
      </c>
      <c r="J306" s="11" t="s">
        <v>64</v>
      </c>
      <c r="K306" s="11" t="s">
        <v>65</v>
      </c>
      <c r="L306" s="11" t="s">
        <v>32</v>
      </c>
      <c r="M306" s="12">
        <v>800</v>
      </c>
      <c r="N306" s="12">
        <v>2.5099999999999998</v>
      </c>
      <c r="O306" s="12">
        <v>2008</v>
      </c>
      <c r="P306" s="12">
        <v>0</v>
      </c>
      <c r="Q306" s="12">
        <v>0</v>
      </c>
      <c r="R306" s="12">
        <v>2008</v>
      </c>
      <c r="S306" s="46">
        <f t="shared" si="5"/>
        <v>51061432</v>
      </c>
    </row>
    <row r="307" spans="1:19" s="14" customFormat="1" x14ac:dyDescent="0.3">
      <c r="A307" s="10" t="s">
        <v>848</v>
      </c>
      <c r="B307" s="11" t="s">
        <v>835</v>
      </c>
      <c r="C307" s="11">
        <v>1745077</v>
      </c>
      <c r="D307" s="11" t="s">
        <v>27</v>
      </c>
      <c r="E307" s="10"/>
      <c r="F307" s="11" t="s">
        <v>28</v>
      </c>
      <c r="G307" s="11" t="s">
        <v>29</v>
      </c>
      <c r="H307" s="11">
        <v>25429</v>
      </c>
      <c r="I307" s="11">
        <v>4</v>
      </c>
      <c r="J307" s="11" t="s">
        <v>66</v>
      </c>
      <c r="K307" s="11" t="s">
        <v>67</v>
      </c>
      <c r="L307" s="11" t="s">
        <v>32</v>
      </c>
      <c r="M307" s="12">
        <v>400</v>
      </c>
      <c r="N307" s="12">
        <v>2.48</v>
      </c>
      <c r="O307" s="12">
        <v>992</v>
      </c>
      <c r="P307" s="12">
        <v>0</v>
      </c>
      <c r="Q307" s="12">
        <v>0</v>
      </c>
      <c r="R307" s="12">
        <v>992</v>
      </c>
      <c r="S307" s="46">
        <f t="shared" si="5"/>
        <v>25225568</v>
      </c>
    </row>
    <row r="308" spans="1:19" s="14" customFormat="1" x14ac:dyDescent="0.3">
      <c r="A308" s="10" t="s">
        <v>848</v>
      </c>
      <c r="B308" s="11" t="s">
        <v>835</v>
      </c>
      <c r="C308" s="11">
        <v>1745077</v>
      </c>
      <c r="D308" s="11" t="s">
        <v>27</v>
      </c>
      <c r="E308" s="10"/>
      <c r="F308" s="11" t="s">
        <v>28</v>
      </c>
      <c r="G308" s="11" t="s">
        <v>29</v>
      </c>
      <c r="H308" s="11">
        <v>25429</v>
      </c>
      <c r="I308" s="11">
        <v>5</v>
      </c>
      <c r="J308" s="11" t="s">
        <v>70</v>
      </c>
      <c r="K308" s="11" t="s">
        <v>71</v>
      </c>
      <c r="L308" s="11" t="s">
        <v>32</v>
      </c>
      <c r="M308" s="12">
        <v>100</v>
      </c>
      <c r="N308" s="12">
        <v>2.57</v>
      </c>
      <c r="O308" s="12">
        <v>257</v>
      </c>
      <c r="P308" s="12">
        <v>0</v>
      </c>
      <c r="Q308" s="12">
        <v>0</v>
      </c>
      <c r="R308" s="12">
        <v>257</v>
      </c>
      <c r="S308" s="46">
        <f t="shared" si="5"/>
        <v>6535253</v>
      </c>
    </row>
    <row r="309" spans="1:19" s="14" customFormat="1" x14ac:dyDescent="0.3">
      <c r="A309" s="10" t="s">
        <v>848</v>
      </c>
      <c r="B309" s="11" t="s">
        <v>835</v>
      </c>
      <c r="C309" s="11">
        <v>1745077</v>
      </c>
      <c r="D309" s="11" t="s">
        <v>27</v>
      </c>
      <c r="E309" s="10"/>
      <c r="F309" s="11" t="s">
        <v>28</v>
      </c>
      <c r="G309" s="11" t="s">
        <v>29</v>
      </c>
      <c r="H309" s="11">
        <v>25429</v>
      </c>
      <c r="I309" s="11">
        <v>6</v>
      </c>
      <c r="J309" s="11"/>
      <c r="K309" s="11" t="s">
        <v>849</v>
      </c>
      <c r="L309" s="11" t="s">
        <v>46</v>
      </c>
      <c r="M309" s="12">
        <v>0</v>
      </c>
      <c r="N309" s="12">
        <v>0</v>
      </c>
      <c r="O309" s="12">
        <v>0</v>
      </c>
      <c r="P309" s="12">
        <v>0</v>
      </c>
      <c r="Q309" s="12">
        <v>0</v>
      </c>
      <c r="R309" s="12">
        <v>0</v>
      </c>
      <c r="S309" s="46">
        <f t="shared" si="5"/>
        <v>0</v>
      </c>
    </row>
    <row r="310" spans="1:19" s="14" customFormat="1" x14ac:dyDescent="0.3">
      <c r="A310" s="10" t="s">
        <v>850</v>
      </c>
      <c r="B310" s="11" t="s">
        <v>835</v>
      </c>
      <c r="C310" s="11">
        <v>1745079</v>
      </c>
      <c r="D310" s="11" t="s">
        <v>27</v>
      </c>
      <c r="E310" s="10"/>
      <c r="F310" s="11" t="s">
        <v>28</v>
      </c>
      <c r="G310" s="11" t="s">
        <v>29</v>
      </c>
      <c r="H310" s="11">
        <v>25429</v>
      </c>
      <c r="I310" s="11">
        <v>1</v>
      </c>
      <c r="J310" s="11" t="s">
        <v>68</v>
      </c>
      <c r="K310" s="11" t="s">
        <v>69</v>
      </c>
      <c r="L310" s="11" t="s">
        <v>32</v>
      </c>
      <c r="M310" s="12">
        <v>600</v>
      </c>
      <c r="N310" s="12">
        <v>3.47</v>
      </c>
      <c r="O310" s="12">
        <v>2082</v>
      </c>
      <c r="P310" s="12">
        <v>0</v>
      </c>
      <c r="Q310" s="12">
        <v>0</v>
      </c>
      <c r="R310" s="12">
        <v>2082</v>
      </c>
      <c r="S310" s="46">
        <f t="shared" si="5"/>
        <v>52943178</v>
      </c>
    </row>
    <row r="311" spans="1:19" s="14" customFormat="1" x14ac:dyDescent="0.3">
      <c r="A311" s="10" t="s">
        <v>850</v>
      </c>
      <c r="B311" s="11" t="s">
        <v>835</v>
      </c>
      <c r="C311" s="11">
        <v>1745079</v>
      </c>
      <c r="D311" s="11" t="s">
        <v>27</v>
      </c>
      <c r="E311" s="10"/>
      <c r="F311" s="11" t="s">
        <v>28</v>
      </c>
      <c r="G311" s="11" t="s">
        <v>29</v>
      </c>
      <c r="H311" s="11">
        <v>25429</v>
      </c>
      <c r="I311" s="11">
        <v>2</v>
      </c>
      <c r="J311" s="11"/>
      <c r="K311" s="11" t="s">
        <v>851</v>
      </c>
      <c r="L311" s="11" t="s">
        <v>46</v>
      </c>
      <c r="M311" s="12">
        <v>0</v>
      </c>
      <c r="N311" s="12">
        <v>0</v>
      </c>
      <c r="O311" s="12">
        <v>0</v>
      </c>
      <c r="P311" s="12">
        <v>0</v>
      </c>
      <c r="Q311" s="12">
        <v>0</v>
      </c>
      <c r="R311" s="12">
        <v>0</v>
      </c>
      <c r="S311" s="46">
        <f t="shared" si="5"/>
        <v>0</v>
      </c>
    </row>
    <row r="312" spans="1:19" s="14" customFormat="1" x14ac:dyDescent="0.3">
      <c r="A312" s="10" t="s">
        <v>852</v>
      </c>
      <c r="B312" s="11" t="s">
        <v>853</v>
      </c>
      <c r="C312" s="11">
        <v>1745083</v>
      </c>
      <c r="D312" s="11" t="s">
        <v>125</v>
      </c>
      <c r="E312" s="10"/>
      <c r="F312" s="11" t="s">
        <v>126</v>
      </c>
      <c r="G312" s="11" t="s">
        <v>81</v>
      </c>
      <c r="H312" s="11">
        <v>23380</v>
      </c>
      <c r="I312" s="11">
        <v>1</v>
      </c>
      <c r="J312" s="11" t="s">
        <v>82</v>
      </c>
      <c r="K312" s="11" t="s">
        <v>493</v>
      </c>
      <c r="L312" s="11" t="s">
        <v>32</v>
      </c>
      <c r="M312" s="12">
        <v>200</v>
      </c>
      <c r="N312" s="12">
        <v>5.85</v>
      </c>
      <c r="O312" s="12">
        <v>1170</v>
      </c>
      <c r="P312" s="12">
        <v>0</v>
      </c>
      <c r="Q312" s="12">
        <v>0</v>
      </c>
      <c r="R312" s="12">
        <v>1170</v>
      </c>
      <c r="S312" s="46">
        <f t="shared" si="5"/>
        <v>27354600</v>
      </c>
    </row>
    <row r="313" spans="1:19" s="14" customFormat="1" x14ac:dyDescent="0.3">
      <c r="A313" s="10" t="s">
        <v>852</v>
      </c>
      <c r="B313" s="11" t="s">
        <v>853</v>
      </c>
      <c r="C313" s="11">
        <v>1745083</v>
      </c>
      <c r="D313" s="11" t="s">
        <v>125</v>
      </c>
      <c r="E313" s="10"/>
      <c r="F313" s="11" t="s">
        <v>126</v>
      </c>
      <c r="G313" s="11" t="s">
        <v>81</v>
      </c>
      <c r="H313" s="11">
        <v>23380</v>
      </c>
      <c r="I313" s="11">
        <v>2</v>
      </c>
      <c r="J313" s="11" t="s">
        <v>497</v>
      </c>
      <c r="K313" s="11" t="s">
        <v>498</v>
      </c>
      <c r="L313" s="11" t="s">
        <v>32</v>
      </c>
      <c r="M313" s="12">
        <v>200</v>
      </c>
      <c r="N313" s="12">
        <v>5.75</v>
      </c>
      <c r="O313" s="12">
        <v>1150</v>
      </c>
      <c r="P313" s="12">
        <v>0</v>
      </c>
      <c r="Q313" s="12">
        <v>0</v>
      </c>
      <c r="R313" s="12">
        <v>1150</v>
      </c>
      <c r="S313" s="46">
        <f t="shared" si="5"/>
        <v>26887000</v>
      </c>
    </row>
    <row r="314" spans="1:19" s="14" customFormat="1" x14ac:dyDescent="0.3">
      <c r="A314" s="10" t="s">
        <v>852</v>
      </c>
      <c r="B314" s="11" t="s">
        <v>853</v>
      </c>
      <c r="C314" s="11">
        <v>1745083</v>
      </c>
      <c r="D314" s="11" t="s">
        <v>125</v>
      </c>
      <c r="E314" s="10"/>
      <c r="F314" s="11" t="s">
        <v>126</v>
      </c>
      <c r="G314" s="11" t="s">
        <v>81</v>
      </c>
      <c r="H314" s="11">
        <v>23380</v>
      </c>
      <c r="I314" s="11">
        <v>3</v>
      </c>
      <c r="J314" s="11" t="s">
        <v>499</v>
      </c>
      <c r="K314" s="11" t="s">
        <v>500</v>
      </c>
      <c r="L314" s="11" t="s">
        <v>32</v>
      </c>
      <c r="M314" s="12">
        <v>200</v>
      </c>
      <c r="N314" s="12">
        <v>5.75</v>
      </c>
      <c r="O314" s="12">
        <v>1150</v>
      </c>
      <c r="P314" s="12">
        <v>0</v>
      </c>
      <c r="Q314" s="12">
        <v>0</v>
      </c>
      <c r="R314" s="12">
        <v>1150</v>
      </c>
      <c r="S314" s="46">
        <f t="shared" si="5"/>
        <v>26887000</v>
      </c>
    </row>
    <row r="315" spans="1:19" s="14" customFormat="1" x14ac:dyDescent="0.3">
      <c r="A315" s="10" t="s">
        <v>852</v>
      </c>
      <c r="B315" s="11" t="s">
        <v>853</v>
      </c>
      <c r="C315" s="11">
        <v>1745083</v>
      </c>
      <c r="D315" s="11" t="s">
        <v>125</v>
      </c>
      <c r="E315" s="10"/>
      <c r="F315" s="11" t="s">
        <v>126</v>
      </c>
      <c r="G315" s="11" t="s">
        <v>81</v>
      </c>
      <c r="H315" s="11">
        <v>23380</v>
      </c>
      <c r="I315" s="11">
        <v>4</v>
      </c>
      <c r="J315" s="11"/>
      <c r="K315" s="11" t="s">
        <v>854</v>
      </c>
      <c r="L315" s="11" t="s">
        <v>46</v>
      </c>
      <c r="M315" s="12">
        <v>0</v>
      </c>
      <c r="N315" s="12">
        <v>0</v>
      </c>
      <c r="O315" s="12">
        <v>0</v>
      </c>
      <c r="P315" s="12">
        <v>0</v>
      </c>
      <c r="Q315" s="12">
        <v>0</v>
      </c>
      <c r="R315" s="12">
        <v>0</v>
      </c>
      <c r="S315" s="46">
        <f t="shared" si="5"/>
        <v>0</v>
      </c>
    </row>
    <row r="316" spans="1:19" s="14" customFormat="1" x14ac:dyDescent="0.3">
      <c r="A316" s="10" t="s">
        <v>855</v>
      </c>
      <c r="B316" s="11" t="s">
        <v>856</v>
      </c>
      <c r="C316" s="11">
        <v>1745084</v>
      </c>
      <c r="D316" s="11" t="s">
        <v>208</v>
      </c>
      <c r="E316" s="10"/>
      <c r="F316" s="11" t="s">
        <v>209</v>
      </c>
      <c r="G316" s="11" t="s">
        <v>81</v>
      </c>
      <c r="H316" s="11">
        <v>23415</v>
      </c>
      <c r="I316" s="11">
        <v>1</v>
      </c>
      <c r="J316" s="11" t="s">
        <v>216</v>
      </c>
      <c r="K316" s="11" t="s">
        <v>217</v>
      </c>
      <c r="L316" s="11" t="s">
        <v>32</v>
      </c>
      <c r="M316" s="12">
        <v>700</v>
      </c>
      <c r="N316" s="12">
        <v>5.4569999999999999</v>
      </c>
      <c r="O316" s="12">
        <v>3819.9</v>
      </c>
      <c r="P316" s="12">
        <v>0</v>
      </c>
      <c r="Q316" s="12">
        <v>0</v>
      </c>
      <c r="R316" s="12">
        <v>3819.9</v>
      </c>
      <c r="S316" s="46">
        <f t="shared" si="5"/>
        <v>89442959</v>
      </c>
    </row>
    <row r="317" spans="1:19" s="14" customFormat="1" x14ac:dyDescent="0.3">
      <c r="A317" s="10" t="s">
        <v>855</v>
      </c>
      <c r="B317" s="11" t="s">
        <v>856</v>
      </c>
      <c r="C317" s="11">
        <v>1745084</v>
      </c>
      <c r="D317" s="11" t="s">
        <v>208</v>
      </c>
      <c r="E317" s="10"/>
      <c r="F317" s="11" t="s">
        <v>209</v>
      </c>
      <c r="G317" s="11" t="s">
        <v>81</v>
      </c>
      <c r="H317" s="11">
        <v>23415</v>
      </c>
      <c r="I317" s="11">
        <v>2</v>
      </c>
      <c r="J317" s="11" t="s">
        <v>226</v>
      </c>
      <c r="K317" s="11" t="s">
        <v>227</v>
      </c>
      <c r="L317" s="11" t="s">
        <v>32</v>
      </c>
      <c r="M317" s="12">
        <v>400</v>
      </c>
      <c r="N317" s="12">
        <v>5.6040000000000001</v>
      </c>
      <c r="O317" s="12">
        <v>2241.6</v>
      </c>
      <c r="P317" s="12">
        <v>0</v>
      </c>
      <c r="Q317" s="12">
        <v>0</v>
      </c>
      <c r="R317" s="12">
        <v>2241.6</v>
      </c>
      <c r="S317" s="46">
        <f t="shared" si="5"/>
        <v>52487064</v>
      </c>
    </row>
    <row r="318" spans="1:19" s="14" customFormat="1" x14ac:dyDescent="0.3">
      <c r="A318" s="10" t="s">
        <v>855</v>
      </c>
      <c r="B318" s="11" t="s">
        <v>856</v>
      </c>
      <c r="C318" s="11">
        <v>1745084</v>
      </c>
      <c r="D318" s="11" t="s">
        <v>208</v>
      </c>
      <c r="E318" s="10"/>
      <c r="F318" s="11" t="s">
        <v>209</v>
      </c>
      <c r="G318" s="11" t="s">
        <v>81</v>
      </c>
      <c r="H318" s="11">
        <v>23415</v>
      </c>
      <c r="I318" s="11">
        <v>3</v>
      </c>
      <c r="J318" s="11" t="s">
        <v>234</v>
      </c>
      <c r="K318" s="11" t="s">
        <v>235</v>
      </c>
      <c r="L318" s="11" t="s">
        <v>32</v>
      </c>
      <c r="M318" s="12">
        <v>400</v>
      </c>
      <c r="N318" s="12">
        <v>5.6040000000000001</v>
      </c>
      <c r="O318" s="12">
        <v>2241.6</v>
      </c>
      <c r="P318" s="12">
        <v>0</v>
      </c>
      <c r="Q318" s="12">
        <v>0</v>
      </c>
      <c r="R318" s="12">
        <v>2241.6</v>
      </c>
      <c r="S318" s="46">
        <f t="shared" ref="S318:S377" si="6">ROUND(M318*N318*H318,0)</f>
        <v>52487064</v>
      </c>
    </row>
    <row r="319" spans="1:19" s="14" customFormat="1" x14ac:dyDescent="0.3">
      <c r="A319" s="10" t="s">
        <v>855</v>
      </c>
      <c r="B319" s="11" t="s">
        <v>856</v>
      </c>
      <c r="C319" s="11">
        <v>1745084</v>
      </c>
      <c r="D319" s="11" t="s">
        <v>208</v>
      </c>
      <c r="E319" s="10"/>
      <c r="F319" s="11" t="s">
        <v>209</v>
      </c>
      <c r="G319" s="11" t="s">
        <v>81</v>
      </c>
      <c r="H319" s="11">
        <v>23415</v>
      </c>
      <c r="I319" s="11">
        <v>4</v>
      </c>
      <c r="J319" s="11"/>
      <c r="K319" s="11" t="s">
        <v>857</v>
      </c>
      <c r="L319" s="11" t="s">
        <v>46</v>
      </c>
      <c r="M319" s="12">
        <v>0</v>
      </c>
      <c r="N319" s="12">
        <v>0</v>
      </c>
      <c r="O319" s="12">
        <v>0</v>
      </c>
      <c r="P319" s="12">
        <v>0</v>
      </c>
      <c r="Q319" s="12">
        <v>0</v>
      </c>
      <c r="R319" s="12">
        <v>0</v>
      </c>
      <c r="S319" s="46">
        <f t="shared" si="6"/>
        <v>0</v>
      </c>
    </row>
    <row r="320" spans="1:19" s="14" customFormat="1" x14ac:dyDescent="0.3">
      <c r="A320" s="10" t="s">
        <v>858</v>
      </c>
      <c r="B320" s="11" t="s">
        <v>856</v>
      </c>
      <c r="C320" s="11">
        <v>1745086</v>
      </c>
      <c r="D320" s="11" t="s">
        <v>208</v>
      </c>
      <c r="E320" s="10"/>
      <c r="F320" s="11" t="s">
        <v>209</v>
      </c>
      <c r="G320" s="11" t="s">
        <v>81</v>
      </c>
      <c r="H320" s="11">
        <v>23415</v>
      </c>
      <c r="I320" s="11">
        <v>1</v>
      </c>
      <c r="J320" s="11" t="s">
        <v>210</v>
      </c>
      <c r="K320" s="11" t="s">
        <v>859</v>
      </c>
      <c r="L320" s="11" t="s">
        <v>32</v>
      </c>
      <c r="M320" s="12">
        <v>900</v>
      </c>
      <c r="N320" s="12">
        <v>5.2930000000000001</v>
      </c>
      <c r="O320" s="12">
        <v>4763.7</v>
      </c>
      <c r="P320" s="12">
        <v>0</v>
      </c>
      <c r="Q320" s="12">
        <v>0</v>
      </c>
      <c r="R320" s="12">
        <v>4763.7</v>
      </c>
      <c r="S320" s="46">
        <f t="shared" si="6"/>
        <v>111542036</v>
      </c>
    </row>
    <row r="321" spans="1:19" s="14" customFormat="1" x14ac:dyDescent="0.3">
      <c r="A321" s="10" t="s">
        <v>858</v>
      </c>
      <c r="B321" s="11" t="s">
        <v>856</v>
      </c>
      <c r="C321" s="11">
        <v>1745086</v>
      </c>
      <c r="D321" s="11" t="s">
        <v>208</v>
      </c>
      <c r="E321" s="10"/>
      <c r="F321" s="11" t="s">
        <v>209</v>
      </c>
      <c r="G321" s="11" t="s">
        <v>81</v>
      </c>
      <c r="H321" s="11">
        <v>23415</v>
      </c>
      <c r="I321" s="11">
        <v>2</v>
      </c>
      <c r="J321" s="11" t="s">
        <v>212</v>
      </c>
      <c r="K321" s="11" t="s">
        <v>213</v>
      </c>
      <c r="L321" s="11" t="s">
        <v>32</v>
      </c>
      <c r="M321" s="12">
        <v>1500</v>
      </c>
      <c r="N321" s="12">
        <v>5.1349999999999998</v>
      </c>
      <c r="O321" s="12">
        <v>7702.5</v>
      </c>
      <c r="P321" s="12">
        <v>0</v>
      </c>
      <c r="Q321" s="12">
        <v>0</v>
      </c>
      <c r="R321" s="12">
        <v>7702.5</v>
      </c>
      <c r="S321" s="46">
        <f t="shared" si="6"/>
        <v>180354038</v>
      </c>
    </row>
    <row r="322" spans="1:19" s="14" customFormat="1" x14ac:dyDescent="0.3">
      <c r="A322" s="10" t="s">
        <v>858</v>
      </c>
      <c r="B322" s="11" t="s">
        <v>856</v>
      </c>
      <c r="C322" s="11">
        <v>1745086</v>
      </c>
      <c r="D322" s="11" t="s">
        <v>208</v>
      </c>
      <c r="E322" s="10"/>
      <c r="F322" s="11" t="s">
        <v>209</v>
      </c>
      <c r="G322" s="11" t="s">
        <v>81</v>
      </c>
      <c r="H322" s="11">
        <v>23415</v>
      </c>
      <c r="I322" s="11">
        <v>3</v>
      </c>
      <c r="J322" s="11" t="s">
        <v>214</v>
      </c>
      <c r="K322" s="11" t="s">
        <v>215</v>
      </c>
      <c r="L322" s="11" t="s">
        <v>32</v>
      </c>
      <c r="M322" s="12">
        <v>4600</v>
      </c>
      <c r="N322" s="12">
        <v>5.1630000000000003</v>
      </c>
      <c r="O322" s="12">
        <v>23749.8</v>
      </c>
      <c r="P322" s="12">
        <v>0</v>
      </c>
      <c r="Q322" s="12">
        <v>0</v>
      </c>
      <c r="R322" s="12">
        <v>23749.8</v>
      </c>
      <c r="S322" s="46">
        <f t="shared" si="6"/>
        <v>556101567</v>
      </c>
    </row>
    <row r="323" spans="1:19" s="14" customFormat="1" x14ac:dyDescent="0.3">
      <c r="A323" s="10" t="s">
        <v>858</v>
      </c>
      <c r="B323" s="11" t="s">
        <v>856</v>
      </c>
      <c r="C323" s="11">
        <v>1745086</v>
      </c>
      <c r="D323" s="11" t="s">
        <v>208</v>
      </c>
      <c r="E323" s="10"/>
      <c r="F323" s="11" t="s">
        <v>209</v>
      </c>
      <c r="G323" s="11" t="s">
        <v>81</v>
      </c>
      <c r="H323" s="11">
        <v>23415</v>
      </c>
      <c r="I323" s="11">
        <v>4</v>
      </c>
      <c r="J323" s="11" t="s">
        <v>216</v>
      </c>
      <c r="K323" s="11" t="s">
        <v>217</v>
      </c>
      <c r="L323" s="11" t="s">
        <v>32</v>
      </c>
      <c r="M323" s="12">
        <v>800</v>
      </c>
      <c r="N323" s="12">
        <v>5.2930000000000001</v>
      </c>
      <c r="O323" s="12">
        <v>4234.3999999999996</v>
      </c>
      <c r="P323" s="12">
        <v>0</v>
      </c>
      <c r="Q323" s="12">
        <v>0</v>
      </c>
      <c r="R323" s="12">
        <v>4234.3999999999996</v>
      </c>
      <c r="S323" s="46">
        <f t="shared" si="6"/>
        <v>99148476</v>
      </c>
    </row>
    <row r="324" spans="1:19" s="14" customFormat="1" x14ac:dyDescent="0.3">
      <c r="A324" s="10" t="s">
        <v>858</v>
      </c>
      <c r="B324" s="11" t="s">
        <v>856</v>
      </c>
      <c r="C324" s="11">
        <v>1745086</v>
      </c>
      <c r="D324" s="11" t="s">
        <v>208</v>
      </c>
      <c r="E324" s="10"/>
      <c r="F324" s="11" t="s">
        <v>209</v>
      </c>
      <c r="G324" s="11" t="s">
        <v>81</v>
      </c>
      <c r="H324" s="11">
        <v>23415</v>
      </c>
      <c r="I324" s="11">
        <v>5</v>
      </c>
      <c r="J324" s="11" t="s">
        <v>218</v>
      </c>
      <c r="K324" s="11" t="s">
        <v>438</v>
      </c>
      <c r="L324" s="11" t="s">
        <v>32</v>
      </c>
      <c r="M324" s="12">
        <v>1600</v>
      </c>
      <c r="N324" s="12">
        <v>5.1349999999999998</v>
      </c>
      <c r="O324" s="12">
        <v>8216</v>
      </c>
      <c r="P324" s="12">
        <v>0</v>
      </c>
      <c r="Q324" s="12">
        <v>0</v>
      </c>
      <c r="R324" s="12">
        <v>8216</v>
      </c>
      <c r="S324" s="46">
        <f t="shared" si="6"/>
        <v>192377640</v>
      </c>
    </row>
    <row r="325" spans="1:19" s="14" customFormat="1" x14ac:dyDescent="0.3">
      <c r="A325" s="10" t="s">
        <v>858</v>
      </c>
      <c r="B325" s="11" t="s">
        <v>856</v>
      </c>
      <c r="C325" s="11">
        <v>1745086</v>
      </c>
      <c r="D325" s="11" t="s">
        <v>208</v>
      </c>
      <c r="E325" s="10"/>
      <c r="F325" s="11" t="s">
        <v>209</v>
      </c>
      <c r="G325" s="11" t="s">
        <v>81</v>
      </c>
      <c r="H325" s="11">
        <v>23415</v>
      </c>
      <c r="I325" s="11">
        <v>6</v>
      </c>
      <c r="J325" s="11" t="s">
        <v>220</v>
      </c>
      <c r="K325" s="11" t="s">
        <v>221</v>
      </c>
      <c r="L325" s="11" t="s">
        <v>32</v>
      </c>
      <c r="M325" s="12">
        <v>4600</v>
      </c>
      <c r="N325" s="12">
        <v>5.1630000000000003</v>
      </c>
      <c r="O325" s="12">
        <v>23749.8</v>
      </c>
      <c r="P325" s="12">
        <v>0</v>
      </c>
      <c r="Q325" s="12">
        <v>0</v>
      </c>
      <c r="R325" s="12">
        <v>23749.8</v>
      </c>
      <c r="S325" s="46">
        <f t="shared" si="6"/>
        <v>556101567</v>
      </c>
    </row>
    <row r="326" spans="1:19" s="14" customFormat="1" x14ac:dyDescent="0.3">
      <c r="A326" s="10" t="s">
        <v>858</v>
      </c>
      <c r="B326" s="11" t="s">
        <v>856</v>
      </c>
      <c r="C326" s="11">
        <v>1745086</v>
      </c>
      <c r="D326" s="11" t="s">
        <v>208</v>
      </c>
      <c r="E326" s="10"/>
      <c r="F326" s="11" t="s">
        <v>209</v>
      </c>
      <c r="G326" s="11" t="s">
        <v>81</v>
      </c>
      <c r="H326" s="11">
        <v>23415</v>
      </c>
      <c r="I326" s="11">
        <v>7</v>
      </c>
      <c r="J326" s="11" t="s">
        <v>74</v>
      </c>
      <c r="K326" s="11" t="s">
        <v>75</v>
      </c>
      <c r="L326" s="11" t="s">
        <v>32</v>
      </c>
      <c r="M326" s="12">
        <v>14200</v>
      </c>
      <c r="N326" s="12">
        <v>1.6319999999999999</v>
      </c>
      <c r="O326" s="12">
        <v>23174.400000000001</v>
      </c>
      <c r="P326" s="12">
        <v>0</v>
      </c>
      <c r="Q326" s="12">
        <v>0</v>
      </c>
      <c r="R326" s="12">
        <v>23174.400000000001</v>
      </c>
      <c r="S326" s="46">
        <f t="shared" si="6"/>
        <v>542628576</v>
      </c>
    </row>
    <row r="327" spans="1:19" s="14" customFormat="1" x14ac:dyDescent="0.3">
      <c r="A327" s="10" t="s">
        <v>858</v>
      </c>
      <c r="B327" s="11" t="s">
        <v>856</v>
      </c>
      <c r="C327" s="11">
        <v>1745086</v>
      </c>
      <c r="D327" s="11" t="s">
        <v>208</v>
      </c>
      <c r="E327" s="10"/>
      <c r="F327" s="11" t="s">
        <v>209</v>
      </c>
      <c r="G327" s="11" t="s">
        <v>81</v>
      </c>
      <c r="H327" s="11">
        <v>23415</v>
      </c>
      <c r="I327" s="11">
        <v>8</v>
      </c>
      <c r="J327" s="11" t="s">
        <v>224</v>
      </c>
      <c r="K327" s="11" t="s">
        <v>860</v>
      </c>
      <c r="L327" s="11" t="s">
        <v>32</v>
      </c>
      <c r="M327" s="12">
        <v>600</v>
      </c>
      <c r="N327" s="12">
        <v>5.2830000000000004</v>
      </c>
      <c r="O327" s="12">
        <v>3169.8</v>
      </c>
      <c r="P327" s="12">
        <v>0</v>
      </c>
      <c r="Q327" s="12">
        <v>0</v>
      </c>
      <c r="R327" s="12">
        <v>3169.8</v>
      </c>
      <c r="S327" s="46">
        <f t="shared" si="6"/>
        <v>74220867</v>
      </c>
    </row>
    <row r="328" spans="1:19" s="14" customFormat="1" x14ac:dyDescent="0.3">
      <c r="A328" s="10" t="s">
        <v>858</v>
      </c>
      <c r="B328" s="11" t="s">
        <v>856</v>
      </c>
      <c r="C328" s="11">
        <v>1745086</v>
      </c>
      <c r="D328" s="11" t="s">
        <v>208</v>
      </c>
      <c r="E328" s="10"/>
      <c r="F328" s="11" t="s">
        <v>209</v>
      </c>
      <c r="G328" s="11" t="s">
        <v>81</v>
      </c>
      <c r="H328" s="11">
        <v>23415</v>
      </c>
      <c r="I328" s="11">
        <v>9</v>
      </c>
      <c r="J328" s="11" t="s">
        <v>226</v>
      </c>
      <c r="K328" s="11" t="s">
        <v>861</v>
      </c>
      <c r="L328" s="11" t="s">
        <v>32</v>
      </c>
      <c r="M328" s="12">
        <v>400</v>
      </c>
      <c r="N328" s="12">
        <v>5.6040000000000001</v>
      </c>
      <c r="O328" s="12">
        <v>2241.6</v>
      </c>
      <c r="P328" s="12">
        <v>0</v>
      </c>
      <c r="Q328" s="12">
        <v>0</v>
      </c>
      <c r="R328" s="12">
        <v>2241.6</v>
      </c>
      <c r="S328" s="46">
        <f t="shared" si="6"/>
        <v>52487064</v>
      </c>
    </row>
    <row r="329" spans="1:19" s="14" customFormat="1" x14ac:dyDescent="0.3">
      <c r="A329" s="10" t="s">
        <v>858</v>
      </c>
      <c r="B329" s="11" t="s">
        <v>856</v>
      </c>
      <c r="C329" s="11">
        <v>1745086</v>
      </c>
      <c r="D329" s="11" t="s">
        <v>208</v>
      </c>
      <c r="E329" s="10"/>
      <c r="F329" s="11" t="s">
        <v>209</v>
      </c>
      <c r="G329" s="11" t="s">
        <v>81</v>
      </c>
      <c r="H329" s="11">
        <v>23415</v>
      </c>
      <c r="I329" s="11">
        <v>10</v>
      </c>
      <c r="J329" s="11" t="s">
        <v>228</v>
      </c>
      <c r="K329" s="11" t="s">
        <v>862</v>
      </c>
      <c r="L329" s="11" t="s">
        <v>32</v>
      </c>
      <c r="M329" s="12">
        <v>1000</v>
      </c>
      <c r="N329" s="12">
        <v>5.6040000000000001</v>
      </c>
      <c r="O329" s="12">
        <v>5604</v>
      </c>
      <c r="P329" s="12">
        <v>0</v>
      </c>
      <c r="Q329" s="12">
        <v>0</v>
      </c>
      <c r="R329" s="12">
        <v>5604</v>
      </c>
      <c r="S329" s="46">
        <f t="shared" si="6"/>
        <v>131217660</v>
      </c>
    </row>
    <row r="330" spans="1:19" s="14" customFormat="1" x14ac:dyDescent="0.3">
      <c r="A330" s="10" t="s">
        <v>858</v>
      </c>
      <c r="B330" s="11" t="s">
        <v>856</v>
      </c>
      <c r="C330" s="11">
        <v>1745086</v>
      </c>
      <c r="D330" s="11" t="s">
        <v>208</v>
      </c>
      <c r="E330" s="10"/>
      <c r="F330" s="11" t="s">
        <v>209</v>
      </c>
      <c r="G330" s="11" t="s">
        <v>81</v>
      </c>
      <c r="H330" s="11">
        <v>23415</v>
      </c>
      <c r="I330" s="11">
        <v>11</v>
      </c>
      <c r="J330" s="11" t="s">
        <v>230</v>
      </c>
      <c r="K330" s="11" t="s">
        <v>231</v>
      </c>
      <c r="L330" s="11" t="s">
        <v>32</v>
      </c>
      <c r="M330" s="12">
        <v>800</v>
      </c>
      <c r="N330" s="12">
        <v>5.6040000000000001</v>
      </c>
      <c r="O330" s="12">
        <v>4483.2</v>
      </c>
      <c r="P330" s="12">
        <v>0</v>
      </c>
      <c r="Q330" s="12">
        <v>0</v>
      </c>
      <c r="R330" s="12">
        <v>4483.2</v>
      </c>
      <c r="S330" s="46">
        <f t="shared" si="6"/>
        <v>104974128</v>
      </c>
    </row>
    <row r="331" spans="1:19" s="14" customFormat="1" x14ac:dyDescent="0.3">
      <c r="A331" s="10" t="s">
        <v>858</v>
      </c>
      <c r="B331" s="11" t="s">
        <v>856</v>
      </c>
      <c r="C331" s="11">
        <v>1745086</v>
      </c>
      <c r="D331" s="11" t="s">
        <v>208</v>
      </c>
      <c r="E331" s="10"/>
      <c r="F331" s="11" t="s">
        <v>209</v>
      </c>
      <c r="G331" s="11" t="s">
        <v>81</v>
      </c>
      <c r="H331" s="11">
        <v>23415</v>
      </c>
      <c r="I331" s="11">
        <v>12</v>
      </c>
      <c r="J331" s="11" t="s">
        <v>232</v>
      </c>
      <c r="K331" s="11" t="s">
        <v>233</v>
      </c>
      <c r="L331" s="11" t="s">
        <v>32</v>
      </c>
      <c r="M331" s="12">
        <v>600</v>
      </c>
      <c r="N331" s="12">
        <v>5.2830000000000004</v>
      </c>
      <c r="O331" s="12">
        <v>3169.8</v>
      </c>
      <c r="P331" s="12">
        <v>0</v>
      </c>
      <c r="Q331" s="12">
        <v>0</v>
      </c>
      <c r="R331" s="12">
        <v>3169.8</v>
      </c>
      <c r="S331" s="46">
        <f t="shared" si="6"/>
        <v>74220867</v>
      </c>
    </row>
    <row r="332" spans="1:19" s="14" customFormat="1" x14ac:dyDescent="0.3">
      <c r="A332" s="10" t="s">
        <v>858</v>
      </c>
      <c r="B332" s="11" t="s">
        <v>856</v>
      </c>
      <c r="C332" s="11">
        <v>1745086</v>
      </c>
      <c r="D332" s="11" t="s">
        <v>208</v>
      </c>
      <c r="E332" s="10"/>
      <c r="F332" s="11" t="s">
        <v>209</v>
      </c>
      <c r="G332" s="11" t="s">
        <v>81</v>
      </c>
      <c r="H332" s="11">
        <v>23415</v>
      </c>
      <c r="I332" s="11">
        <v>13</v>
      </c>
      <c r="J332" s="11" t="s">
        <v>234</v>
      </c>
      <c r="K332" s="11" t="s">
        <v>235</v>
      </c>
      <c r="L332" s="11" t="s">
        <v>32</v>
      </c>
      <c r="M332" s="12">
        <v>400</v>
      </c>
      <c r="N332" s="12">
        <v>5.6040000000000001</v>
      </c>
      <c r="O332" s="12">
        <v>2241.6</v>
      </c>
      <c r="P332" s="12">
        <v>0</v>
      </c>
      <c r="Q332" s="12">
        <v>0</v>
      </c>
      <c r="R332" s="12">
        <v>2241.6</v>
      </c>
      <c r="S332" s="46">
        <f t="shared" si="6"/>
        <v>52487064</v>
      </c>
    </row>
    <row r="333" spans="1:19" s="14" customFormat="1" x14ac:dyDescent="0.3">
      <c r="A333" s="10" t="s">
        <v>858</v>
      </c>
      <c r="B333" s="11" t="s">
        <v>856</v>
      </c>
      <c r="C333" s="11">
        <v>1745086</v>
      </c>
      <c r="D333" s="11" t="s">
        <v>208</v>
      </c>
      <c r="E333" s="10"/>
      <c r="F333" s="11" t="s">
        <v>209</v>
      </c>
      <c r="G333" s="11" t="s">
        <v>81</v>
      </c>
      <c r="H333" s="11">
        <v>23415</v>
      </c>
      <c r="I333" s="11">
        <v>14</v>
      </c>
      <c r="J333" s="11" t="s">
        <v>236</v>
      </c>
      <c r="K333" s="11" t="s">
        <v>237</v>
      </c>
      <c r="L333" s="11" t="s">
        <v>32</v>
      </c>
      <c r="M333" s="12">
        <v>1000</v>
      </c>
      <c r="N333" s="12">
        <v>5.6040000000000001</v>
      </c>
      <c r="O333" s="12">
        <v>5604</v>
      </c>
      <c r="P333" s="12">
        <v>0</v>
      </c>
      <c r="Q333" s="12">
        <v>0</v>
      </c>
      <c r="R333" s="12">
        <v>5604</v>
      </c>
      <c r="S333" s="46">
        <f t="shared" si="6"/>
        <v>131217660</v>
      </c>
    </row>
    <row r="334" spans="1:19" s="14" customFormat="1" x14ac:dyDescent="0.3">
      <c r="A334" s="10" t="s">
        <v>858</v>
      </c>
      <c r="B334" s="11" t="s">
        <v>856</v>
      </c>
      <c r="C334" s="11">
        <v>1745086</v>
      </c>
      <c r="D334" s="11" t="s">
        <v>208</v>
      </c>
      <c r="E334" s="10"/>
      <c r="F334" s="11" t="s">
        <v>209</v>
      </c>
      <c r="G334" s="11" t="s">
        <v>81</v>
      </c>
      <c r="H334" s="11">
        <v>23415</v>
      </c>
      <c r="I334" s="11">
        <v>15</v>
      </c>
      <c r="J334" s="11" t="s">
        <v>238</v>
      </c>
      <c r="K334" s="11" t="s">
        <v>863</v>
      </c>
      <c r="L334" s="11" t="s">
        <v>32</v>
      </c>
      <c r="M334" s="12">
        <v>900</v>
      </c>
      <c r="N334" s="12">
        <v>5.6040000000000001</v>
      </c>
      <c r="O334" s="12">
        <v>5043.6000000000004</v>
      </c>
      <c r="P334" s="12">
        <v>0</v>
      </c>
      <c r="Q334" s="12">
        <v>0</v>
      </c>
      <c r="R334" s="12">
        <v>5043.6000000000004</v>
      </c>
      <c r="S334" s="46">
        <f t="shared" si="6"/>
        <v>118095894</v>
      </c>
    </row>
    <row r="335" spans="1:19" s="14" customFormat="1" x14ac:dyDescent="0.3">
      <c r="A335" s="10" t="s">
        <v>858</v>
      </c>
      <c r="B335" s="11" t="s">
        <v>856</v>
      </c>
      <c r="C335" s="11">
        <v>1745086</v>
      </c>
      <c r="D335" s="11" t="s">
        <v>208</v>
      </c>
      <c r="E335" s="10"/>
      <c r="F335" s="11" t="s">
        <v>209</v>
      </c>
      <c r="G335" s="11" t="s">
        <v>81</v>
      </c>
      <c r="H335" s="11">
        <v>23415</v>
      </c>
      <c r="I335" s="11">
        <v>16</v>
      </c>
      <c r="J335" s="11" t="s">
        <v>240</v>
      </c>
      <c r="K335" s="11" t="s">
        <v>864</v>
      </c>
      <c r="L335" s="11" t="s">
        <v>32</v>
      </c>
      <c r="M335" s="12">
        <v>2000</v>
      </c>
      <c r="N335" s="12">
        <v>1.704</v>
      </c>
      <c r="O335" s="12">
        <v>3408</v>
      </c>
      <c r="P335" s="12">
        <v>0</v>
      </c>
      <c r="Q335" s="12">
        <v>0</v>
      </c>
      <c r="R335" s="12">
        <v>3408</v>
      </c>
      <c r="S335" s="46">
        <f t="shared" si="6"/>
        <v>79798320</v>
      </c>
    </row>
    <row r="336" spans="1:19" s="14" customFormat="1" x14ac:dyDescent="0.3">
      <c r="A336" s="10" t="s">
        <v>858</v>
      </c>
      <c r="B336" s="11" t="s">
        <v>856</v>
      </c>
      <c r="C336" s="11">
        <v>1745086</v>
      </c>
      <c r="D336" s="11" t="s">
        <v>208</v>
      </c>
      <c r="E336" s="10"/>
      <c r="F336" s="11" t="s">
        <v>209</v>
      </c>
      <c r="G336" s="11" t="s">
        <v>81</v>
      </c>
      <c r="H336" s="11">
        <v>23415</v>
      </c>
      <c r="I336" s="11">
        <v>17</v>
      </c>
      <c r="J336" s="11" t="s">
        <v>242</v>
      </c>
      <c r="K336" s="11" t="s">
        <v>243</v>
      </c>
      <c r="L336" s="11" t="s">
        <v>32</v>
      </c>
      <c r="M336" s="12">
        <v>4800</v>
      </c>
      <c r="N336" s="12">
        <v>1.9470000000000001</v>
      </c>
      <c r="O336" s="12">
        <v>9345.6</v>
      </c>
      <c r="P336" s="12">
        <v>0</v>
      </c>
      <c r="Q336" s="12">
        <v>0</v>
      </c>
      <c r="R336" s="12">
        <v>9345.6</v>
      </c>
      <c r="S336" s="46">
        <f t="shared" si="6"/>
        <v>218827224</v>
      </c>
    </row>
    <row r="337" spans="1:19" s="14" customFormat="1" x14ac:dyDescent="0.3">
      <c r="A337" s="10" t="s">
        <v>858</v>
      </c>
      <c r="B337" s="11" t="s">
        <v>856</v>
      </c>
      <c r="C337" s="11">
        <v>1745086</v>
      </c>
      <c r="D337" s="11" t="s">
        <v>208</v>
      </c>
      <c r="E337" s="10"/>
      <c r="F337" s="11" t="s">
        <v>209</v>
      </c>
      <c r="G337" s="11" t="s">
        <v>81</v>
      </c>
      <c r="H337" s="11">
        <v>23415</v>
      </c>
      <c r="I337" s="11">
        <v>18</v>
      </c>
      <c r="J337" s="11"/>
      <c r="K337" s="11" t="s">
        <v>865</v>
      </c>
      <c r="L337" s="11" t="s">
        <v>46</v>
      </c>
      <c r="M337" s="12">
        <v>0</v>
      </c>
      <c r="N337" s="12">
        <v>0</v>
      </c>
      <c r="O337" s="12">
        <v>0</v>
      </c>
      <c r="P337" s="12">
        <v>0</v>
      </c>
      <c r="Q337" s="12">
        <v>0</v>
      </c>
      <c r="R337" s="12">
        <v>0</v>
      </c>
      <c r="S337" s="46">
        <f t="shared" si="6"/>
        <v>0</v>
      </c>
    </row>
    <row r="338" spans="1:19" s="14" customFormat="1" x14ac:dyDescent="0.3">
      <c r="A338" s="10" t="s">
        <v>868</v>
      </c>
      <c r="B338" s="11" t="s">
        <v>856</v>
      </c>
      <c r="C338" s="11">
        <v>1745093</v>
      </c>
      <c r="D338" s="11" t="s">
        <v>27</v>
      </c>
      <c r="E338" s="10"/>
      <c r="F338" s="11" t="s">
        <v>28</v>
      </c>
      <c r="G338" s="11" t="s">
        <v>29</v>
      </c>
      <c r="H338" s="11">
        <v>25368</v>
      </c>
      <c r="I338" s="11">
        <v>1</v>
      </c>
      <c r="J338" s="11" t="s">
        <v>269</v>
      </c>
      <c r="K338" s="11" t="s">
        <v>270</v>
      </c>
      <c r="L338" s="11" t="s">
        <v>32</v>
      </c>
      <c r="M338" s="12">
        <v>100</v>
      </c>
      <c r="N338" s="12">
        <v>3.05</v>
      </c>
      <c r="O338" s="12">
        <v>305</v>
      </c>
      <c r="P338" s="12">
        <v>0</v>
      </c>
      <c r="Q338" s="12">
        <v>0</v>
      </c>
      <c r="R338" s="12">
        <v>305</v>
      </c>
      <c r="S338" s="46">
        <f t="shared" si="6"/>
        <v>7737240</v>
      </c>
    </row>
    <row r="339" spans="1:19" s="14" customFormat="1" x14ac:dyDescent="0.3">
      <c r="A339" s="10" t="s">
        <v>868</v>
      </c>
      <c r="B339" s="11" t="s">
        <v>856</v>
      </c>
      <c r="C339" s="11">
        <v>1745093</v>
      </c>
      <c r="D339" s="11" t="s">
        <v>27</v>
      </c>
      <c r="E339" s="10"/>
      <c r="F339" s="11" t="s">
        <v>28</v>
      </c>
      <c r="G339" s="11" t="s">
        <v>29</v>
      </c>
      <c r="H339" s="11">
        <v>25368</v>
      </c>
      <c r="I339" s="11">
        <v>2</v>
      </c>
      <c r="J339" s="11"/>
      <c r="K339" s="11" t="s">
        <v>869</v>
      </c>
      <c r="L339" s="11" t="s">
        <v>46</v>
      </c>
      <c r="M339" s="12">
        <v>0</v>
      </c>
      <c r="N339" s="12">
        <v>0</v>
      </c>
      <c r="O339" s="12">
        <v>0</v>
      </c>
      <c r="P339" s="12">
        <v>0</v>
      </c>
      <c r="Q339" s="12">
        <v>0</v>
      </c>
      <c r="R339" s="12">
        <v>0</v>
      </c>
      <c r="S339" s="46">
        <f t="shared" si="6"/>
        <v>0</v>
      </c>
    </row>
    <row r="340" spans="1:19" s="14" customFormat="1" x14ac:dyDescent="0.3">
      <c r="A340" s="10" t="s">
        <v>870</v>
      </c>
      <c r="B340" s="11" t="s">
        <v>856</v>
      </c>
      <c r="C340" s="11">
        <v>1745080</v>
      </c>
      <c r="D340" s="11" t="s">
        <v>871</v>
      </c>
      <c r="E340" s="10"/>
      <c r="F340" s="11" t="s">
        <v>872</v>
      </c>
      <c r="G340" s="11" t="s">
        <v>29</v>
      </c>
      <c r="H340" s="11">
        <v>25368</v>
      </c>
      <c r="I340" s="11">
        <v>1</v>
      </c>
      <c r="J340" s="11" t="s">
        <v>873</v>
      </c>
      <c r="K340" s="11" t="s">
        <v>874</v>
      </c>
      <c r="L340" s="11" t="s">
        <v>32</v>
      </c>
      <c r="M340" s="12">
        <v>1</v>
      </c>
      <c r="N340" s="12">
        <v>4.4630000000000001</v>
      </c>
      <c r="O340" s="12">
        <v>4.4630000000000001</v>
      </c>
      <c r="P340" s="12">
        <v>0</v>
      </c>
      <c r="Q340" s="12">
        <v>0</v>
      </c>
      <c r="R340" s="12">
        <v>4.4630000000000001</v>
      </c>
      <c r="S340" s="46">
        <f t="shared" si="6"/>
        <v>113217</v>
      </c>
    </row>
    <row r="341" spans="1:19" s="14" customFormat="1" x14ac:dyDescent="0.3">
      <c r="A341" s="10" t="s">
        <v>870</v>
      </c>
      <c r="B341" s="11" t="s">
        <v>856</v>
      </c>
      <c r="C341" s="11">
        <v>1745080</v>
      </c>
      <c r="D341" s="11" t="s">
        <v>871</v>
      </c>
      <c r="E341" s="10"/>
      <c r="F341" s="11" t="s">
        <v>872</v>
      </c>
      <c r="G341" s="11" t="s">
        <v>29</v>
      </c>
      <c r="H341" s="11">
        <v>25368</v>
      </c>
      <c r="I341" s="11">
        <v>2</v>
      </c>
      <c r="J341" s="11" t="s">
        <v>873</v>
      </c>
      <c r="K341" s="11" t="s">
        <v>875</v>
      </c>
      <c r="L341" s="11" t="s">
        <v>32</v>
      </c>
      <c r="M341" s="12">
        <v>78</v>
      </c>
      <c r="N341" s="12">
        <v>4.4630000000000001</v>
      </c>
      <c r="O341" s="12">
        <v>348.11399999999998</v>
      </c>
      <c r="P341" s="12">
        <v>0</v>
      </c>
      <c r="Q341" s="12">
        <v>0</v>
      </c>
      <c r="R341" s="12">
        <v>348.11399999999998</v>
      </c>
      <c r="S341" s="46">
        <f t="shared" si="6"/>
        <v>8830956</v>
      </c>
    </row>
    <row r="342" spans="1:19" s="14" customFormat="1" x14ac:dyDescent="0.3">
      <c r="A342" s="10" t="s">
        <v>870</v>
      </c>
      <c r="B342" s="11" t="s">
        <v>856</v>
      </c>
      <c r="C342" s="11">
        <v>1745080</v>
      </c>
      <c r="D342" s="11" t="s">
        <v>871</v>
      </c>
      <c r="E342" s="10"/>
      <c r="F342" s="11" t="s">
        <v>872</v>
      </c>
      <c r="G342" s="11" t="s">
        <v>29</v>
      </c>
      <c r="H342" s="11">
        <v>25368</v>
      </c>
      <c r="I342" s="11">
        <v>3</v>
      </c>
      <c r="J342" s="11" t="s">
        <v>873</v>
      </c>
      <c r="K342" s="11" t="s">
        <v>876</v>
      </c>
      <c r="L342" s="11" t="s">
        <v>32</v>
      </c>
      <c r="M342" s="12">
        <v>9</v>
      </c>
      <c r="N342" s="12">
        <v>4.4630000000000001</v>
      </c>
      <c r="O342" s="12">
        <v>40.167000000000002</v>
      </c>
      <c r="P342" s="12">
        <v>0</v>
      </c>
      <c r="Q342" s="12">
        <v>0</v>
      </c>
      <c r="R342" s="12">
        <v>40.167000000000002</v>
      </c>
      <c r="S342" s="46">
        <f t="shared" si="6"/>
        <v>1018956</v>
      </c>
    </row>
    <row r="343" spans="1:19" s="14" customFormat="1" x14ac:dyDescent="0.3">
      <c r="A343" s="10" t="s">
        <v>870</v>
      </c>
      <c r="B343" s="11" t="s">
        <v>856</v>
      </c>
      <c r="C343" s="11">
        <v>1745080</v>
      </c>
      <c r="D343" s="11" t="s">
        <v>871</v>
      </c>
      <c r="E343" s="10"/>
      <c r="F343" s="11" t="s">
        <v>872</v>
      </c>
      <c r="G343" s="11" t="s">
        <v>29</v>
      </c>
      <c r="H343" s="11">
        <v>25368</v>
      </c>
      <c r="I343" s="11">
        <v>4</v>
      </c>
      <c r="J343" s="11" t="s">
        <v>873</v>
      </c>
      <c r="K343" s="11" t="s">
        <v>877</v>
      </c>
      <c r="L343" s="11" t="s">
        <v>32</v>
      </c>
      <c r="M343" s="12">
        <v>57</v>
      </c>
      <c r="N343" s="12">
        <v>4.4630000000000001</v>
      </c>
      <c r="O343" s="12">
        <v>254.39099999999999</v>
      </c>
      <c r="P343" s="12">
        <v>0</v>
      </c>
      <c r="Q343" s="12">
        <v>0</v>
      </c>
      <c r="R343" s="12">
        <v>254.39099999999999</v>
      </c>
      <c r="S343" s="46">
        <f t="shared" si="6"/>
        <v>6453391</v>
      </c>
    </row>
    <row r="344" spans="1:19" s="14" customFormat="1" x14ac:dyDescent="0.3">
      <c r="A344" s="10" t="s">
        <v>870</v>
      </c>
      <c r="B344" s="11" t="s">
        <v>856</v>
      </c>
      <c r="C344" s="11">
        <v>1745080</v>
      </c>
      <c r="D344" s="11" t="s">
        <v>871</v>
      </c>
      <c r="E344" s="10"/>
      <c r="F344" s="11" t="s">
        <v>872</v>
      </c>
      <c r="G344" s="11" t="s">
        <v>29</v>
      </c>
      <c r="H344" s="11">
        <v>25368</v>
      </c>
      <c r="I344" s="11">
        <v>5</v>
      </c>
      <c r="J344" s="11" t="s">
        <v>878</v>
      </c>
      <c r="K344" s="11" t="s">
        <v>879</v>
      </c>
      <c r="L344" s="11" t="s">
        <v>32</v>
      </c>
      <c r="M344" s="12">
        <v>17</v>
      </c>
      <c r="N344" s="12">
        <v>4.46</v>
      </c>
      <c r="O344" s="12">
        <v>75.819999999999993</v>
      </c>
      <c r="P344" s="12">
        <v>0</v>
      </c>
      <c r="Q344" s="12">
        <v>0</v>
      </c>
      <c r="R344" s="12">
        <v>75.819999999999993</v>
      </c>
      <c r="S344" s="46">
        <f t="shared" si="6"/>
        <v>1923402</v>
      </c>
    </row>
    <row r="345" spans="1:19" s="14" customFormat="1" x14ac:dyDescent="0.3">
      <c r="A345" s="10" t="s">
        <v>870</v>
      </c>
      <c r="B345" s="11" t="s">
        <v>856</v>
      </c>
      <c r="C345" s="11">
        <v>1745080</v>
      </c>
      <c r="D345" s="11" t="s">
        <v>871</v>
      </c>
      <c r="E345" s="10"/>
      <c r="F345" s="11" t="s">
        <v>872</v>
      </c>
      <c r="G345" s="11" t="s">
        <v>29</v>
      </c>
      <c r="H345" s="11">
        <v>25368</v>
      </c>
      <c r="I345" s="11">
        <v>6</v>
      </c>
      <c r="J345" s="11" t="s">
        <v>878</v>
      </c>
      <c r="K345" s="11" t="s">
        <v>880</v>
      </c>
      <c r="L345" s="11" t="s">
        <v>32</v>
      </c>
      <c r="M345" s="12">
        <v>10</v>
      </c>
      <c r="N345" s="12">
        <v>4.46</v>
      </c>
      <c r="O345" s="12">
        <v>44.6</v>
      </c>
      <c r="P345" s="12">
        <v>0</v>
      </c>
      <c r="Q345" s="12">
        <v>0</v>
      </c>
      <c r="R345" s="12">
        <v>44.6</v>
      </c>
      <c r="S345" s="46">
        <f t="shared" si="6"/>
        <v>1131413</v>
      </c>
    </row>
    <row r="346" spans="1:19" s="14" customFormat="1" x14ac:dyDescent="0.3">
      <c r="A346" s="10" t="s">
        <v>870</v>
      </c>
      <c r="B346" s="11" t="s">
        <v>856</v>
      </c>
      <c r="C346" s="11">
        <v>1745080</v>
      </c>
      <c r="D346" s="11" t="s">
        <v>871</v>
      </c>
      <c r="E346" s="10"/>
      <c r="F346" s="11" t="s">
        <v>872</v>
      </c>
      <c r="G346" s="11" t="s">
        <v>29</v>
      </c>
      <c r="H346" s="11">
        <v>25368</v>
      </c>
      <c r="I346" s="11">
        <v>7</v>
      </c>
      <c r="J346" s="11" t="s">
        <v>878</v>
      </c>
      <c r="K346" s="11" t="s">
        <v>881</v>
      </c>
      <c r="L346" s="11" t="s">
        <v>32</v>
      </c>
      <c r="M346" s="12">
        <v>37</v>
      </c>
      <c r="N346" s="12">
        <v>4.46</v>
      </c>
      <c r="O346" s="12">
        <v>165.02</v>
      </c>
      <c r="P346" s="12">
        <v>0</v>
      </c>
      <c r="Q346" s="12">
        <v>0</v>
      </c>
      <c r="R346" s="12">
        <v>165.02</v>
      </c>
      <c r="S346" s="46">
        <f t="shared" si="6"/>
        <v>4186227</v>
      </c>
    </row>
    <row r="347" spans="1:19" s="14" customFormat="1" x14ac:dyDescent="0.3">
      <c r="A347" s="10" t="s">
        <v>870</v>
      </c>
      <c r="B347" s="11" t="s">
        <v>856</v>
      </c>
      <c r="C347" s="11">
        <v>1745080</v>
      </c>
      <c r="D347" s="11" t="s">
        <v>871</v>
      </c>
      <c r="E347" s="10"/>
      <c r="F347" s="11" t="s">
        <v>872</v>
      </c>
      <c r="G347" s="11" t="s">
        <v>29</v>
      </c>
      <c r="H347" s="11">
        <v>25368</v>
      </c>
      <c r="I347" s="11">
        <v>8</v>
      </c>
      <c r="J347" s="11"/>
      <c r="K347" s="11" t="s">
        <v>882</v>
      </c>
      <c r="L347" s="11" t="s">
        <v>46</v>
      </c>
      <c r="M347" s="12">
        <v>0</v>
      </c>
      <c r="N347" s="12">
        <v>0</v>
      </c>
      <c r="O347" s="12">
        <v>0</v>
      </c>
      <c r="P347" s="12">
        <v>0</v>
      </c>
      <c r="Q347" s="12">
        <v>0</v>
      </c>
      <c r="R347" s="12">
        <v>0</v>
      </c>
      <c r="S347" s="46">
        <f t="shared" si="6"/>
        <v>0</v>
      </c>
    </row>
    <row r="348" spans="1:19" s="14" customFormat="1" x14ac:dyDescent="0.3">
      <c r="A348" s="10" t="s">
        <v>883</v>
      </c>
      <c r="B348" s="11" t="s">
        <v>856</v>
      </c>
      <c r="C348" s="11">
        <v>1745081</v>
      </c>
      <c r="D348" s="11" t="s">
        <v>871</v>
      </c>
      <c r="E348" s="10"/>
      <c r="F348" s="11" t="s">
        <v>872</v>
      </c>
      <c r="G348" s="11" t="s">
        <v>29</v>
      </c>
      <c r="H348" s="11">
        <v>25368</v>
      </c>
      <c r="I348" s="11">
        <v>1</v>
      </c>
      <c r="J348" s="11">
        <v>700065</v>
      </c>
      <c r="K348" s="11" t="s">
        <v>884</v>
      </c>
      <c r="L348" s="11" t="s">
        <v>32</v>
      </c>
      <c r="M348" s="12">
        <v>177706</v>
      </c>
      <c r="N348" s="12">
        <v>6.2E-4</v>
      </c>
      <c r="O348" s="12">
        <v>110.17771999999999</v>
      </c>
      <c r="P348" s="12">
        <v>0</v>
      </c>
      <c r="Q348" s="12">
        <v>0</v>
      </c>
      <c r="R348" s="12">
        <v>110.178</v>
      </c>
      <c r="S348" s="46">
        <f t="shared" si="6"/>
        <v>2794988</v>
      </c>
    </row>
    <row r="349" spans="1:19" s="14" customFormat="1" x14ac:dyDescent="0.3">
      <c r="A349" s="10" t="s">
        <v>883</v>
      </c>
      <c r="B349" s="11" t="s">
        <v>856</v>
      </c>
      <c r="C349" s="11">
        <v>1745081</v>
      </c>
      <c r="D349" s="11" t="s">
        <v>871</v>
      </c>
      <c r="E349" s="10"/>
      <c r="F349" s="11" t="s">
        <v>872</v>
      </c>
      <c r="G349" s="11" t="s">
        <v>29</v>
      </c>
      <c r="H349" s="11">
        <v>25368</v>
      </c>
      <c r="I349" s="11">
        <v>2</v>
      </c>
      <c r="J349" s="11"/>
      <c r="K349" s="11" t="s">
        <v>885</v>
      </c>
      <c r="L349" s="11" t="s">
        <v>46</v>
      </c>
      <c r="M349" s="12">
        <v>0</v>
      </c>
      <c r="N349" s="12">
        <v>0</v>
      </c>
      <c r="O349" s="12">
        <v>0</v>
      </c>
      <c r="P349" s="12">
        <v>0</v>
      </c>
      <c r="Q349" s="12">
        <v>0</v>
      </c>
      <c r="R349" s="12">
        <v>0</v>
      </c>
      <c r="S349" s="46">
        <f t="shared" si="6"/>
        <v>0</v>
      </c>
    </row>
    <row r="350" spans="1:19" s="14" customFormat="1" x14ac:dyDescent="0.3">
      <c r="A350" s="10" t="s">
        <v>886</v>
      </c>
      <c r="B350" s="11" t="s">
        <v>887</v>
      </c>
      <c r="C350" s="11">
        <v>336</v>
      </c>
      <c r="D350" s="11" t="s">
        <v>361</v>
      </c>
      <c r="E350" s="10">
        <v>3702798811</v>
      </c>
      <c r="F350" s="11" t="s">
        <v>362</v>
      </c>
      <c r="G350" s="11" t="s">
        <v>363</v>
      </c>
      <c r="H350" s="11">
        <v>1</v>
      </c>
      <c r="I350" s="11">
        <v>1</v>
      </c>
      <c r="J350" s="11">
        <v>39159000</v>
      </c>
      <c r="K350" s="11" t="s">
        <v>642</v>
      </c>
      <c r="L350" s="11" t="s">
        <v>365</v>
      </c>
      <c r="M350" s="12">
        <v>653</v>
      </c>
      <c r="N350" s="12">
        <v>5000</v>
      </c>
      <c r="O350" s="12">
        <v>3265000</v>
      </c>
      <c r="P350" s="12">
        <v>0</v>
      </c>
      <c r="Q350" s="12">
        <v>0</v>
      </c>
      <c r="R350" s="12">
        <v>3265000</v>
      </c>
      <c r="S350" s="46">
        <f t="shared" si="6"/>
        <v>3265000</v>
      </c>
    </row>
    <row r="351" spans="1:19" s="14" customFormat="1" x14ac:dyDescent="0.3">
      <c r="A351" s="10" t="s">
        <v>886</v>
      </c>
      <c r="B351" s="11" t="s">
        <v>887</v>
      </c>
      <c r="C351" s="11">
        <v>336</v>
      </c>
      <c r="D351" s="11" t="s">
        <v>361</v>
      </c>
      <c r="E351" s="10">
        <v>3702798811</v>
      </c>
      <c r="F351" s="11" t="s">
        <v>362</v>
      </c>
      <c r="G351" s="11" t="s">
        <v>363</v>
      </c>
      <c r="H351" s="11">
        <v>1</v>
      </c>
      <c r="I351" s="11">
        <v>2</v>
      </c>
      <c r="J351" s="11">
        <v>7404000090</v>
      </c>
      <c r="K351" s="11" t="s">
        <v>643</v>
      </c>
      <c r="L351" s="11" t="s">
        <v>365</v>
      </c>
      <c r="M351" s="12">
        <v>52</v>
      </c>
      <c r="N351" s="12">
        <v>24000</v>
      </c>
      <c r="O351" s="12">
        <v>1248000</v>
      </c>
      <c r="P351" s="12">
        <v>0</v>
      </c>
      <c r="Q351" s="12">
        <v>0</v>
      </c>
      <c r="R351" s="12">
        <v>1248000</v>
      </c>
      <c r="S351" s="46">
        <f t="shared" si="6"/>
        <v>1248000</v>
      </c>
    </row>
    <row r="352" spans="1:19" s="14" customFormat="1" x14ac:dyDescent="0.3">
      <c r="A352" s="10" t="s">
        <v>886</v>
      </c>
      <c r="B352" s="11" t="s">
        <v>887</v>
      </c>
      <c r="C352" s="11">
        <v>336</v>
      </c>
      <c r="D352" s="11" t="s">
        <v>361</v>
      </c>
      <c r="E352" s="10">
        <v>3702798811</v>
      </c>
      <c r="F352" s="11" t="s">
        <v>362</v>
      </c>
      <c r="G352" s="11" t="s">
        <v>363</v>
      </c>
      <c r="H352" s="11">
        <v>1</v>
      </c>
      <c r="I352" s="11">
        <v>3</v>
      </c>
      <c r="J352" s="11">
        <v>47079000</v>
      </c>
      <c r="K352" s="11" t="s">
        <v>644</v>
      </c>
      <c r="L352" s="11" t="s">
        <v>365</v>
      </c>
      <c r="M352" s="12">
        <v>927</v>
      </c>
      <c r="N352" s="12">
        <v>1750</v>
      </c>
      <c r="O352" s="12">
        <v>1622250</v>
      </c>
      <c r="P352" s="12">
        <v>0</v>
      </c>
      <c r="Q352" s="12">
        <v>0</v>
      </c>
      <c r="R352" s="12">
        <v>1622250</v>
      </c>
      <c r="S352" s="46">
        <f t="shared" si="6"/>
        <v>1622250</v>
      </c>
    </row>
    <row r="353" spans="1:19" s="14" customFormat="1" x14ac:dyDescent="0.3">
      <c r="A353" s="10" t="s">
        <v>886</v>
      </c>
      <c r="B353" s="11" t="s">
        <v>887</v>
      </c>
      <c r="C353" s="11">
        <v>336</v>
      </c>
      <c r="D353" s="11" t="s">
        <v>361</v>
      </c>
      <c r="E353" s="10">
        <v>3702798811</v>
      </c>
      <c r="F353" s="11" t="s">
        <v>362</v>
      </c>
      <c r="G353" s="11" t="s">
        <v>363</v>
      </c>
      <c r="H353" s="11">
        <v>1</v>
      </c>
      <c r="I353" s="11">
        <v>4</v>
      </c>
      <c r="J353" s="11">
        <v>8002000090</v>
      </c>
      <c r="K353" s="11" t="s">
        <v>367</v>
      </c>
      <c r="L353" s="11" t="s">
        <v>365</v>
      </c>
      <c r="M353" s="12">
        <v>36</v>
      </c>
      <c r="N353" s="12">
        <v>32000</v>
      </c>
      <c r="O353" s="12">
        <v>1152000</v>
      </c>
      <c r="P353" s="12">
        <v>0</v>
      </c>
      <c r="Q353" s="12">
        <v>0</v>
      </c>
      <c r="R353" s="12">
        <v>1152000</v>
      </c>
      <c r="S353" s="46">
        <f t="shared" si="6"/>
        <v>1152000</v>
      </c>
    </row>
    <row r="354" spans="1:19" s="14" customFormat="1" x14ac:dyDescent="0.3">
      <c r="A354" s="10" t="s">
        <v>886</v>
      </c>
      <c r="B354" s="11" t="s">
        <v>887</v>
      </c>
      <c r="C354" s="11">
        <v>336</v>
      </c>
      <c r="D354" s="11" t="s">
        <v>361</v>
      </c>
      <c r="E354" s="10">
        <v>3702798811</v>
      </c>
      <c r="F354" s="11" t="s">
        <v>362</v>
      </c>
      <c r="G354" s="11" t="s">
        <v>363</v>
      </c>
      <c r="H354" s="11">
        <v>1</v>
      </c>
      <c r="I354" s="11">
        <v>5</v>
      </c>
      <c r="J354" s="11">
        <v>47079000</v>
      </c>
      <c r="K354" s="11" t="s">
        <v>645</v>
      </c>
      <c r="L354" s="11" t="s">
        <v>365</v>
      </c>
      <c r="M354" s="12">
        <v>1351</v>
      </c>
      <c r="N354" s="12">
        <v>3000</v>
      </c>
      <c r="O354" s="12">
        <v>4053000</v>
      </c>
      <c r="P354" s="12">
        <v>0</v>
      </c>
      <c r="Q354" s="12">
        <v>0</v>
      </c>
      <c r="R354" s="12">
        <v>4053000</v>
      </c>
      <c r="S354" s="46">
        <f t="shared" si="6"/>
        <v>4053000</v>
      </c>
    </row>
    <row r="355" spans="1:19" s="14" customFormat="1" x14ac:dyDescent="0.3">
      <c r="A355" s="10" t="s">
        <v>886</v>
      </c>
      <c r="B355" s="11" t="s">
        <v>887</v>
      </c>
      <c r="C355" s="11">
        <v>336</v>
      </c>
      <c r="D355" s="11" t="s">
        <v>361</v>
      </c>
      <c r="E355" s="10">
        <v>3702798811</v>
      </c>
      <c r="F355" s="11" t="s">
        <v>362</v>
      </c>
      <c r="G355" s="11" t="s">
        <v>363</v>
      </c>
      <c r="H355" s="11">
        <v>1</v>
      </c>
      <c r="I355" s="11">
        <v>6</v>
      </c>
      <c r="J355" s="11">
        <v>44013900</v>
      </c>
      <c r="K355" s="11" t="s">
        <v>646</v>
      </c>
      <c r="L355" s="11" t="s">
        <v>365</v>
      </c>
      <c r="M355" s="12">
        <v>2025</v>
      </c>
      <c r="N355" s="12">
        <v>500</v>
      </c>
      <c r="O355" s="12">
        <v>1012500</v>
      </c>
      <c r="P355" s="12">
        <v>0</v>
      </c>
      <c r="Q355" s="12">
        <v>0</v>
      </c>
      <c r="R355" s="12">
        <v>1012500</v>
      </c>
      <c r="S355" s="46">
        <f t="shared" si="6"/>
        <v>1012500</v>
      </c>
    </row>
    <row r="356" spans="1:19" s="14" customFormat="1" x14ac:dyDescent="0.3">
      <c r="A356" s="10" t="s">
        <v>886</v>
      </c>
      <c r="B356" s="11" t="s">
        <v>887</v>
      </c>
      <c r="C356" s="11">
        <v>336</v>
      </c>
      <c r="D356" s="11" t="s">
        <v>361</v>
      </c>
      <c r="E356" s="10">
        <v>3702798811</v>
      </c>
      <c r="F356" s="11" t="s">
        <v>362</v>
      </c>
      <c r="G356" s="11" t="s">
        <v>363</v>
      </c>
      <c r="H356" s="11">
        <v>1</v>
      </c>
      <c r="I356" s="11">
        <v>7</v>
      </c>
      <c r="J356" s="11">
        <v>63109090</v>
      </c>
      <c r="K356" s="11" t="s">
        <v>647</v>
      </c>
      <c r="L356" s="11" t="s">
        <v>365</v>
      </c>
      <c r="M356" s="12">
        <v>11772</v>
      </c>
      <c r="N356" s="12">
        <v>100</v>
      </c>
      <c r="O356" s="12">
        <v>1177200</v>
      </c>
      <c r="P356" s="12">
        <v>0</v>
      </c>
      <c r="Q356" s="12">
        <v>0</v>
      </c>
      <c r="R356" s="12">
        <v>1177200</v>
      </c>
      <c r="S356" s="46">
        <f t="shared" si="6"/>
        <v>1177200</v>
      </c>
    </row>
    <row r="357" spans="1:19" s="14" customFormat="1" x14ac:dyDescent="0.3">
      <c r="A357" s="10" t="s">
        <v>888</v>
      </c>
      <c r="B357" s="11" t="s">
        <v>887</v>
      </c>
      <c r="C357" s="11">
        <v>1745087</v>
      </c>
      <c r="D357" s="11" t="s">
        <v>125</v>
      </c>
      <c r="E357" s="10"/>
      <c r="F357" s="11" t="s">
        <v>126</v>
      </c>
      <c r="G357" s="11" t="s">
        <v>29</v>
      </c>
      <c r="H357" s="11">
        <v>25314</v>
      </c>
      <c r="I357" s="11">
        <v>1</v>
      </c>
      <c r="J357" s="11" t="s">
        <v>94</v>
      </c>
      <c r="K357" s="11" t="s">
        <v>95</v>
      </c>
      <c r="L357" s="11" t="s">
        <v>32</v>
      </c>
      <c r="M357" s="12">
        <v>2500</v>
      </c>
      <c r="N357" s="12">
        <v>3.61</v>
      </c>
      <c r="O357" s="12">
        <v>9025</v>
      </c>
      <c r="P357" s="12">
        <v>0</v>
      </c>
      <c r="Q357" s="12">
        <v>0</v>
      </c>
      <c r="R357" s="12">
        <v>9025</v>
      </c>
      <c r="S357" s="46">
        <f t="shared" si="6"/>
        <v>228458850</v>
      </c>
    </row>
    <row r="358" spans="1:19" s="14" customFormat="1" x14ac:dyDescent="0.3">
      <c r="A358" s="10" t="s">
        <v>888</v>
      </c>
      <c r="B358" s="11" t="s">
        <v>887</v>
      </c>
      <c r="C358" s="11">
        <v>1745087</v>
      </c>
      <c r="D358" s="11" t="s">
        <v>125</v>
      </c>
      <c r="E358" s="10"/>
      <c r="F358" s="11" t="s">
        <v>126</v>
      </c>
      <c r="G358" s="11" t="s">
        <v>29</v>
      </c>
      <c r="H358" s="11">
        <v>25314</v>
      </c>
      <c r="I358" s="11">
        <v>2</v>
      </c>
      <c r="J358" s="11" t="s">
        <v>583</v>
      </c>
      <c r="K358" s="11" t="s">
        <v>584</v>
      </c>
      <c r="L358" s="11" t="s">
        <v>32</v>
      </c>
      <c r="M358" s="12">
        <v>2000</v>
      </c>
      <c r="N358" s="12">
        <v>2.46</v>
      </c>
      <c r="O358" s="12">
        <v>4920</v>
      </c>
      <c r="P358" s="12">
        <v>0</v>
      </c>
      <c r="Q358" s="12">
        <v>0</v>
      </c>
      <c r="R358" s="12">
        <v>4920</v>
      </c>
      <c r="S358" s="46">
        <f t="shared" si="6"/>
        <v>124544880</v>
      </c>
    </row>
    <row r="359" spans="1:19" s="14" customFormat="1" x14ac:dyDescent="0.3">
      <c r="A359" s="10" t="s">
        <v>888</v>
      </c>
      <c r="B359" s="11" t="s">
        <v>887</v>
      </c>
      <c r="C359" s="11">
        <v>1745087</v>
      </c>
      <c r="D359" s="11" t="s">
        <v>125</v>
      </c>
      <c r="E359" s="10"/>
      <c r="F359" s="11" t="s">
        <v>126</v>
      </c>
      <c r="G359" s="11" t="s">
        <v>29</v>
      </c>
      <c r="H359" s="11">
        <v>25314</v>
      </c>
      <c r="I359" s="11">
        <v>3</v>
      </c>
      <c r="J359" s="11"/>
      <c r="K359" s="11" t="s">
        <v>889</v>
      </c>
      <c r="L359" s="11" t="s">
        <v>46</v>
      </c>
      <c r="M359" s="12">
        <v>0</v>
      </c>
      <c r="N359" s="12">
        <v>0</v>
      </c>
      <c r="O359" s="12">
        <v>0</v>
      </c>
      <c r="P359" s="12">
        <v>0</v>
      </c>
      <c r="Q359" s="12">
        <v>0</v>
      </c>
      <c r="R359" s="12">
        <v>0</v>
      </c>
      <c r="S359" s="46">
        <f t="shared" si="6"/>
        <v>0</v>
      </c>
    </row>
    <row r="360" spans="1:19" s="14" customFormat="1" x14ac:dyDescent="0.3">
      <c r="A360" s="10" t="s">
        <v>890</v>
      </c>
      <c r="B360" s="11" t="s">
        <v>887</v>
      </c>
      <c r="C360" s="11">
        <v>1745088</v>
      </c>
      <c r="D360" s="11" t="s">
        <v>27</v>
      </c>
      <c r="E360" s="10"/>
      <c r="F360" s="11" t="s">
        <v>28</v>
      </c>
      <c r="G360" s="11" t="s">
        <v>29</v>
      </c>
      <c r="H360" s="11">
        <v>25314</v>
      </c>
      <c r="I360" s="11">
        <v>1</v>
      </c>
      <c r="J360" s="11" t="s">
        <v>30</v>
      </c>
      <c r="K360" s="11" t="s">
        <v>31</v>
      </c>
      <c r="L360" s="11" t="s">
        <v>32</v>
      </c>
      <c r="M360" s="12">
        <v>1500</v>
      </c>
      <c r="N360" s="12">
        <v>2.88</v>
      </c>
      <c r="O360" s="12">
        <v>4320</v>
      </c>
      <c r="P360" s="12">
        <v>0</v>
      </c>
      <c r="Q360" s="12">
        <v>0</v>
      </c>
      <c r="R360" s="12">
        <v>4320</v>
      </c>
      <c r="S360" s="46">
        <f t="shared" si="6"/>
        <v>109356480</v>
      </c>
    </row>
    <row r="361" spans="1:19" s="14" customFormat="1" x14ac:dyDescent="0.3">
      <c r="A361" s="10" t="s">
        <v>890</v>
      </c>
      <c r="B361" s="11" t="s">
        <v>887</v>
      </c>
      <c r="C361" s="11">
        <v>1745088</v>
      </c>
      <c r="D361" s="11" t="s">
        <v>27</v>
      </c>
      <c r="E361" s="10"/>
      <c r="F361" s="11" t="s">
        <v>28</v>
      </c>
      <c r="G361" s="11" t="s">
        <v>29</v>
      </c>
      <c r="H361" s="11">
        <v>25314</v>
      </c>
      <c r="I361" s="11">
        <v>2</v>
      </c>
      <c r="J361" s="11" t="s">
        <v>33</v>
      </c>
      <c r="K361" s="11" t="s">
        <v>34</v>
      </c>
      <c r="L361" s="11" t="s">
        <v>32</v>
      </c>
      <c r="M361" s="12">
        <v>500</v>
      </c>
      <c r="N361" s="12">
        <v>3.71</v>
      </c>
      <c r="O361" s="12">
        <v>1855</v>
      </c>
      <c r="P361" s="12">
        <v>0</v>
      </c>
      <c r="Q361" s="12">
        <v>0</v>
      </c>
      <c r="R361" s="12">
        <v>1855</v>
      </c>
      <c r="S361" s="46">
        <f t="shared" si="6"/>
        <v>46957470</v>
      </c>
    </row>
    <row r="362" spans="1:19" s="14" customFormat="1" x14ac:dyDescent="0.3">
      <c r="A362" s="10" t="s">
        <v>890</v>
      </c>
      <c r="B362" s="11" t="s">
        <v>887</v>
      </c>
      <c r="C362" s="11">
        <v>1745088</v>
      </c>
      <c r="D362" s="11" t="s">
        <v>27</v>
      </c>
      <c r="E362" s="10"/>
      <c r="F362" s="11" t="s">
        <v>28</v>
      </c>
      <c r="G362" s="11" t="s">
        <v>29</v>
      </c>
      <c r="H362" s="11">
        <v>25314</v>
      </c>
      <c r="I362" s="11">
        <v>3</v>
      </c>
      <c r="J362" s="11" t="s">
        <v>43</v>
      </c>
      <c r="K362" s="11" t="s">
        <v>44</v>
      </c>
      <c r="L362" s="11" t="s">
        <v>32</v>
      </c>
      <c r="M362" s="12">
        <v>1000</v>
      </c>
      <c r="N362" s="12">
        <v>8.16</v>
      </c>
      <c r="O362" s="12">
        <v>8160</v>
      </c>
      <c r="P362" s="12">
        <v>0</v>
      </c>
      <c r="Q362" s="12">
        <v>0</v>
      </c>
      <c r="R362" s="12">
        <v>8160</v>
      </c>
      <c r="S362" s="46">
        <f t="shared" si="6"/>
        <v>206562240</v>
      </c>
    </row>
    <row r="363" spans="1:19" s="14" customFormat="1" x14ac:dyDescent="0.3">
      <c r="A363" s="10" t="s">
        <v>890</v>
      </c>
      <c r="B363" s="11" t="s">
        <v>887</v>
      </c>
      <c r="C363" s="11">
        <v>1745088</v>
      </c>
      <c r="D363" s="11" t="s">
        <v>27</v>
      </c>
      <c r="E363" s="10"/>
      <c r="F363" s="11" t="s">
        <v>28</v>
      </c>
      <c r="G363" s="11" t="s">
        <v>29</v>
      </c>
      <c r="H363" s="11">
        <v>25314</v>
      </c>
      <c r="I363" s="11">
        <v>4</v>
      </c>
      <c r="J363" s="11"/>
      <c r="K363" s="11" t="s">
        <v>891</v>
      </c>
      <c r="L363" s="11" t="s">
        <v>46</v>
      </c>
      <c r="M363" s="12">
        <v>0</v>
      </c>
      <c r="N363" s="12">
        <v>0</v>
      </c>
      <c r="O363" s="12">
        <v>0</v>
      </c>
      <c r="P363" s="12">
        <v>0</v>
      </c>
      <c r="Q363" s="12">
        <v>0</v>
      </c>
      <c r="R363" s="12">
        <v>0</v>
      </c>
      <c r="S363" s="46">
        <f t="shared" si="6"/>
        <v>0</v>
      </c>
    </row>
    <row r="364" spans="1:19" s="14" customFormat="1" x14ac:dyDescent="0.3">
      <c r="A364" s="10" t="s">
        <v>892</v>
      </c>
      <c r="B364" s="11" t="s">
        <v>887</v>
      </c>
      <c r="C364" s="11">
        <v>1745089</v>
      </c>
      <c r="D364" s="11" t="s">
        <v>27</v>
      </c>
      <c r="E364" s="10"/>
      <c r="F364" s="11" t="s">
        <v>28</v>
      </c>
      <c r="G364" s="11" t="s">
        <v>29</v>
      </c>
      <c r="H364" s="11">
        <v>25314</v>
      </c>
      <c r="I364" s="11">
        <v>1</v>
      </c>
      <c r="J364" s="11" t="s">
        <v>48</v>
      </c>
      <c r="K364" s="11" t="s">
        <v>49</v>
      </c>
      <c r="L364" s="11" t="s">
        <v>32</v>
      </c>
      <c r="M364" s="12">
        <v>800</v>
      </c>
      <c r="N364" s="12">
        <v>6.15</v>
      </c>
      <c r="O364" s="12">
        <v>4920</v>
      </c>
      <c r="P364" s="12">
        <v>0</v>
      </c>
      <c r="Q364" s="12">
        <v>0</v>
      </c>
      <c r="R364" s="12">
        <v>4920</v>
      </c>
      <c r="S364" s="46">
        <f t="shared" si="6"/>
        <v>124544880</v>
      </c>
    </row>
    <row r="365" spans="1:19" s="14" customFormat="1" x14ac:dyDescent="0.3">
      <c r="A365" s="10" t="s">
        <v>892</v>
      </c>
      <c r="B365" s="11" t="s">
        <v>887</v>
      </c>
      <c r="C365" s="11">
        <v>1745089</v>
      </c>
      <c r="D365" s="11" t="s">
        <v>27</v>
      </c>
      <c r="E365" s="10"/>
      <c r="F365" s="11" t="s">
        <v>28</v>
      </c>
      <c r="G365" s="11" t="s">
        <v>29</v>
      </c>
      <c r="H365" s="11">
        <v>25314</v>
      </c>
      <c r="I365" s="11">
        <v>2</v>
      </c>
      <c r="J365" s="11" t="s">
        <v>50</v>
      </c>
      <c r="K365" s="11" t="s">
        <v>51</v>
      </c>
      <c r="L365" s="11" t="s">
        <v>32</v>
      </c>
      <c r="M365" s="12">
        <v>700</v>
      </c>
      <c r="N365" s="12">
        <v>5.28</v>
      </c>
      <c r="O365" s="12">
        <v>3696</v>
      </c>
      <c r="P365" s="12">
        <v>0</v>
      </c>
      <c r="Q365" s="12">
        <v>0</v>
      </c>
      <c r="R365" s="12">
        <v>3696</v>
      </c>
      <c r="S365" s="46">
        <f t="shared" si="6"/>
        <v>93560544</v>
      </c>
    </row>
    <row r="366" spans="1:19" s="14" customFormat="1" x14ac:dyDescent="0.3">
      <c r="A366" s="10" t="s">
        <v>892</v>
      </c>
      <c r="B366" s="11" t="s">
        <v>887</v>
      </c>
      <c r="C366" s="11">
        <v>1745089</v>
      </c>
      <c r="D366" s="11" t="s">
        <v>27</v>
      </c>
      <c r="E366" s="10"/>
      <c r="F366" s="11" t="s">
        <v>28</v>
      </c>
      <c r="G366" s="11" t="s">
        <v>29</v>
      </c>
      <c r="H366" s="11">
        <v>25314</v>
      </c>
      <c r="I366" s="11">
        <v>3</v>
      </c>
      <c r="J366" s="11" t="s">
        <v>52</v>
      </c>
      <c r="K366" s="11" t="s">
        <v>53</v>
      </c>
      <c r="L366" s="11" t="s">
        <v>32</v>
      </c>
      <c r="M366" s="12">
        <v>700</v>
      </c>
      <c r="N366" s="12">
        <v>6.01</v>
      </c>
      <c r="O366" s="12">
        <v>4207</v>
      </c>
      <c r="P366" s="12">
        <v>0</v>
      </c>
      <c r="Q366" s="12">
        <v>0</v>
      </c>
      <c r="R366" s="12">
        <v>4207</v>
      </c>
      <c r="S366" s="46">
        <f t="shared" si="6"/>
        <v>106495998</v>
      </c>
    </row>
    <row r="367" spans="1:19" s="14" customFormat="1" x14ac:dyDescent="0.3">
      <c r="A367" s="10" t="s">
        <v>892</v>
      </c>
      <c r="B367" s="11" t="s">
        <v>887</v>
      </c>
      <c r="C367" s="11">
        <v>1745089</v>
      </c>
      <c r="D367" s="11" t="s">
        <v>27</v>
      </c>
      <c r="E367" s="10"/>
      <c r="F367" s="11" t="s">
        <v>28</v>
      </c>
      <c r="G367" s="11" t="s">
        <v>29</v>
      </c>
      <c r="H367" s="11">
        <v>25314</v>
      </c>
      <c r="I367" s="11">
        <v>4</v>
      </c>
      <c r="J367" s="11"/>
      <c r="K367" s="11" t="s">
        <v>893</v>
      </c>
      <c r="L367" s="11" t="s">
        <v>46</v>
      </c>
      <c r="M367" s="12">
        <v>0</v>
      </c>
      <c r="N367" s="12">
        <v>0</v>
      </c>
      <c r="O367" s="12">
        <v>0</v>
      </c>
      <c r="P367" s="12">
        <v>0</v>
      </c>
      <c r="Q367" s="12">
        <v>0</v>
      </c>
      <c r="R367" s="12">
        <v>0</v>
      </c>
      <c r="S367" s="46">
        <f t="shared" si="6"/>
        <v>0</v>
      </c>
    </row>
    <row r="368" spans="1:19" s="14" customFormat="1" x14ac:dyDescent="0.3">
      <c r="A368" s="10" t="s">
        <v>894</v>
      </c>
      <c r="B368" s="11" t="s">
        <v>887</v>
      </c>
      <c r="C368" s="11">
        <v>1745090</v>
      </c>
      <c r="D368" s="11" t="s">
        <v>27</v>
      </c>
      <c r="E368" s="10"/>
      <c r="F368" s="11" t="s">
        <v>28</v>
      </c>
      <c r="G368" s="11" t="s">
        <v>29</v>
      </c>
      <c r="H368" s="11">
        <v>25314</v>
      </c>
      <c r="I368" s="11">
        <v>1</v>
      </c>
      <c r="J368" s="11" t="s">
        <v>62</v>
      </c>
      <c r="K368" s="11" t="s">
        <v>63</v>
      </c>
      <c r="L368" s="11" t="s">
        <v>32</v>
      </c>
      <c r="M368" s="12">
        <v>400</v>
      </c>
      <c r="N368" s="12">
        <v>3.43</v>
      </c>
      <c r="O368" s="12">
        <v>1372</v>
      </c>
      <c r="P368" s="12">
        <v>0</v>
      </c>
      <c r="Q368" s="12">
        <v>0</v>
      </c>
      <c r="R368" s="12">
        <v>1372</v>
      </c>
      <c r="S368" s="46">
        <f t="shared" si="6"/>
        <v>34730808</v>
      </c>
    </row>
    <row r="369" spans="1:19" s="14" customFormat="1" x14ac:dyDescent="0.3">
      <c r="A369" s="10" t="s">
        <v>894</v>
      </c>
      <c r="B369" s="11" t="s">
        <v>887</v>
      </c>
      <c r="C369" s="11">
        <v>1745090</v>
      </c>
      <c r="D369" s="11" t="s">
        <v>27</v>
      </c>
      <c r="E369" s="10"/>
      <c r="F369" s="11" t="s">
        <v>28</v>
      </c>
      <c r="G369" s="11" t="s">
        <v>29</v>
      </c>
      <c r="H369" s="11">
        <v>25314</v>
      </c>
      <c r="I369" s="11">
        <v>2</v>
      </c>
      <c r="J369" s="11" t="s">
        <v>288</v>
      </c>
      <c r="K369" s="11" t="s">
        <v>289</v>
      </c>
      <c r="L369" s="11" t="s">
        <v>32</v>
      </c>
      <c r="M369" s="12">
        <v>800</v>
      </c>
      <c r="N369" s="12">
        <v>3.48</v>
      </c>
      <c r="O369" s="12">
        <v>2784</v>
      </c>
      <c r="P369" s="12">
        <v>0</v>
      </c>
      <c r="Q369" s="12">
        <v>0</v>
      </c>
      <c r="R369" s="12">
        <v>2784</v>
      </c>
      <c r="S369" s="46">
        <f t="shared" si="6"/>
        <v>70474176</v>
      </c>
    </row>
    <row r="370" spans="1:19" s="14" customFormat="1" x14ac:dyDescent="0.3">
      <c r="A370" s="10" t="s">
        <v>894</v>
      </c>
      <c r="B370" s="11" t="s">
        <v>887</v>
      </c>
      <c r="C370" s="11">
        <v>1745090</v>
      </c>
      <c r="D370" s="11" t="s">
        <v>27</v>
      </c>
      <c r="E370" s="10"/>
      <c r="F370" s="11" t="s">
        <v>28</v>
      </c>
      <c r="G370" s="11" t="s">
        <v>29</v>
      </c>
      <c r="H370" s="11">
        <v>25314</v>
      </c>
      <c r="I370" s="11">
        <v>3</v>
      </c>
      <c r="J370" s="11" t="s">
        <v>64</v>
      </c>
      <c r="K370" s="11" t="s">
        <v>65</v>
      </c>
      <c r="L370" s="11" t="s">
        <v>32</v>
      </c>
      <c r="M370" s="12">
        <v>800</v>
      </c>
      <c r="N370" s="12">
        <v>2.5099999999999998</v>
      </c>
      <c r="O370" s="12">
        <v>2008</v>
      </c>
      <c r="P370" s="12">
        <v>0</v>
      </c>
      <c r="Q370" s="12">
        <v>0</v>
      </c>
      <c r="R370" s="12">
        <v>2008</v>
      </c>
      <c r="S370" s="46">
        <f t="shared" si="6"/>
        <v>50830512</v>
      </c>
    </row>
    <row r="371" spans="1:19" s="14" customFormat="1" x14ac:dyDescent="0.3">
      <c r="A371" s="10" t="s">
        <v>894</v>
      </c>
      <c r="B371" s="11" t="s">
        <v>887</v>
      </c>
      <c r="C371" s="11">
        <v>1745090</v>
      </c>
      <c r="D371" s="11" t="s">
        <v>27</v>
      </c>
      <c r="E371" s="10"/>
      <c r="F371" s="11" t="s">
        <v>28</v>
      </c>
      <c r="G371" s="11" t="s">
        <v>29</v>
      </c>
      <c r="H371" s="11">
        <v>25314</v>
      </c>
      <c r="I371" s="11">
        <v>4</v>
      </c>
      <c r="J371" s="11" t="s">
        <v>66</v>
      </c>
      <c r="K371" s="11" t="s">
        <v>67</v>
      </c>
      <c r="L371" s="11" t="s">
        <v>32</v>
      </c>
      <c r="M371" s="12">
        <v>800</v>
      </c>
      <c r="N371" s="12">
        <v>2.48</v>
      </c>
      <c r="O371" s="12">
        <v>1984</v>
      </c>
      <c r="P371" s="12">
        <v>0</v>
      </c>
      <c r="Q371" s="12">
        <v>0</v>
      </c>
      <c r="R371" s="12">
        <v>1984</v>
      </c>
      <c r="S371" s="46">
        <f t="shared" si="6"/>
        <v>50222976</v>
      </c>
    </row>
    <row r="372" spans="1:19" s="14" customFormat="1" x14ac:dyDescent="0.3">
      <c r="A372" s="10" t="s">
        <v>894</v>
      </c>
      <c r="B372" s="11" t="s">
        <v>887</v>
      </c>
      <c r="C372" s="11">
        <v>1745090</v>
      </c>
      <c r="D372" s="11" t="s">
        <v>27</v>
      </c>
      <c r="E372" s="10"/>
      <c r="F372" s="11" t="s">
        <v>28</v>
      </c>
      <c r="G372" s="11" t="s">
        <v>29</v>
      </c>
      <c r="H372" s="11">
        <v>25314</v>
      </c>
      <c r="I372" s="11">
        <v>5</v>
      </c>
      <c r="J372" s="11" t="s">
        <v>68</v>
      </c>
      <c r="K372" s="11" t="s">
        <v>69</v>
      </c>
      <c r="L372" s="11" t="s">
        <v>32</v>
      </c>
      <c r="M372" s="12">
        <v>600</v>
      </c>
      <c r="N372" s="12">
        <v>3.47</v>
      </c>
      <c r="O372" s="12">
        <v>2082</v>
      </c>
      <c r="P372" s="12">
        <v>0</v>
      </c>
      <c r="Q372" s="12">
        <v>0</v>
      </c>
      <c r="R372" s="12">
        <v>2082</v>
      </c>
      <c r="S372" s="46">
        <f t="shared" si="6"/>
        <v>52703748</v>
      </c>
    </row>
    <row r="373" spans="1:19" s="14" customFormat="1" x14ac:dyDescent="0.3">
      <c r="A373" s="10" t="s">
        <v>894</v>
      </c>
      <c r="B373" s="11" t="s">
        <v>887</v>
      </c>
      <c r="C373" s="11">
        <v>1745090</v>
      </c>
      <c r="D373" s="11" t="s">
        <v>27</v>
      </c>
      <c r="E373" s="10"/>
      <c r="F373" s="11" t="s">
        <v>28</v>
      </c>
      <c r="G373" s="11" t="s">
        <v>29</v>
      </c>
      <c r="H373" s="11">
        <v>25314</v>
      </c>
      <c r="I373" s="11">
        <v>6</v>
      </c>
      <c r="J373" s="11"/>
      <c r="K373" s="11" t="s">
        <v>895</v>
      </c>
      <c r="L373" s="11" t="s">
        <v>46</v>
      </c>
      <c r="M373" s="12">
        <v>0</v>
      </c>
      <c r="N373" s="12">
        <v>0</v>
      </c>
      <c r="O373" s="12">
        <v>0</v>
      </c>
      <c r="P373" s="12">
        <v>0</v>
      </c>
      <c r="Q373" s="12">
        <v>0</v>
      </c>
      <c r="R373" s="12">
        <v>0</v>
      </c>
      <c r="S373" s="46">
        <f t="shared" si="6"/>
        <v>0</v>
      </c>
    </row>
    <row r="374" spans="1:19" s="14" customFormat="1" x14ac:dyDescent="0.3">
      <c r="A374" s="10" t="s">
        <v>896</v>
      </c>
      <c r="B374" s="11" t="s">
        <v>887</v>
      </c>
      <c r="C374" s="11">
        <v>1745091</v>
      </c>
      <c r="D374" s="11" t="s">
        <v>27</v>
      </c>
      <c r="E374" s="10"/>
      <c r="F374" s="11" t="s">
        <v>28</v>
      </c>
      <c r="G374" s="11" t="s">
        <v>29</v>
      </c>
      <c r="H374" s="11">
        <v>25314</v>
      </c>
      <c r="I374" s="11">
        <v>1</v>
      </c>
      <c r="J374" s="11" t="s">
        <v>275</v>
      </c>
      <c r="K374" s="11" t="s">
        <v>276</v>
      </c>
      <c r="L374" s="11" t="s">
        <v>32</v>
      </c>
      <c r="M374" s="12">
        <v>1000</v>
      </c>
      <c r="N374" s="12">
        <v>10.88</v>
      </c>
      <c r="O374" s="12">
        <v>10880</v>
      </c>
      <c r="P374" s="12">
        <v>0</v>
      </c>
      <c r="Q374" s="12">
        <v>0</v>
      </c>
      <c r="R374" s="12">
        <v>10880</v>
      </c>
      <c r="S374" s="46">
        <f t="shared" si="6"/>
        <v>275416320</v>
      </c>
    </row>
    <row r="375" spans="1:19" s="14" customFormat="1" x14ac:dyDescent="0.3">
      <c r="A375" s="10" t="s">
        <v>896</v>
      </c>
      <c r="B375" s="11" t="s">
        <v>887</v>
      </c>
      <c r="C375" s="11">
        <v>1745091</v>
      </c>
      <c r="D375" s="11" t="s">
        <v>27</v>
      </c>
      <c r="E375" s="10"/>
      <c r="F375" s="11" t="s">
        <v>28</v>
      </c>
      <c r="G375" s="11" t="s">
        <v>29</v>
      </c>
      <c r="H375" s="11">
        <v>25314</v>
      </c>
      <c r="I375" s="11">
        <v>2</v>
      </c>
      <c r="J375" s="11" t="s">
        <v>277</v>
      </c>
      <c r="K375" s="11" t="s">
        <v>278</v>
      </c>
      <c r="L375" s="11" t="s">
        <v>32</v>
      </c>
      <c r="M375" s="12">
        <v>1000</v>
      </c>
      <c r="N375" s="12">
        <v>10.88</v>
      </c>
      <c r="O375" s="12">
        <v>10880</v>
      </c>
      <c r="P375" s="12">
        <v>0</v>
      </c>
      <c r="Q375" s="12">
        <v>0</v>
      </c>
      <c r="R375" s="12">
        <v>10880</v>
      </c>
      <c r="S375" s="46">
        <f t="shared" si="6"/>
        <v>275416320</v>
      </c>
    </row>
    <row r="376" spans="1:19" s="14" customFormat="1" x14ac:dyDescent="0.3">
      <c r="A376" s="10" t="s">
        <v>896</v>
      </c>
      <c r="B376" s="11" t="s">
        <v>887</v>
      </c>
      <c r="C376" s="11">
        <v>1745091</v>
      </c>
      <c r="D376" s="11" t="s">
        <v>27</v>
      </c>
      <c r="E376" s="10"/>
      <c r="F376" s="11" t="s">
        <v>28</v>
      </c>
      <c r="G376" s="11" t="s">
        <v>29</v>
      </c>
      <c r="H376" s="11">
        <v>25314</v>
      </c>
      <c r="I376" s="11">
        <v>3</v>
      </c>
      <c r="J376" s="11"/>
      <c r="K376" s="11" t="s">
        <v>897</v>
      </c>
      <c r="L376" s="11" t="s">
        <v>46</v>
      </c>
      <c r="M376" s="12">
        <v>0</v>
      </c>
      <c r="N376" s="12">
        <v>0</v>
      </c>
      <c r="O376" s="12">
        <v>0</v>
      </c>
      <c r="P376" s="12">
        <v>0</v>
      </c>
      <c r="Q376" s="12">
        <v>0</v>
      </c>
      <c r="R376" s="12">
        <v>0</v>
      </c>
      <c r="S376" s="46">
        <f t="shared" si="6"/>
        <v>0</v>
      </c>
    </row>
    <row r="377" spans="1:19" s="14" customFormat="1" x14ac:dyDescent="0.3">
      <c r="A377" s="10" t="s">
        <v>898</v>
      </c>
      <c r="B377" s="11" t="s">
        <v>887</v>
      </c>
      <c r="C377" s="11">
        <v>1745092</v>
      </c>
      <c r="D377" s="11" t="s">
        <v>27</v>
      </c>
      <c r="E377" s="10"/>
      <c r="F377" s="11" t="s">
        <v>28</v>
      </c>
      <c r="G377" s="11" t="s">
        <v>29</v>
      </c>
      <c r="H377" s="11">
        <v>25314</v>
      </c>
      <c r="I377" s="11">
        <v>1</v>
      </c>
      <c r="J377" s="11" t="s">
        <v>253</v>
      </c>
      <c r="K377" s="11" t="s">
        <v>254</v>
      </c>
      <c r="L377" s="11" t="s">
        <v>32</v>
      </c>
      <c r="M377" s="12">
        <v>1000</v>
      </c>
      <c r="N377" s="12">
        <v>2.88002</v>
      </c>
      <c r="O377" s="12">
        <v>2880.02</v>
      </c>
      <c r="P377" s="12">
        <v>0</v>
      </c>
      <c r="Q377" s="12">
        <v>0</v>
      </c>
      <c r="R377" s="12">
        <v>2880.02</v>
      </c>
      <c r="S377" s="46">
        <f t="shared" si="6"/>
        <v>72904826</v>
      </c>
    </row>
    <row r="378" spans="1:19" s="14" customFormat="1" x14ac:dyDescent="0.3">
      <c r="A378" s="10" t="s">
        <v>898</v>
      </c>
      <c r="B378" s="11" t="s">
        <v>887</v>
      </c>
      <c r="C378" s="11">
        <v>1745092</v>
      </c>
      <c r="D378" s="11" t="s">
        <v>27</v>
      </c>
      <c r="E378" s="10"/>
      <c r="F378" s="11" t="s">
        <v>28</v>
      </c>
      <c r="G378" s="11" t="s">
        <v>29</v>
      </c>
      <c r="H378" s="11">
        <v>25314</v>
      </c>
      <c r="I378" s="11">
        <v>2</v>
      </c>
      <c r="J378" s="11" t="s">
        <v>255</v>
      </c>
      <c r="K378" s="11" t="s">
        <v>256</v>
      </c>
      <c r="L378" s="11" t="s">
        <v>32</v>
      </c>
      <c r="M378" s="12">
        <v>1000</v>
      </c>
      <c r="N378" s="12">
        <v>3.57</v>
      </c>
      <c r="O378" s="12">
        <v>3570</v>
      </c>
      <c r="P378" s="12">
        <v>0</v>
      </c>
      <c r="Q378" s="12">
        <v>0</v>
      </c>
      <c r="R378" s="12">
        <v>3570</v>
      </c>
      <c r="S378" s="46">
        <f t="shared" ref="S378:S401" si="7">ROUND(M378*N378*H378,0)</f>
        <v>90370980</v>
      </c>
    </row>
    <row r="379" spans="1:19" s="14" customFormat="1" x14ac:dyDescent="0.3">
      <c r="A379" s="10" t="s">
        <v>898</v>
      </c>
      <c r="B379" s="11" t="s">
        <v>887</v>
      </c>
      <c r="C379" s="11">
        <v>1745092</v>
      </c>
      <c r="D379" s="11" t="s">
        <v>27</v>
      </c>
      <c r="E379" s="10"/>
      <c r="F379" s="11" t="s">
        <v>28</v>
      </c>
      <c r="G379" s="11" t="s">
        <v>29</v>
      </c>
      <c r="H379" s="11">
        <v>25314</v>
      </c>
      <c r="I379" s="11">
        <v>3</v>
      </c>
      <c r="J379" s="11" t="s">
        <v>37</v>
      </c>
      <c r="K379" s="11" t="s">
        <v>38</v>
      </c>
      <c r="L379" s="11" t="s">
        <v>32</v>
      </c>
      <c r="M379" s="12">
        <v>361</v>
      </c>
      <c r="N379" s="12">
        <v>3.66</v>
      </c>
      <c r="O379" s="12">
        <v>1321.26</v>
      </c>
      <c r="P379" s="12">
        <v>0</v>
      </c>
      <c r="Q379" s="12">
        <v>0</v>
      </c>
      <c r="R379" s="12">
        <v>1321.26</v>
      </c>
      <c r="S379" s="46">
        <f t="shared" si="7"/>
        <v>33446376</v>
      </c>
    </row>
    <row r="380" spans="1:19" s="14" customFormat="1" x14ac:dyDescent="0.3">
      <c r="A380" s="10" t="s">
        <v>898</v>
      </c>
      <c r="B380" s="11" t="s">
        <v>887</v>
      </c>
      <c r="C380" s="11">
        <v>1745092</v>
      </c>
      <c r="D380" s="11" t="s">
        <v>27</v>
      </c>
      <c r="E380" s="10"/>
      <c r="F380" s="11" t="s">
        <v>28</v>
      </c>
      <c r="G380" s="11" t="s">
        <v>29</v>
      </c>
      <c r="H380" s="11">
        <v>25314</v>
      </c>
      <c r="I380" s="11">
        <v>4</v>
      </c>
      <c r="J380" s="11"/>
      <c r="K380" s="11" t="s">
        <v>899</v>
      </c>
      <c r="L380" s="11" t="s">
        <v>46</v>
      </c>
      <c r="M380" s="12">
        <v>0</v>
      </c>
      <c r="N380" s="12">
        <v>0</v>
      </c>
      <c r="O380" s="12">
        <v>0</v>
      </c>
      <c r="P380" s="12">
        <v>0</v>
      </c>
      <c r="Q380" s="12">
        <v>0</v>
      </c>
      <c r="R380" s="12">
        <v>0</v>
      </c>
      <c r="S380" s="46">
        <f t="shared" si="7"/>
        <v>0</v>
      </c>
    </row>
    <row r="381" spans="1:19" s="14" customFormat="1" x14ac:dyDescent="0.3">
      <c r="A381" s="10" t="s">
        <v>900</v>
      </c>
      <c r="B381" s="11" t="s">
        <v>887</v>
      </c>
      <c r="C381" s="11">
        <v>1745094</v>
      </c>
      <c r="D381" s="11" t="s">
        <v>27</v>
      </c>
      <c r="E381" s="10"/>
      <c r="F381" s="11" t="s">
        <v>28</v>
      </c>
      <c r="G381" s="11" t="s">
        <v>29</v>
      </c>
      <c r="H381" s="11">
        <v>25314</v>
      </c>
      <c r="I381" s="11">
        <v>1</v>
      </c>
      <c r="J381" s="11" t="s">
        <v>56</v>
      </c>
      <c r="K381" s="11" t="s">
        <v>57</v>
      </c>
      <c r="L381" s="11" t="s">
        <v>32</v>
      </c>
      <c r="M381" s="12">
        <v>1000</v>
      </c>
      <c r="N381" s="12">
        <v>6.0540000000000003</v>
      </c>
      <c r="O381" s="12">
        <v>6054</v>
      </c>
      <c r="P381" s="12">
        <v>0</v>
      </c>
      <c r="Q381" s="12">
        <v>0</v>
      </c>
      <c r="R381" s="12">
        <v>6054</v>
      </c>
      <c r="S381" s="46">
        <f t="shared" si="7"/>
        <v>153250956</v>
      </c>
    </row>
    <row r="382" spans="1:19" s="14" customFormat="1" x14ac:dyDescent="0.3">
      <c r="A382" s="10" t="s">
        <v>900</v>
      </c>
      <c r="B382" s="11" t="s">
        <v>887</v>
      </c>
      <c r="C382" s="11">
        <v>1745094</v>
      </c>
      <c r="D382" s="11" t="s">
        <v>27</v>
      </c>
      <c r="E382" s="10"/>
      <c r="F382" s="11" t="s">
        <v>28</v>
      </c>
      <c r="G382" s="11" t="s">
        <v>29</v>
      </c>
      <c r="H382" s="11">
        <v>25314</v>
      </c>
      <c r="I382" s="11">
        <v>2</v>
      </c>
      <c r="J382" s="11" t="s">
        <v>58</v>
      </c>
      <c r="K382" s="11" t="s">
        <v>59</v>
      </c>
      <c r="L382" s="11" t="s">
        <v>32</v>
      </c>
      <c r="M382" s="12">
        <v>1000</v>
      </c>
      <c r="N382" s="12">
        <v>2.0880000000000001</v>
      </c>
      <c r="O382" s="12">
        <v>2088</v>
      </c>
      <c r="P382" s="12">
        <v>0</v>
      </c>
      <c r="Q382" s="12">
        <v>0</v>
      </c>
      <c r="R382" s="12">
        <v>2088</v>
      </c>
      <c r="S382" s="46">
        <f t="shared" si="7"/>
        <v>52855632</v>
      </c>
    </row>
    <row r="383" spans="1:19" s="14" customFormat="1" x14ac:dyDescent="0.3">
      <c r="A383" s="10" t="s">
        <v>900</v>
      </c>
      <c r="B383" s="11" t="s">
        <v>887</v>
      </c>
      <c r="C383" s="11">
        <v>1745094</v>
      </c>
      <c r="D383" s="11" t="s">
        <v>27</v>
      </c>
      <c r="E383" s="10"/>
      <c r="F383" s="11" t="s">
        <v>28</v>
      </c>
      <c r="G383" s="11" t="s">
        <v>29</v>
      </c>
      <c r="H383" s="11">
        <v>25314</v>
      </c>
      <c r="I383" s="11">
        <v>3</v>
      </c>
      <c r="J383" s="11"/>
      <c r="K383" s="11" t="s">
        <v>901</v>
      </c>
      <c r="L383" s="11" t="s">
        <v>46</v>
      </c>
      <c r="M383" s="12">
        <v>0</v>
      </c>
      <c r="N383" s="12">
        <v>0</v>
      </c>
      <c r="O383" s="12">
        <v>0</v>
      </c>
      <c r="P383" s="12">
        <v>0</v>
      </c>
      <c r="Q383" s="12">
        <v>0</v>
      </c>
      <c r="R383" s="12">
        <v>0</v>
      </c>
      <c r="S383" s="46">
        <f t="shared" si="7"/>
        <v>0</v>
      </c>
    </row>
    <row r="384" spans="1:19" s="14" customFormat="1" x14ac:dyDescent="0.3">
      <c r="A384" s="10" t="s">
        <v>902</v>
      </c>
      <c r="B384" s="11" t="s">
        <v>903</v>
      </c>
      <c r="C384" s="11">
        <v>1745095</v>
      </c>
      <c r="D384" s="11" t="s">
        <v>125</v>
      </c>
      <c r="E384" s="10"/>
      <c r="F384" s="11" t="s">
        <v>126</v>
      </c>
      <c r="G384" s="11" t="s">
        <v>81</v>
      </c>
      <c r="H384" s="11">
        <v>23427</v>
      </c>
      <c r="I384" s="11">
        <v>1</v>
      </c>
      <c r="J384" s="11" t="s">
        <v>171</v>
      </c>
      <c r="K384" s="11" t="s">
        <v>172</v>
      </c>
      <c r="L384" s="11" t="s">
        <v>32</v>
      </c>
      <c r="M384" s="12">
        <v>3000</v>
      </c>
      <c r="N384" s="12">
        <v>6.37</v>
      </c>
      <c r="O384" s="12">
        <v>19110</v>
      </c>
      <c r="P384" s="12">
        <v>0</v>
      </c>
      <c r="Q384" s="12">
        <v>0</v>
      </c>
      <c r="R384" s="12">
        <v>19110</v>
      </c>
      <c r="S384" s="46">
        <f t="shared" si="7"/>
        <v>447689970</v>
      </c>
    </row>
    <row r="385" spans="1:19" s="14" customFormat="1" x14ac:dyDescent="0.3">
      <c r="A385" s="10" t="s">
        <v>902</v>
      </c>
      <c r="B385" s="11" t="s">
        <v>903</v>
      </c>
      <c r="C385" s="11">
        <v>1745095</v>
      </c>
      <c r="D385" s="11" t="s">
        <v>125</v>
      </c>
      <c r="E385" s="10"/>
      <c r="F385" s="11" t="s">
        <v>126</v>
      </c>
      <c r="G385" s="11" t="s">
        <v>81</v>
      </c>
      <c r="H385" s="11">
        <v>23427</v>
      </c>
      <c r="I385" s="11">
        <v>2</v>
      </c>
      <c r="J385" s="11" t="s">
        <v>88</v>
      </c>
      <c r="K385" s="11" t="s">
        <v>89</v>
      </c>
      <c r="L385" s="11" t="s">
        <v>32</v>
      </c>
      <c r="M385" s="12">
        <v>1800</v>
      </c>
      <c r="N385" s="12">
        <v>5.67</v>
      </c>
      <c r="O385" s="12">
        <v>10206</v>
      </c>
      <c r="P385" s="12">
        <v>0</v>
      </c>
      <c r="Q385" s="12">
        <v>0</v>
      </c>
      <c r="R385" s="12">
        <v>10206</v>
      </c>
      <c r="S385" s="46">
        <f t="shared" si="7"/>
        <v>239095962</v>
      </c>
    </row>
    <row r="386" spans="1:19" s="14" customFormat="1" x14ac:dyDescent="0.3">
      <c r="A386" s="10" t="s">
        <v>902</v>
      </c>
      <c r="B386" s="11" t="s">
        <v>903</v>
      </c>
      <c r="C386" s="11">
        <v>1745095</v>
      </c>
      <c r="D386" s="11" t="s">
        <v>125</v>
      </c>
      <c r="E386" s="10"/>
      <c r="F386" s="11" t="s">
        <v>126</v>
      </c>
      <c r="G386" s="11" t="s">
        <v>81</v>
      </c>
      <c r="H386" s="11">
        <v>23427</v>
      </c>
      <c r="I386" s="11">
        <v>3</v>
      </c>
      <c r="J386" s="11" t="s">
        <v>90</v>
      </c>
      <c r="K386" s="11" t="s">
        <v>91</v>
      </c>
      <c r="L386" s="11" t="s">
        <v>32</v>
      </c>
      <c r="M386" s="12">
        <v>1400</v>
      </c>
      <c r="N386" s="12">
        <v>5.89</v>
      </c>
      <c r="O386" s="12">
        <v>8246</v>
      </c>
      <c r="P386" s="12">
        <v>0</v>
      </c>
      <c r="Q386" s="12">
        <v>0</v>
      </c>
      <c r="R386" s="12">
        <v>8246</v>
      </c>
      <c r="S386" s="46">
        <f t="shared" si="7"/>
        <v>193179042</v>
      </c>
    </row>
    <row r="387" spans="1:19" s="14" customFormat="1" x14ac:dyDescent="0.3">
      <c r="A387" s="10" t="s">
        <v>902</v>
      </c>
      <c r="B387" s="11" t="s">
        <v>903</v>
      </c>
      <c r="C387" s="11">
        <v>1745095</v>
      </c>
      <c r="D387" s="11" t="s">
        <v>125</v>
      </c>
      <c r="E387" s="10"/>
      <c r="F387" s="11" t="s">
        <v>126</v>
      </c>
      <c r="G387" s="11" t="s">
        <v>81</v>
      </c>
      <c r="H387" s="11">
        <v>23427</v>
      </c>
      <c r="I387" s="11">
        <v>4</v>
      </c>
      <c r="J387" s="11" t="s">
        <v>173</v>
      </c>
      <c r="K387" s="11" t="s">
        <v>174</v>
      </c>
      <c r="L387" s="11" t="s">
        <v>32</v>
      </c>
      <c r="M387" s="12">
        <v>1100</v>
      </c>
      <c r="N387" s="12">
        <v>4.0999999999999996</v>
      </c>
      <c r="O387" s="12">
        <v>4510</v>
      </c>
      <c r="P387" s="12">
        <v>0</v>
      </c>
      <c r="Q387" s="12">
        <v>0</v>
      </c>
      <c r="R387" s="12">
        <v>4510</v>
      </c>
      <c r="S387" s="46">
        <f t="shared" si="7"/>
        <v>105655770</v>
      </c>
    </row>
    <row r="388" spans="1:19" s="14" customFormat="1" x14ac:dyDescent="0.3">
      <c r="A388" s="10" t="s">
        <v>902</v>
      </c>
      <c r="B388" s="11" t="s">
        <v>903</v>
      </c>
      <c r="C388" s="11">
        <v>1745095</v>
      </c>
      <c r="D388" s="11" t="s">
        <v>125</v>
      </c>
      <c r="E388" s="10"/>
      <c r="F388" s="11" t="s">
        <v>126</v>
      </c>
      <c r="G388" s="11" t="s">
        <v>81</v>
      </c>
      <c r="H388" s="11">
        <v>23427</v>
      </c>
      <c r="I388" s="11">
        <v>5</v>
      </c>
      <c r="J388" s="11" t="s">
        <v>175</v>
      </c>
      <c r="K388" s="11" t="s">
        <v>176</v>
      </c>
      <c r="L388" s="11" t="s">
        <v>32</v>
      </c>
      <c r="M388" s="12">
        <v>1400</v>
      </c>
      <c r="N388" s="12">
        <v>5.89</v>
      </c>
      <c r="O388" s="12">
        <v>8246</v>
      </c>
      <c r="P388" s="12">
        <v>0</v>
      </c>
      <c r="Q388" s="12">
        <v>0</v>
      </c>
      <c r="R388" s="12">
        <v>8246</v>
      </c>
      <c r="S388" s="46">
        <f t="shared" si="7"/>
        <v>193179042</v>
      </c>
    </row>
    <row r="389" spans="1:19" s="14" customFormat="1" x14ac:dyDescent="0.3">
      <c r="A389" s="10" t="s">
        <v>902</v>
      </c>
      <c r="B389" s="11" t="s">
        <v>903</v>
      </c>
      <c r="C389" s="11">
        <v>1745095</v>
      </c>
      <c r="D389" s="11" t="s">
        <v>125</v>
      </c>
      <c r="E389" s="10"/>
      <c r="F389" s="11" t="s">
        <v>126</v>
      </c>
      <c r="G389" s="11" t="s">
        <v>81</v>
      </c>
      <c r="H389" s="11">
        <v>23427</v>
      </c>
      <c r="I389" s="11">
        <v>6</v>
      </c>
      <c r="J389" s="11" t="s">
        <v>503</v>
      </c>
      <c r="K389" s="11" t="s">
        <v>504</v>
      </c>
      <c r="L389" s="11" t="s">
        <v>32</v>
      </c>
      <c r="M389" s="12">
        <v>500</v>
      </c>
      <c r="N389" s="12">
        <v>5.62</v>
      </c>
      <c r="O389" s="12">
        <v>2810</v>
      </c>
      <c r="P389" s="12">
        <v>0</v>
      </c>
      <c r="Q389" s="12">
        <v>0</v>
      </c>
      <c r="R389" s="12">
        <v>2810</v>
      </c>
      <c r="S389" s="46">
        <f t="shared" si="7"/>
        <v>65829870</v>
      </c>
    </row>
    <row r="390" spans="1:19" s="14" customFormat="1" x14ac:dyDescent="0.3">
      <c r="A390" s="10" t="s">
        <v>902</v>
      </c>
      <c r="B390" s="11" t="s">
        <v>903</v>
      </c>
      <c r="C390" s="11">
        <v>1745095</v>
      </c>
      <c r="D390" s="11" t="s">
        <v>125</v>
      </c>
      <c r="E390" s="10"/>
      <c r="F390" s="11" t="s">
        <v>126</v>
      </c>
      <c r="G390" s="11" t="s">
        <v>81</v>
      </c>
      <c r="H390" s="11">
        <v>23427</v>
      </c>
      <c r="I390" s="11">
        <v>7</v>
      </c>
      <c r="J390" s="11" t="s">
        <v>505</v>
      </c>
      <c r="K390" s="11" t="s">
        <v>506</v>
      </c>
      <c r="L390" s="11" t="s">
        <v>32</v>
      </c>
      <c r="M390" s="12">
        <v>500</v>
      </c>
      <c r="N390" s="12">
        <v>5.62</v>
      </c>
      <c r="O390" s="12">
        <v>2810</v>
      </c>
      <c r="P390" s="12">
        <v>0</v>
      </c>
      <c r="Q390" s="12">
        <v>0</v>
      </c>
      <c r="R390" s="12">
        <v>2810</v>
      </c>
      <c r="S390" s="46">
        <f t="shared" si="7"/>
        <v>65829870</v>
      </c>
    </row>
    <row r="391" spans="1:19" s="14" customFormat="1" x14ac:dyDescent="0.3">
      <c r="A391" s="10" t="s">
        <v>902</v>
      </c>
      <c r="B391" s="11" t="s">
        <v>903</v>
      </c>
      <c r="C391" s="11">
        <v>1745095</v>
      </c>
      <c r="D391" s="11" t="s">
        <v>125</v>
      </c>
      <c r="E391" s="10"/>
      <c r="F391" s="11" t="s">
        <v>126</v>
      </c>
      <c r="G391" s="11" t="s">
        <v>81</v>
      </c>
      <c r="H391" s="11">
        <v>23427</v>
      </c>
      <c r="I391" s="11">
        <v>8</v>
      </c>
      <c r="J391" s="11"/>
      <c r="K391" s="11" t="s">
        <v>904</v>
      </c>
      <c r="L391" s="11" t="s">
        <v>46</v>
      </c>
      <c r="M391" s="12">
        <v>0</v>
      </c>
      <c r="N391" s="12">
        <v>0</v>
      </c>
      <c r="O391" s="12">
        <v>0</v>
      </c>
      <c r="P391" s="12">
        <v>0</v>
      </c>
      <c r="Q391" s="12">
        <v>0</v>
      </c>
      <c r="R391" s="12">
        <v>0</v>
      </c>
      <c r="S391" s="46">
        <f t="shared" si="7"/>
        <v>0</v>
      </c>
    </row>
    <row r="392" spans="1:19" s="14" customFormat="1" x14ac:dyDescent="0.3">
      <c r="A392" s="10" t="s">
        <v>905</v>
      </c>
      <c r="B392" s="11" t="s">
        <v>903</v>
      </c>
      <c r="C392" s="11">
        <v>1745096</v>
      </c>
      <c r="D392" s="11" t="s">
        <v>125</v>
      </c>
      <c r="E392" s="10"/>
      <c r="F392" s="11" t="s">
        <v>126</v>
      </c>
      <c r="G392" s="11" t="s">
        <v>81</v>
      </c>
      <c r="H392" s="11">
        <v>23427</v>
      </c>
      <c r="I392" s="11">
        <v>1</v>
      </c>
      <c r="J392" s="11" t="s">
        <v>86</v>
      </c>
      <c r="K392" s="11" t="s">
        <v>87</v>
      </c>
      <c r="L392" s="11" t="s">
        <v>32</v>
      </c>
      <c r="M392" s="12">
        <v>300</v>
      </c>
      <c r="N392" s="12">
        <v>5.1100000000000003</v>
      </c>
      <c r="O392" s="12">
        <v>1533</v>
      </c>
      <c r="P392" s="12">
        <v>0</v>
      </c>
      <c r="Q392" s="12">
        <v>0</v>
      </c>
      <c r="R392" s="12">
        <v>1533</v>
      </c>
      <c r="S392" s="46">
        <f t="shared" si="7"/>
        <v>35913591</v>
      </c>
    </row>
    <row r="393" spans="1:19" s="14" customFormat="1" x14ac:dyDescent="0.3">
      <c r="A393" s="10" t="s">
        <v>905</v>
      </c>
      <c r="B393" s="11" t="s">
        <v>903</v>
      </c>
      <c r="C393" s="11">
        <v>1745096</v>
      </c>
      <c r="D393" s="11" t="s">
        <v>125</v>
      </c>
      <c r="E393" s="10"/>
      <c r="F393" s="11" t="s">
        <v>126</v>
      </c>
      <c r="G393" s="11" t="s">
        <v>81</v>
      </c>
      <c r="H393" s="11">
        <v>23427</v>
      </c>
      <c r="I393" s="11">
        <v>2</v>
      </c>
      <c r="J393" s="11" t="s">
        <v>129</v>
      </c>
      <c r="K393" s="11" t="s">
        <v>130</v>
      </c>
      <c r="L393" s="11" t="s">
        <v>32</v>
      </c>
      <c r="M393" s="12">
        <v>500</v>
      </c>
      <c r="N393" s="12">
        <v>4.68</v>
      </c>
      <c r="O393" s="12">
        <v>2340</v>
      </c>
      <c r="P393" s="12">
        <v>0</v>
      </c>
      <c r="Q393" s="12">
        <v>0</v>
      </c>
      <c r="R393" s="12">
        <v>2340</v>
      </c>
      <c r="S393" s="46">
        <f t="shared" si="7"/>
        <v>54819180</v>
      </c>
    </row>
    <row r="394" spans="1:19" s="14" customFormat="1" x14ac:dyDescent="0.3">
      <c r="A394" s="10" t="s">
        <v>905</v>
      </c>
      <c r="B394" s="11" t="s">
        <v>903</v>
      </c>
      <c r="C394" s="11">
        <v>1745096</v>
      </c>
      <c r="D394" s="11" t="s">
        <v>125</v>
      </c>
      <c r="E394" s="10"/>
      <c r="F394" s="11" t="s">
        <v>126</v>
      </c>
      <c r="G394" s="11" t="s">
        <v>81</v>
      </c>
      <c r="H394" s="11">
        <v>23427</v>
      </c>
      <c r="I394" s="11">
        <v>3</v>
      </c>
      <c r="J394" s="11"/>
      <c r="K394" s="11" t="s">
        <v>906</v>
      </c>
      <c r="L394" s="11" t="s">
        <v>46</v>
      </c>
      <c r="M394" s="12">
        <v>0</v>
      </c>
      <c r="N394" s="12">
        <v>0</v>
      </c>
      <c r="O394" s="12">
        <v>0</v>
      </c>
      <c r="P394" s="12">
        <v>0</v>
      </c>
      <c r="Q394" s="12">
        <v>0</v>
      </c>
      <c r="R394" s="12">
        <v>0</v>
      </c>
      <c r="S394" s="46">
        <f t="shared" si="7"/>
        <v>0</v>
      </c>
    </row>
    <row r="395" spans="1:19" s="14" customFormat="1" x14ac:dyDescent="0.3">
      <c r="A395" s="10" t="s">
        <v>907</v>
      </c>
      <c r="B395" s="11" t="s">
        <v>903</v>
      </c>
      <c r="C395" s="11">
        <v>1745097</v>
      </c>
      <c r="D395" s="11" t="s">
        <v>125</v>
      </c>
      <c r="E395" s="10"/>
      <c r="F395" s="11" t="s">
        <v>126</v>
      </c>
      <c r="G395" s="11" t="s">
        <v>81</v>
      </c>
      <c r="H395" s="11">
        <v>23427</v>
      </c>
      <c r="I395" s="11">
        <v>1</v>
      </c>
      <c r="J395" s="11" t="s">
        <v>149</v>
      </c>
      <c r="K395" s="11" t="s">
        <v>492</v>
      </c>
      <c r="L395" s="11" t="s">
        <v>32</v>
      </c>
      <c r="M395" s="12">
        <v>100</v>
      </c>
      <c r="N395" s="12">
        <v>5.85</v>
      </c>
      <c r="O395" s="12">
        <v>585</v>
      </c>
      <c r="P395" s="12">
        <v>0</v>
      </c>
      <c r="Q395" s="12">
        <v>0</v>
      </c>
      <c r="R395" s="12">
        <v>585</v>
      </c>
      <c r="S395" s="46">
        <f t="shared" si="7"/>
        <v>13704795</v>
      </c>
    </row>
    <row r="396" spans="1:19" s="14" customFormat="1" x14ac:dyDescent="0.3">
      <c r="A396" s="10" t="s">
        <v>907</v>
      </c>
      <c r="B396" s="11" t="s">
        <v>903</v>
      </c>
      <c r="C396" s="11">
        <v>1745097</v>
      </c>
      <c r="D396" s="11" t="s">
        <v>125</v>
      </c>
      <c r="E396" s="10"/>
      <c r="F396" s="11" t="s">
        <v>126</v>
      </c>
      <c r="G396" s="11" t="s">
        <v>81</v>
      </c>
      <c r="H396" s="11">
        <v>23427</v>
      </c>
      <c r="I396" s="11">
        <v>2</v>
      </c>
      <c r="J396" s="11" t="s">
        <v>157</v>
      </c>
      <c r="K396" s="11" t="s">
        <v>158</v>
      </c>
      <c r="L396" s="11" t="s">
        <v>32</v>
      </c>
      <c r="M396" s="12">
        <v>200</v>
      </c>
      <c r="N396" s="12">
        <v>6.33</v>
      </c>
      <c r="O396" s="12">
        <v>1266</v>
      </c>
      <c r="P396" s="12">
        <v>0</v>
      </c>
      <c r="Q396" s="12">
        <v>0</v>
      </c>
      <c r="R396" s="12">
        <v>1266</v>
      </c>
      <c r="S396" s="46">
        <f t="shared" si="7"/>
        <v>29658582</v>
      </c>
    </row>
    <row r="397" spans="1:19" s="14" customFormat="1" x14ac:dyDescent="0.3">
      <c r="A397" s="10" t="s">
        <v>907</v>
      </c>
      <c r="B397" s="11" t="s">
        <v>903</v>
      </c>
      <c r="C397" s="11">
        <v>1745097</v>
      </c>
      <c r="D397" s="11" t="s">
        <v>125</v>
      </c>
      <c r="E397" s="10"/>
      <c r="F397" s="11" t="s">
        <v>126</v>
      </c>
      <c r="G397" s="11" t="s">
        <v>81</v>
      </c>
      <c r="H397" s="11">
        <v>23427</v>
      </c>
      <c r="I397" s="11">
        <v>3</v>
      </c>
      <c r="J397" s="11" t="s">
        <v>159</v>
      </c>
      <c r="K397" s="11" t="s">
        <v>160</v>
      </c>
      <c r="L397" s="11" t="s">
        <v>32</v>
      </c>
      <c r="M397" s="12">
        <v>1300</v>
      </c>
      <c r="N397" s="12">
        <v>2.88</v>
      </c>
      <c r="O397" s="12">
        <v>3744</v>
      </c>
      <c r="P397" s="12">
        <v>0</v>
      </c>
      <c r="Q397" s="12">
        <v>0</v>
      </c>
      <c r="R397" s="12">
        <v>3744</v>
      </c>
      <c r="S397" s="46">
        <f t="shared" si="7"/>
        <v>87710688</v>
      </c>
    </row>
    <row r="398" spans="1:19" s="14" customFormat="1" x14ac:dyDescent="0.3">
      <c r="A398" s="10" t="s">
        <v>907</v>
      </c>
      <c r="B398" s="11" t="s">
        <v>903</v>
      </c>
      <c r="C398" s="11">
        <v>1745097</v>
      </c>
      <c r="D398" s="11" t="s">
        <v>125</v>
      </c>
      <c r="E398" s="10"/>
      <c r="F398" s="11" t="s">
        <v>126</v>
      </c>
      <c r="G398" s="11" t="s">
        <v>81</v>
      </c>
      <c r="H398" s="11">
        <v>23427</v>
      </c>
      <c r="I398" s="11">
        <v>4</v>
      </c>
      <c r="J398" s="11" t="s">
        <v>826</v>
      </c>
      <c r="K398" s="11" t="s">
        <v>827</v>
      </c>
      <c r="L398" s="11" t="s">
        <v>32</v>
      </c>
      <c r="M398" s="12">
        <v>1000</v>
      </c>
      <c r="N398" s="12">
        <v>5.75</v>
      </c>
      <c r="O398" s="12">
        <v>5750</v>
      </c>
      <c r="P398" s="12">
        <v>0</v>
      </c>
      <c r="Q398" s="12">
        <v>0</v>
      </c>
      <c r="R398" s="12">
        <v>5750</v>
      </c>
      <c r="S398" s="46">
        <f t="shared" si="7"/>
        <v>134705250</v>
      </c>
    </row>
    <row r="399" spans="1:19" s="14" customFormat="1" x14ac:dyDescent="0.3">
      <c r="A399" s="10" t="s">
        <v>907</v>
      </c>
      <c r="B399" s="11" t="s">
        <v>903</v>
      </c>
      <c r="C399" s="11">
        <v>1745097</v>
      </c>
      <c r="D399" s="11" t="s">
        <v>125</v>
      </c>
      <c r="E399" s="10"/>
      <c r="F399" s="11" t="s">
        <v>126</v>
      </c>
      <c r="G399" s="11" t="s">
        <v>81</v>
      </c>
      <c r="H399" s="11">
        <v>23427</v>
      </c>
      <c r="I399" s="11">
        <v>5</v>
      </c>
      <c r="J399" s="11" t="s">
        <v>165</v>
      </c>
      <c r="K399" s="11" t="s">
        <v>166</v>
      </c>
      <c r="L399" s="11" t="s">
        <v>32</v>
      </c>
      <c r="M399" s="12">
        <v>200</v>
      </c>
      <c r="N399" s="12">
        <v>6.33</v>
      </c>
      <c r="O399" s="12">
        <v>1266</v>
      </c>
      <c r="P399" s="12">
        <v>0</v>
      </c>
      <c r="Q399" s="12">
        <v>0</v>
      </c>
      <c r="R399" s="12">
        <v>1266</v>
      </c>
      <c r="S399" s="46">
        <f t="shared" si="7"/>
        <v>29658582</v>
      </c>
    </row>
    <row r="400" spans="1:19" s="14" customFormat="1" x14ac:dyDescent="0.3">
      <c r="A400" s="10" t="s">
        <v>907</v>
      </c>
      <c r="B400" s="11" t="s">
        <v>903</v>
      </c>
      <c r="C400" s="11">
        <v>1745097</v>
      </c>
      <c r="D400" s="11" t="s">
        <v>125</v>
      </c>
      <c r="E400" s="10"/>
      <c r="F400" s="11" t="s">
        <v>126</v>
      </c>
      <c r="G400" s="11" t="s">
        <v>81</v>
      </c>
      <c r="H400" s="11">
        <v>23427</v>
      </c>
      <c r="I400" s="11">
        <v>6</v>
      </c>
      <c r="J400" s="11" t="s">
        <v>167</v>
      </c>
      <c r="K400" s="11" t="s">
        <v>168</v>
      </c>
      <c r="L400" s="11" t="s">
        <v>32</v>
      </c>
      <c r="M400" s="12">
        <v>100</v>
      </c>
      <c r="N400" s="12">
        <v>6.33</v>
      </c>
      <c r="O400" s="12">
        <v>633</v>
      </c>
      <c r="P400" s="12">
        <v>0</v>
      </c>
      <c r="Q400" s="12">
        <v>0</v>
      </c>
      <c r="R400" s="12">
        <v>633</v>
      </c>
      <c r="S400" s="46">
        <f t="shared" si="7"/>
        <v>14829291</v>
      </c>
    </row>
    <row r="401" spans="1:20" s="14" customFormat="1" x14ac:dyDescent="0.3">
      <c r="A401" s="10" t="s">
        <v>907</v>
      </c>
      <c r="B401" s="11" t="s">
        <v>903</v>
      </c>
      <c r="C401" s="11">
        <v>1745097</v>
      </c>
      <c r="D401" s="11" t="s">
        <v>125</v>
      </c>
      <c r="E401" s="10"/>
      <c r="F401" s="11" t="s">
        <v>126</v>
      </c>
      <c r="G401" s="11" t="s">
        <v>81</v>
      </c>
      <c r="H401" s="11">
        <v>23427</v>
      </c>
      <c r="I401" s="11">
        <v>7</v>
      </c>
      <c r="J401" s="11"/>
      <c r="K401" s="11" t="s">
        <v>908</v>
      </c>
      <c r="L401" s="11" t="s">
        <v>46</v>
      </c>
      <c r="M401" s="12">
        <v>0</v>
      </c>
      <c r="N401" s="12">
        <v>0</v>
      </c>
      <c r="O401" s="12">
        <v>0</v>
      </c>
      <c r="P401" s="12">
        <v>0</v>
      </c>
      <c r="Q401" s="12">
        <v>0</v>
      </c>
      <c r="R401" s="12">
        <v>0</v>
      </c>
      <c r="S401" s="46">
        <f t="shared" si="7"/>
        <v>0</v>
      </c>
    </row>
    <row r="403" spans="1:20" x14ac:dyDescent="0.3">
      <c r="R403" s="22" t="s">
        <v>909</v>
      </c>
      <c r="S403" s="29">
        <f>SUM(S4:S401)</f>
        <v>41038085213</v>
      </c>
    </row>
    <row r="404" spans="1:20" x14ac:dyDescent="0.3">
      <c r="R404" t="s">
        <v>913</v>
      </c>
      <c r="S404" s="29">
        <v>-1567046898</v>
      </c>
    </row>
    <row r="405" spans="1:20" x14ac:dyDescent="0.3">
      <c r="R405" t="s">
        <v>914</v>
      </c>
      <c r="S405" s="29">
        <v>-337570940</v>
      </c>
      <c r="T405" s="44"/>
    </row>
    <row r="406" spans="1:20" x14ac:dyDescent="0.3">
      <c r="R406" t="s">
        <v>915</v>
      </c>
      <c r="S406" s="29">
        <v>-311956123</v>
      </c>
      <c r="T406" s="44"/>
    </row>
    <row r="407" spans="1:20" x14ac:dyDescent="0.3">
      <c r="R407" t="s">
        <v>916</v>
      </c>
      <c r="S407" s="29">
        <v>-4439236136</v>
      </c>
      <c r="T407" s="44"/>
    </row>
    <row r="408" spans="1:20" x14ac:dyDescent="0.3">
      <c r="R408" t="s">
        <v>917</v>
      </c>
      <c r="S408" s="29">
        <v>35520125</v>
      </c>
      <c r="T408" s="44"/>
    </row>
    <row r="409" spans="1:20" x14ac:dyDescent="0.3">
      <c r="R409" s="28" t="s">
        <v>910</v>
      </c>
      <c r="S409" s="30">
        <v>34417795239</v>
      </c>
    </row>
    <row r="410" spans="1:20" x14ac:dyDescent="0.3">
      <c r="R410" s="22" t="s">
        <v>911</v>
      </c>
      <c r="S410" s="29">
        <f>SUM(S403:S408)-S409</f>
        <v>2</v>
      </c>
      <c r="T410" s="22" t="s">
        <v>912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6BA99-3D4B-4F54-B7C8-A2300E6784CF}">
  <dimension ref="A1:T348"/>
  <sheetViews>
    <sheetView topLeftCell="K320" workbookViewId="0">
      <selection activeCell="B210" sqref="B210"/>
    </sheetView>
  </sheetViews>
  <sheetFormatPr defaultRowHeight="14.4" x14ac:dyDescent="0.3"/>
  <cols>
    <col min="2" max="2" width="18.109375" bestFit="1" customWidth="1"/>
    <col min="4" max="4" width="39.77734375" bestFit="1" customWidth="1"/>
    <col min="5" max="5" width="8.44140625" bestFit="1" customWidth="1"/>
    <col min="6" max="6" width="52.33203125" bestFit="1" customWidth="1"/>
    <col min="10" max="10" width="14.6640625" bestFit="1" customWidth="1"/>
    <col min="11" max="11" width="100.21875" bestFit="1" customWidth="1"/>
    <col min="13" max="13" width="10.109375" bestFit="1" customWidth="1"/>
    <col min="14" max="15" width="12.5546875" bestFit="1" customWidth="1"/>
    <col min="16" max="16" width="6.77734375" bestFit="1" customWidth="1"/>
    <col min="17" max="17" width="4.77734375" bestFit="1" customWidth="1"/>
    <col min="18" max="18" width="17.6640625" customWidth="1"/>
    <col min="19" max="20" width="17.21875" bestFit="1" customWidth="1"/>
  </cols>
  <sheetData>
    <row r="1" spans="1:20" x14ac:dyDescent="0.3">
      <c r="S1" s="29"/>
    </row>
    <row r="2" spans="1:20" x14ac:dyDescent="0.3">
      <c r="S2" s="8"/>
      <c r="T2" s="8"/>
    </row>
    <row r="3" spans="1:20" ht="57.6" x14ac:dyDescent="0.3">
      <c r="A3" s="19" t="s">
        <v>421</v>
      </c>
      <c r="B3" s="20" t="s">
        <v>24</v>
      </c>
      <c r="C3" s="20" t="s">
        <v>422</v>
      </c>
      <c r="D3" s="20" t="s">
        <v>423</v>
      </c>
      <c r="E3" s="19" t="s">
        <v>424</v>
      </c>
      <c r="F3" s="20" t="s">
        <v>425</v>
      </c>
      <c r="G3" s="20" t="s">
        <v>426</v>
      </c>
      <c r="H3" s="20" t="s">
        <v>427</v>
      </c>
      <c r="I3" s="20" t="s">
        <v>428</v>
      </c>
      <c r="J3" s="23" t="s">
        <v>429</v>
      </c>
      <c r="K3" s="20" t="s">
        <v>430</v>
      </c>
      <c r="L3" s="20" t="s">
        <v>431</v>
      </c>
      <c r="M3" s="21" t="s">
        <v>432</v>
      </c>
      <c r="N3" s="21" t="s">
        <v>433</v>
      </c>
      <c r="O3" s="21" t="s">
        <v>434</v>
      </c>
      <c r="P3" s="21" t="s">
        <v>11</v>
      </c>
      <c r="Q3" s="21" t="s">
        <v>435</v>
      </c>
      <c r="R3" s="21" t="s">
        <v>436</v>
      </c>
      <c r="S3" s="43" t="s">
        <v>401</v>
      </c>
    </row>
    <row r="4" spans="1:20" s="14" customFormat="1" x14ac:dyDescent="0.3">
      <c r="A4" s="10" t="s">
        <v>608</v>
      </c>
      <c r="B4" s="11" t="s">
        <v>607</v>
      </c>
      <c r="C4" s="11">
        <v>1744999</v>
      </c>
      <c r="D4" s="11" t="s">
        <v>347</v>
      </c>
      <c r="E4" s="10"/>
      <c r="F4" s="11" t="s">
        <v>609</v>
      </c>
      <c r="G4" s="11" t="s">
        <v>81</v>
      </c>
      <c r="H4" s="11">
        <v>23284</v>
      </c>
      <c r="I4" s="11">
        <v>1</v>
      </c>
      <c r="J4" s="45" t="s">
        <v>149</v>
      </c>
      <c r="K4" s="11" t="s">
        <v>492</v>
      </c>
      <c r="L4" s="11" t="s">
        <v>32</v>
      </c>
      <c r="M4" s="12">
        <v>200</v>
      </c>
      <c r="N4" s="12">
        <v>7.41</v>
      </c>
      <c r="O4" s="12">
        <v>1482</v>
      </c>
      <c r="P4" s="12">
        <v>0</v>
      </c>
      <c r="Q4" s="12">
        <v>0</v>
      </c>
      <c r="R4" s="13">
        <v>1482</v>
      </c>
      <c r="S4" s="46">
        <f>ROUND(M4*N4*H4,0)</f>
        <v>34506888</v>
      </c>
    </row>
    <row r="5" spans="1:20" s="14" customFormat="1" x14ac:dyDescent="0.3">
      <c r="A5" s="10" t="s">
        <v>608</v>
      </c>
      <c r="B5" s="11" t="s">
        <v>607</v>
      </c>
      <c r="C5" s="11">
        <v>1744999</v>
      </c>
      <c r="D5" s="11" t="s">
        <v>347</v>
      </c>
      <c r="E5" s="10"/>
      <c r="F5" s="11" t="s">
        <v>609</v>
      </c>
      <c r="G5" s="11" t="s">
        <v>81</v>
      </c>
      <c r="H5" s="11">
        <v>23284</v>
      </c>
      <c r="I5" s="11">
        <v>2</v>
      </c>
      <c r="J5" s="45" t="s">
        <v>84</v>
      </c>
      <c r="K5" s="11" t="s">
        <v>494</v>
      </c>
      <c r="L5" s="11" t="s">
        <v>32</v>
      </c>
      <c r="M5" s="12">
        <v>200</v>
      </c>
      <c r="N5" s="12">
        <v>7.41</v>
      </c>
      <c r="O5" s="12">
        <v>1482</v>
      </c>
      <c r="P5" s="12">
        <v>0</v>
      </c>
      <c r="Q5" s="12">
        <v>0</v>
      </c>
      <c r="R5" s="13">
        <v>1482</v>
      </c>
      <c r="S5" s="46">
        <f t="shared" ref="S5:S46" si="0">ROUND(M5*N5*H5,0)</f>
        <v>34506888</v>
      </c>
    </row>
    <row r="6" spans="1:20" s="14" customFormat="1" x14ac:dyDescent="0.3">
      <c r="A6" s="10" t="s">
        <v>608</v>
      </c>
      <c r="B6" s="11" t="s">
        <v>607</v>
      </c>
      <c r="C6" s="11">
        <v>1744999</v>
      </c>
      <c r="D6" s="11" t="s">
        <v>347</v>
      </c>
      <c r="E6" s="10"/>
      <c r="F6" s="11" t="s">
        <v>609</v>
      </c>
      <c r="G6" s="11" t="s">
        <v>81</v>
      </c>
      <c r="H6" s="11">
        <v>23284</v>
      </c>
      <c r="I6" s="11">
        <v>3</v>
      </c>
      <c r="J6" s="45"/>
      <c r="K6" s="11" t="s">
        <v>610</v>
      </c>
      <c r="L6" s="11" t="s">
        <v>46</v>
      </c>
      <c r="M6" s="12">
        <v>0</v>
      </c>
      <c r="N6" s="12">
        <v>0</v>
      </c>
      <c r="O6" s="12">
        <v>0</v>
      </c>
      <c r="P6" s="12">
        <v>0</v>
      </c>
      <c r="Q6" s="12">
        <v>0</v>
      </c>
      <c r="R6" s="13">
        <v>0</v>
      </c>
      <c r="S6" s="46">
        <f t="shared" si="0"/>
        <v>0</v>
      </c>
    </row>
    <row r="7" spans="1:20" s="14" customFormat="1" x14ac:dyDescent="0.3">
      <c r="A7" s="10" t="s">
        <v>611</v>
      </c>
      <c r="B7" s="11" t="s">
        <v>607</v>
      </c>
      <c r="C7" s="11">
        <v>1744998</v>
      </c>
      <c r="D7" s="11" t="s">
        <v>347</v>
      </c>
      <c r="E7" s="10"/>
      <c r="F7" s="11" t="s">
        <v>609</v>
      </c>
      <c r="G7" s="11" t="s">
        <v>81</v>
      </c>
      <c r="H7" s="11">
        <v>23284</v>
      </c>
      <c r="I7" s="11">
        <v>1</v>
      </c>
      <c r="J7" s="45" t="s">
        <v>147</v>
      </c>
      <c r="K7" s="11" t="s">
        <v>148</v>
      </c>
      <c r="L7" s="11" t="s">
        <v>32</v>
      </c>
      <c r="M7" s="12">
        <v>1400</v>
      </c>
      <c r="N7" s="12">
        <v>7.41</v>
      </c>
      <c r="O7" s="12">
        <v>10374</v>
      </c>
      <c r="P7" s="12">
        <v>0</v>
      </c>
      <c r="Q7" s="12">
        <v>0</v>
      </c>
      <c r="R7" s="13">
        <v>10374</v>
      </c>
      <c r="S7" s="46">
        <f t="shared" si="0"/>
        <v>241548216</v>
      </c>
    </row>
    <row r="8" spans="1:20" s="14" customFormat="1" x14ac:dyDescent="0.3">
      <c r="A8" s="10" t="s">
        <v>611</v>
      </c>
      <c r="B8" s="11" t="s">
        <v>607</v>
      </c>
      <c r="C8" s="11">
        <v>1744998</v>
      </c>
      <c r="D8" s="11" t="s">
        <v>347</v>
      </c>
      <c r="E8" s="10"/>
      <c r="F8" s="11" t="s">
        <v>609</v>
      </c>
      <c r="G8" s="11" t="s">
        <v>81</v>
      </c>
      <c r="H8" s="11">
        <v>23284</v>
      </c>
      <c r="I8" s="11">
        <v>2</v>
      </c>
      <c r="J8" s="45" t="s">
        <v>149</v>
      </c>
      <c r="K8" s="11" t="s">
        <v>492</v>
      </c>
      <c r="L8" s="11" t="s">
        <v>32</v>
      </c>
      <c r="M8" s="12">
        <v>500</v>
      </c>
      <c r="N8" s="12">
        <v>7.41</v>
      </c>
      <c r="O8" s="12">
        <v>3705</v>
      </c>
      <c r="P8" s="12">
        <v>0</v>
      </c>
      <c r="Q8" s="12">
        <v>0</v>
      </c>
      <c r="R8" s="13">
        <v>3705</v>
      </c>
      <c r="S8" s="46">
        <f t="shared" si="0"/>
        <v>86267220</v>
      </c>
    </row>
    <row r="9" spans="1:20" s="14" customFormat="1" x14ac:dyDescent="0.3">
      <c r="A9" s="10" t="s">
        <v>611</v>
      </c>
      <c r="B9" s="11" t="s">
        <v>607</v>
      </c>
      <c r="C9" s="11">
        <v>1744998</v>
      </c>
      <c r="D9" s="11" t="s">
        <v>347</v>
      </c>
      <c r="E9" s="10"/>
      <c r="F9" s="11" t="s">
        <v>609</v>
      </c>
      <c r="G9" s="11" t="s">
        <v>81</v>
      </c>
      <c r="H9" s="11">
        <v>23284</v>
      </c>
      <c r="I9" s="11">
        <v>3</v>
      </c>
      <c r="J9" s="45" t="s">
        <v>82</v>
      </c>
      <c r="K9" s="11" t="s">
        <v>493</v>
      </c>
      <c r="L9" s="11" t="s">
        <v>32</v>
      </c>
      <c r="M9" s="12">
        <v>1400</v>
      </c>
      <c r="N9" s="12">
        <v>7.41</v>
      </c>
      <c r="O9" s="12">
        <v>10374</v>
      </c>
      <c r="P9" s="12">
        <v>0</v>
      </c>
      <c r="Q9" s="12">
        <v>0</v>
      </c>
      <c r="R9" s="13">
        <v>10374</v>
      </c>
      <c r="S9" s="46">
        <f t="shared" si="0"/>
        <v>241548216</v>
      </c>
    </row>
    <row r="10" spans="1:20" s="14" customFormat="1" x14ac:dyDescent="0.3">
      <c r="A10" s="10" t="s">
        <v>611</v>
      </c>
      <c r="B10" s="11" t="s">
        <v>607</v>
      </c>
      <c r="C10" s="11">
        <v>1744998</v>
      </c>
      <c r="D10" s="11" t="s">
        <v>347</v>
      </c>
      <c r="E10" s="10"/>
      <c r="F10" s="11" t="s">
        <v>609</v>
      </c>
      <c r="G10" s="11" t="s">
        <v>81</v>
      </c>
      <c r="H10" s="11">
        <v>23284</v>
      </c>
      <c r="I10" s="11">
        <v>4</v>
      </c>
      <c r="J10" s="45" t="s">
        <v>84</v>
      </c>
      <c r="K10" s="11" t="s">
        <v>494</v>
      </c>
      <c r="L10" s="11" t="s">
        <v>32</v>
      </c>
      <c r="M10" s="12">
        <v>500</v>
      </c>
      <c r="N10" s="12">
        <v>7.41</v>
      </c>
      <c r="O10" s="12">
        <v>3705</v>
      </c>
      <c r="P10" s="12">
        <v>0</v>
      </c>
      <c r="Q10" s="12">
        <v>0</v>
      </c>
      <c r="R10" s="13">
        <v>3705</v>
      </c>
      <c r="S10" s="46">
        <f t="shared" si="0"/>
        <v>86267220</v>
      </c>
    </row>
    <row r="11" spans="1:20" s="14" customFormat="1" x14ac:dyDescent="0.3">
      <c r="A11" s="10" t="s">
        <v>611</v>
      </c>
      <c r="B11" s="11" t="s">
        <v>607</v>
      </c>
      <c r="C11" s="11">
        <v>1744998</v>
      </c>
      <c r="D11" s="11" t="s">
        <v>347</v>
      </c>
      <c r="E11" s="10"/>
      <c r="F11" s="11" t="s">
        <v>609</v>
      </c>
      <c r="G11" s="11" t="s">
        <v>81</v>
      </c>
      <c r="H11" s="11">
        <v>23284</v>
      </c>
      <c r="I11" s="11">
        <v>5</v>
      </c>
      <c r="J11" s="45" t="s">
        <v>86</v>
      </c>
      <c r="K11" s="11" t="s">
        <v>87</v>
      </c>
      <c r="L11" s="11" t="s">
        <v>32</v>
      </c>
      <c r="M11" s="12">
        <v>2300</v>
      </c>
      <c r="N11" s="12">
        <v>6.67</v>
      </c>
      <c r="O11" s="12">
        <v>15341</v>
      </c>
      <c r="P11" s="12">
        <v>0</v>
      </c>
      <c r="Q11" s="12">
        <v>0</v>
      </c>
      <c r="R11" s="13">
        <v>15341</v>
      </c>
      <c r="S11" s="46">
        <f t="shared" si="0"/>
        <v>357199844</v>
      </c>
    </row>
    <row r="12" spans="1:20" s="14" customFormat="1" x14ac:dyDescent="0.3">
      <c r="A12" s="10" t="s">
        <v>611</v>
      </c>
      <c r="B12" s="11" t="s">
        <v>607</v>
      </c>
      <c r="C12" s="11">
        <v>1744998</v>
      </c>
      <c r="D12" s="11" t="s">
        <v>347</v>
      </c>
      <c r="E12" s="10"/>
      <c r="F12" s="11" t="s">
        <v>609</v>
      </c>
      <c r="G12" s="11" t="s">
        <v>81</v>
      </c>
      <c r="H12" s="11">
        <v>23284</v>
      </c>
      <c r="I12" s="11">
        <v>6</v>
      </c>
      <c r="J12" s="45" t="s">
        <v>127</v>
      </c>
      <c r="K12" s="11" t="s">
        <v>128</v>
      </c>
      <c r="L12" s="11" t="s">
        <v>32</v>
      </c>
      <c r="M12" s="12">
        <v>1000</v>
      </c>
      <c r="N12" s="12">
        <v>6.67</v>
      </c>
      <c r="O12" s="12">
        <v>6670</v>
      </c>
      <c r="P12" s="12">
        <v>0</v>
      </c>
      <c r="Q12" s="12">
        <v>0</v>
      </c>
      <c r="R12" s="13">
        <v>6670</v>
      </c>
      <c r="S12" s="46">
        <f t="shared" si="0"/>
        <v>155304280</v>
      </c>
    </row>
    <row r="13" spans="1:20" s="14" customFormat="1" x14ac:dyDescent="0.3">
      <c r="A13" s="10" t="s">
        <v>611</v>
      </c>
      <c r="B13" s="11" t="s">
        <v>607</v>
      </c>
      <c r="C13" s="11">
        <v>1744998</v>
      </c>
      <c r="D13" s="11" t="s">
        <v>347</v>
      </c>
      <c r="E13" s="10"/>
      <c r="F13" s="11" t="s">
        <v>609</v>
      </c>
      <c r="G13" s="11" t="s">
        <v>81</v>
      </c>
      <c r="H13" s="11">
        <v>23284</v>
      </c>
      <c r="I13" s="11">
        <v>7</v>
      </c>
      <c r="J13" s="45" t="s">
        <v>497</v>
      </c>
      <c r="K13" s="11" t="s">
        <v>498</v>
      </c>
      <c r="L13" s="11" t="s">
        <v>32</v>
      </c>
      <c r="M13" s="12">
        <v>600</v>
      </c>
      <c r="N13" s="12">
        <v>7.31</v>
      </c>
      <c r="O13" s="12">
        <v>4386</v>
      </c>
      <c r="P13" s="12">
        <v>0</v>
      </c>
      <c r="Q13" s="12">
        <v>0</v>
      </c>
      <c r="R13" s="13">
        <v>4386</v>
      </c>
      <c r="S13" s="46">
        <f t="shared" si="0"/>
        <v>102123624</v>
      </c>
    </row>
    <row r="14" spans="1:20" s="14" customFormat="1" x14ac:dyDescent="0.3">
      <c r="A14" s="10" t="s">
        <v>611</v>
      </c>
      <c r="B14" s="11" t="s">
        <v>607</v>
      </c>
      <c r="C14" s="11">
        <v>1744998</v>
      </c>
      <c r="D14" s="11" t="s">
        <v>347</v>
      </c>
      <c r="E14" s="10"/>
      <c r="F14" s="11" t="s">
        <v>609</v>
      </c>
      <c r="G14" s="11" t="s">
        <v>81</v>
      </c>
      <c r="H14" s="11">
        <v>23284</v>
      </c>
      <c r="I14" s="11">
        <v>8</v>
      </c>
      <c r="J14" s="45" t="s">
        <v>159</v>
      </c>
      <c r="K14" s="11" t="s">
        <v>160</v>
      </c>
      <c r="L14" s="11" t="s">
        <v>32</v>
      </c>
      <c r="M14" s="12">
        <v>600</v>
      </c>
      <c r="N14" s="12">
        <v>4.4400000000000004</v>
      </c>
      <c r="O14" s="12">
        <v>2664</v>
      </c>
      <c r="P14" s="12">
        <v>0</v>
      </c>
      <c r="Q14" s="12">
        <v>0</v>
      </c>
      <c r="R14" s="13">
        <v>2664</v>
      </c>
      <c r="S14" s="46">
        <f t="shared" si="0"/>
        <v>62028576</v>
      </c>
    </row>
    <row r="15" spans="1:20" s="14" customFormat="1" x14ac:dyDescent="0.3">
      <c r="A15" s="10" t="s">
        <v>611</v>
      </c>
      <c r="B15" s="11" t="s">
        <v>607</v>
      </c>
      <c r="C15" s="11">
        <v>1744998</v>
      </c>
      <c r="D15" s="11" t="s">
        <v>347</v>
      </c>
      <c r="E15" s="10"/>
      <c r="F15" s="11" t="s">
        <v>609</v>
      </c>
      <c r="G15" s="11" t="s">
        <v>81</v>
      </c>
      <c r="H15" s="11">
        <v>23284</v>
      </c>
      <c r="I15" s="11">
        <v>9</v>
      </c>
      <c r="J15" s="45" t="s">
        <v>499</v>
      </c>
      <c r="K15" s="11" t="s">
        <v>500</v>
      </c>
      <c r="L15" s="11" t="s">
        <v>32</v>
      </c>
      <c r="M15" s="12">
        <v>600</v>
      </c>
      <c r="N15" s="12">
        <v>7.31</v>
      </c>
      <c r="O15" s="12">
        <v>4386</v>
      </c>
      <c r="P15" s="12">
        <v>0</v>
      </c>
      <c r="Q15" s="12">
        <v>0</v>
      </c>
      <c r="R15" s="13">
        <v>4386</v>
      </c>
      <c r="S15" s="46">
        <f t="shared" si="0"/>
        <v>102123624</v>
      </c>
    </row>
    <row r="16" spans="1:20" s="14" customFormat="1" x14ac:dyDescent="0.3">
      <c r="A16" s="10" t="s">
        <v>611</v>
      </c>
      <c r="B16" s="11" t="s">
        <v>607</v>
      </c>
      <c r="C16" s="11">
        <v>1744998</v>
      </c>
      <c r="D16" s="11" t="s">
        <v>347</v>
      </c>
      <c r="E16" s="10"/>
      <c r="F16" s="11" t="s">
        <v>609</v>
      </c>
      <c r="G16" s="11" t="s">
        <v>81</v>
      </c>
      <c r="H16" s="11">
        <v>23284</v>
      </c>
      <c r="I16" s="11">
        <v>10</v>
      </c>
      <c r="J16" s="45" t="s">
        <v>131</v>
      </c>
      <c r="K16" s="11" t="s">
        <v>132</v>
      </c>
      <c r="L16" s="11" t="s">
        <v>32</v>
      </c>
      <c r="M16" s="12">
        <v>600</v>
      </c>
      <c r="N16" s="12">
        <v>6.24</v>
      </c>
      <c r="O16" s="12">
        <v>3744</v>
      </c>
      <c r="P16" s="12">
        <v>0</v>
      </c>
      <c r="Q16" s="12">
        <v>0</v>
      </c>
      <c r="R16" s="13">
        <v>3744</v>
      </c>
      <c r="S16" s="46">
        <f t="shared" si="0"/>
        <v>87175296</v>
      </c>
    </row>
    <row r="17" spans="1:19" s="14" customFormat="1" x14ac:dyDescent="0.3">
      <c r="A17" s="10" t="s">
        <v>611</v>
      </c>
      <c r="B17" s="11" t="s">
        <v>607</v>
      </c>
      <c r="C17" s="11">
        <v>1744998</v>
      </c>
      <c r="D17" s="11" t="s">
        <v>347</v>
      </c>
      <c r="E17" s="10"/>
      <c r="F17" s="11" t="s">
        <v>609</v>
      </c>
      <c r="G17" s="11" t="s">
        <v>81</v>
      </c>
      <c r="H17" s="11">
        <v>23284</v>
      </c>
      <c r="I17" s="11">
        <v>11</v>
      </c>
      <c r="J17" s="45" t="s">
        <v>139</v>
      </c>
      <c r="K17" s="11" t="s">
        <v>140</v>
      </c>
      <c r="L17" s="11" t="s">
        <v>32</v>
      </c>
      <c r="M17" s="12">
        <v>600</v>
      </c>
      <c r="N17" s="12">
        <v>6.24</v>
      </c>
      <c r="O17" s="12">
        <v>3744</v>
      </c>
      <c r="P17" s="12">
        <v>0</v>
      </c>
      <c r="Q17" s="12">
        <v>0</v>
      </c>
      <c r="R17" s="13">
        <v>3744</v>
      </c>
      <c r="S17" s="46">
        <f t="shared" si="0"/>
        <v>87175296</v>
      </c>
    </row>
    <row r="18" spans="1:19" s="14" customFormat="1" x14ac:dyDescent="0.3">
      <c r="A18" s="10" t="s">
        <v>611</v>
      </c>
      <c r="B18" s="11" t="s">
        <v>607</v>
      </c>
      <c r="C18" s="11">
        <v>1744998</v>
      </c>
      <c r="D18" s="11" t="s">
        <v>347</v>
      </c>
      <c r="E18" s="10"/>
      <c r="F18" s="11" t="s">
        <v>609</v>
      </c>
      <c r="G18" s="11" t="s">
        <v>81</v>
      </c>
      <c r="H18" s="11">
        <v>23284</v>
      </c>
      <c r="I18" s="11">
        <v>12</v>
      </c>
      <c r="J18" s="45"/>
      <c r="K18" s="11" t="s">
        <v>612</v>
      </c>
      <c r="L18" s="11" t="s">
        <v>46</v>
      </c>
      <c r="M18" s="12">
        <v>0</v>
      </c>
      <c r="N18" s="12">
        <v>0</v>
      </c>
      <c r="O18" s="12">
        <v>0</v>
      </c>
      <c r="P18" s="12">
        <v>0</v>
      </c>
      <c r="Q18" s="12">
        <v>0</v>
      </c>
      <c r="R18" s="13">
        <v>0</v>
      </c>
      <c r="S18" s="46">
        <f t="shared" si="0"/>
        <v>0</v>
      </c>
    </row>
    <row r="19" spans="1:19" s="14" customFormat="1" x14ac:dyDescent="0.3">
      <c r="A19" s="10" t="s">
        <v>700</v>
      </c>
      <c r="B19" s="11" t="s">
        <v>701</v>
      </c>
      <c r="C19" s="11">
        <v>1745021</v>
      </c>
      <c r="D19" s="11" t="s">
        <v>98</v>
      </c>
      <c r="E19" s="10"/>
      <c r="F19" s="11" t="s">
        <v>99</v>
      </c>
      <c r="G19" s="11" t="s">
        <v>81</v>
      </c>
      <c r="H19" s="11">
        <v>23323</v>
      </c>
      <c r="I19" s="11">
        <v>1</v>
      </c>
      <c r="J19" s="11" t="s">
        <v>100</v>
      </c>
      <c r="K19" s="11" t="s">
        <v>519</v>
      </c>
      <c r="L19" s="11" t="s">
        <v>32</v>
      </c>
      <c r="M19" s="12">
        <v>2500</v>
      </c>
      <c r="N19" s="12">
        <v>7.89</v>
      </c>
      <c r="O19" s="12">
        <v>19725</v>
      </c>
      <c r="P19" s="12">
        <v>0</v>
      </c>
      <c r="Q19" s="12">
        <v>0</v>
      </c>
      <c r="R19" s="12">
        <v>19725</v>
      </c>
      <c r="S19" s="46">
        <f t="shared" si="0"/>
        <v>460046175</v>
      </c>
    </row>
    <row r="20" spans="1:19" s="14" customFormat="1" x14ac:dyDescent="0.3">
      <c r="A20" s="10" t="s">
        <v>700</v>
      </c>
      <c r="B20" s="11" t="s">
        <v>701</v>
      </c>
      <c r="C20" s="11">
        <v>1745021</v>
      </c>
      <c r="D20" s="11" t="s">
        <v>98</v>
      </c>
      <c r="E20" s="10"/>
      <c r="F20" s="11" t="s">
        <v>99</v>
      </c>
      <c r="G20" s="11" t="s">
        <v>81</v>
      </c>
      <c r="H20" s="11">
        <v>23323</v>
      </c>
      <c r="I20" s="11">
        <v>2</v>
      </c>
      <c r="J20" s="11" t="s">
        <v>102</v>
      </c>
      <c r="K20" s="11" t="s">
        <v>520</v>
      </c>
      <c r="L20" s="11" t="s">
        <v>32</v>
      </c>
      <c r="M20" s="12">
        <v>2500</v>
      </c>
      <c r="N20" s="12">
        <v>7.89</v>
      </c>
      <c r="O20" s="12">
        <v>19725</v>
      </c>
      <c r="P20" s="12">
        <v>0</v>
      </c>
      <c r="Q20" s="12">
        <v>0</v>
      </c>
      <c r="R20" s="12">
        <v>19725</v>
      </c>
      <c r="S20" s="46">
        <f t="shared" si="0"/>
        <v>460046175</v>
      </c>
    </row>
    <row r="21" spans="1:19" s="14" customFormat="1" x14ac:dyDescent="0.3">
      <c r="A21" s="10" t="s">
        <v>700</v>
      </c>
      <c r="B21" s="11" t="s">
        <v>701</v>
      </c>
      <c r="C21" s="11">
        <v>1745021</v>
      </c>
      <c r="D21" s="11" t="s">
        <v>98</v>
      </c>
      <c r="E21" s="10"/>
      <c r="F21" s="11" t="s">
        <v>99</v>
      </c>
      <c r="G21" s="11" t="s">
        <v>81</v>
      </c>
      <c r="H21" s="11">
        <v>23323</v>
      </c>
      <c r="I21" s="11">
        <v>3</v>
      </c>
      <c r="J21" s="11" t="s">
        <v>104</v>
      </c>
      <c r="K21" s="11" t="s">
        <v>445</v>
      </c>
      <c r="L21" s="11" t="s">
        <v>32</v>
      </c>
      <c r="M21" s="12">
        <v>4500</v>
      </c>
      <c r="N21" s="12">
        <v>2.4900000000000002</v>
      </c>
      <c r="O21" s="12">
        <v>11205</v>
      </c>
      <c r="P21" s="12">
        <v>0</v>
      </c>
      <c r="Q21" s="12">
        <v>0</v>
      </c>
      <c r="R21" s="12">
        <v>11205</v>
      </c>
      <c r="S21" s="46">
        <f t="shared" si="0"/>
        <v>261334215</v>
      </c>
    </row>
    <row r="22" spans="1:19" s="14" customFormat="1" x14ac:dyDescent="0.3">
      <c r="A22" s="10" t="s">
        <v>700</v>
      </c>
      <c r="B22" s="11" t="s">
        <v>701</v>
      </c>
      <c r="C22" s="11">
        <v>1745021</v>
      </c>
      <c r="D22" s="11" t="s">
        <v>98</v>
      </c>
      <c r="E22" s="10"/>
      <c r="F22" s="11" t="s">
        <v>99</v>
      </c>
      <c r="G22" s="11" t="s">
        <v>81</v>
      </c>
      <c r="H22" s="11">
        <v>23323</v>
      </c>
      <c r="I22" s="11">
        <v>4</v>
      </c>
      <c r="J22" s="11"/>
      <c r="K22" s="11" t="s">
        <v>702</v>
      </c>
      <c r="L22" s="11" t="s">
        <v>46</v>
      </c>
      <c r="M22" s="12">
        <v>0</v>
      </c>
      <c r="N22" s="12">
        <v>0</v>
      </c>
      <c r="O22" s="12">
        <v>0</v>
      </c>
      <c r="P22" s="12">
        <v>0</v>
      </c>
      <c r="Q22" s="12">
        <v>0</v>
      </c>
      <c r="R22" s="12">
        <v>0</v>
      </c>
      <c r="S22" s="46">
        <f t="shared" si="0"/>
        <v>0</v>
      </c>
    </row>
    <row r="23" spans="1:19" s="14" customFormat="1" x14ac:dyDescent="0.3">
      <c r="A23" s="10" t="s">
        <v>733</v>
      </c>
      <c r="B23" s="11" t="s">
        <v>730</v>
      </c>
      <c r="C23" s="11">
        <v>1745041</v>
      </c>
      <c r="D23" s="11" t="s">
        <v>98</v>
      </c>
      <c r="E23" s="10"/>
      <c r="F23" s="11" t="s">
        <v>99</v>
      </c>
      <c r="G23" s="11" t="s">
        <v>81</v>
      </c>
      <c r="H23" s="11">
        <v>23330</v>
      </c>
      <c r="I23" s="11">
        <v>1</v>
      </c>
      <c r="J23" s="11" t="s">
        <v>100</v>
      </c>
      <c r="K23" s="11" t="s">
        <v>519</v>
      </c>
      <c r="L23" s="11" t="s">
        <v>32</v>
      </c>
      <c r="M23" s="12">
        <v>1500</v>
      </c>
      <c r="N23" s="12">
        <v>7.89</v>
      </c>
      <c r="O23" s="12">
        <v>11835</v>
      </c>
      <c r="P23" s="12">
        <v>0</v>
      </c>
      <c r="Q23" s="12">
        <v>0</v>
      </c>
      <c r="R23" s="12">
        <v>11835</v>
      </c>
      <c r="S23" s="46">
        <f t="shared" si="0"/>
        <v>276110550</v>
      </c>
    </row>
    <row r="24" spans="1:19" s="14" customFormat="1" x14ac:dyDescent="0.3">
      <c r="A24" s="10" t="s">
        <v>733</v>
      </c>
      <c r="B24" s="11" t="s">
        <v>730</v>
      </c>
      <c r="C24" s="11">
        <v>1745041</v>
      </c>
      <c r="D24" s="11" t="s">
        <v>98</v>
      </c>
      <c r="E24" s="10"/>
      <c r="F24" s="11" t="s">
        <v>99</v>
      </c>
      <c r="G24" s="11" t="s">
        <v>81</v>
      </c>
      <c r="H24" s="11">
        <v>23330</v>
      </c>
      <c r="I24" s="11">
        <v>2</v>
      </c>
      <c r="J24" s="11" t="s">
        <v>102</v>
      </c>
      <c r="K24" s="11" t="s">
        <v>520</v>
      </c>
      <c r="L24" s="11" t="s">
        <v>32</v>
      </c>
      <c r="M24" s="12">
        <v>1500</v>
      </c>
      <c r="N24" s="12">
        <v>7.89</v>
      </c>
      <c r="O24" s="12">
        <v>11835</v>
      </c>
      <c r="P24" s="12">
        <v>0</v>
      </c>
      <c r="Q24" s="12">
        <v>0</v>
      </c>
      <c r="R24" s="12">
        <v>11835</v>
      </c>
      <c r="S24" s="46">
        <f t="shared" si="0"/>
        <v>276110550</v>
      </c>
    </row>
    <row r="25" spans="1:19" s="14" customFormat="1" x14ac:dyDescent="0.3">
      <c r="A25" s="10" t="s">
        <v>733</v>
      </c>
      <c r="B25" s="11" t="s">
        <v>730</v>
      </c>
      <c r="C25" s="11">
        <v>1745041</v>
      </c>
      <c r="D25" s="11" t="s">
        <v>98</v>
      </c>
      <c r="E25" s="10"/>
      <c r="F25" s="11" t="s">
        <v>99</v>
      </c>
      <c r="G25" s="11" t="s">
        <v>81</v>
      </c>
      <c r="H25" s="11">
        <v>23330</v>
      </c>
      <c r="I25" s="11">
        <v>3</v>
      </c>
      <c r="J25" s="11" t="s">
        <v>104</v>
      </c>
      <c r="K25" s="11" t="s">
        <v>445</v>
      </c>
      <c r="L25" s="11" t="s">
        <v>32</v>
      </c>
      <c r="M25" s="12">
        <v>1500</v>
      </c>
      <c r="N25" s="12">
        <v>2.4900000000000002</v>
      </c>
      <c r="O25" s="12">
        <v>3735</v>
      </c>
      <c r="P25" s="12">
        <v>0</v>
      </c>
      <c r="Q25" s="12">
        <v>0</v>
      </c>
      <c r="R25" s="12">
        <v>3735</v>
      </c>
      <c r="S25" s="46">
        <f t="shared" si="0"/>
        <v>87137550</v>
      </c>
    </row>
    <row r="26" spans="1:19" s="14" customFormat="1" x14ac:dyDescent="0.3">
      <c r="A26" s="10" t="s">
        <v>733</v>
      </c>
      <c r="B26" s="11" t="s">
        <v>730</v>
      </c>
      <c r="C26" s="11">
        <v>1745041</v>
      </c>
      <c r="D26" s="11" t="s">
        <v>98</v>
      </c>
      <c r="E26" s="10"/>
      <c r="F26" s="11" t="s">
        <v>99</v>
      </c>
      <c r="G26" s="11" t="s">
        <v>81</v>
      </c>
      <c r="H26" s="11">
        <v>23330</v>
      </c>
      <c r="I26" s="11">
        <v>4</v>
      </c>
      <c r="J26" s="11" t="s">
        <v>106</v>
      </c>
      <c r="K26" s="11" t="s">
        <v>107</v>
      </c>
      <c r="L26" s="11" t="s">
        <v>32</v>
      </c>
      <c r="M26" s="12">
        <v>1500</v>
      </c>
      <c r="N26" s="12">
        <v>7.9</v>
      </c>
      <c r="O26" s="12">
        <v>11850</v>
      </c>
      <c r="P26" s="12">
        <v>0</v>
      </c>
      <c r="Q26" s="12">
        <v>0</v>
      </c>
      <c r="R26" s="12">
        <v>11850</v>
      </c>
      <c r="S26" s="46">
        <f t="shared" si="0"/>
        <v>276460500</v>
      </c>
    </row>
    <row r="27" spans="1:19" s="14" customFormat="1" x14ac:dyDescent="0.3">
      <c r="A27" s="10" t="s">
        <v>733</v>
      </c>
      <c r="B27" s="11" t="s">
        <v>730</v>
      </c>
      <c r="C27" s="11">
        <v>1745041</v>
      </c>
      <c r="D27" s="11" t="s">
        <v>98</v>
      </c>
      <c r="E27" s="10"/>
      <c r="F27" s="11" t="s">
        <v>99</v>
      </c>
      <c r="G27" s="11" t="s">
        <v>81</v>
      </c>
      <c r="H27" s="11">
        <v>23330</v>
      </c>
      <c r="I27" s="11">
        <v>5</v>
      </c>
      <c r="J27" s="11" t="s">
        <v>312</v>
      </c>
      <c r="K27" s="11" t="s">
        <v>313</v>
      </c>
      <c r="L27" s="11" t="s">
        <v>32</v>
      </c>
      <c r="M27" s="12">
        <v>1500</v>
      </c>
      <c r="N27" s="12">
        <v>7.9</v>
      </c>
      <c r="O27" s="12">
        <v>11850</v>
      </c>
      <c r="P27" s="12">
        <v>0</v>
      </c>
      <c r="Q27" s="12">
        <v>0</v>
      </c>
      <c r="R27" s="12">
        <v>11850</v>
      </c>
      <c r="S27" s="46">
        <f t="shared" si="0"/>
        <v>276460500</v>
      </c>
    </row>
    <row r="28" spans="1:19" s="14" customFormat="1" x14ac:dyDescent="0.3">
      <c r="A28" s="10" t="s">
        <v>733</v>
      </c>
      <c r="B28" s="11" t="s">
        <v>730</v>
      </c>
      <c r="C28" s="11">
        <v>1745041</v>
      </c>
      <c r="D28" s="11" t="s">
        <v>98</v>
      </c>
      <c r="E28" s="10"/>
      <c r="F28" s="11" t="s">
        <v>99</v>
      </c>
      <c r="G28" s="11" t="s">
        <v>81</v>
      </c>
      <c r="H28" s="11">
        <v>23330</v>
      </c>
      <c r="I28" s="11">
        <v>6</v>
      </c>
      <c r="J28" s="11"/>
      <c r="K28" s="11" t="s">
        <v>734</v>
      </c>
      <c r="L28" s="11" t="s">
        <v>46</v>
      </c>
      <c r="M28" s="12">
        <v>0</v>
      </c>
      <c r="N28" s="12">
        <v>0</v>
      </c>
      <c r="O28" s="12">
        <v>0</v>
      </c>
      <c r="P28" s="12">
        <v>0</v>
      </c>
      <c r="Q28" s="12">
        <v>0</v>
      </c>
      <c r="R28" s="12">
        <v>0</v>
      </c>
      <c r="S28" s="46">
        <f t="shared" si="0"/>
        <v>0</v>
      </c>
    </row>
    <row r="29" spans="1:19" s="14" customFormat="1" x14ac:dyDescent="0.3">
      <c r="A29" s="10" t="s">
        <v>779</v>
      </c>
      <c r="B29" s="11" t="s">
        <v>780</v>
      </c>
      <c r="C29" s="11">
        <v>1745053</v>
      </c>
      <c r="D29" s="11" t="s">
        <v>98</v>
      </c>
      <c r="E29" s="10"/>
      <c r="F29" s="11" t="s">
        <v>99</v>
      </c>
      <c r="G29" s="11" t="s">
        <v>81</v>
      </c>
      <c r="H29" s="11">
        <v>23366</v>
      </c>
      <c r="I29" s="11">
        <v>1</v>
      </c>
      <c r="J29" s="11" t="s">
        <v>100</v>
      </c>
      <c r="K29" s="11" t="s">
        <v>519</v>
      </c>
      <c r="L29" s="11" t="s">
        <v>32</v>
      </c>
      <c r="M29" s="12">
        <v>1500</v>
      </c>
      <c r="N29" s="12">
        <v>7.89</v>
      </c>
      <c r="O29" s="12">
        <v>11835</v>
      </c>
      <c r="P29" s="12">
        <v>0</v>
      </c>
      <c r="Q29" s="12">
        <v>0</v>
      </c>
      <c r="R29" s="12">
        <v>11835</v>
      </c>
      <c r="S29" s="46">
        <f t="shared" si="0"/>
        <v>276536610</v>
      </c>
    </row>
    <row r="30" spans="1:19" s="14" customFormat="1" x14ac:dyDescent="0.3">
      <c r="A30" s="10" t="s">
        <v>779</v>
      </c>
      <c r="B30" s="11" t="s">
        <v>780</v>
      </c>
      <c r="C30" s="11">
        <v>1745053</v>
      </c>
      <c r="D30" s="11" t="s">
        <v>98</v>
      </c>
      <c r="E30" s="10"/>
      <c r="F30" s="11" t="s">
        <v>99</v>
      </c>
      <c r="G30" s="11" t="s">
        <v>81</v>
      </c>
      <c r="H30" s="11">
        <v>23366</v>
      </c>
      <c r="I30" s="11">
        <v>2</v>
      </c>
      <c r="J30" s="11" t="s">
        <v>102</v>
      </c>
      <c r="K30" s="11" t="s">
        <v>520</v>
      </c>
      <c r="L30" s="11" t="s">
        <v>32</v>
      </c>
      <c r="M30" s="12">
        <v>1500</v>
      </c>
      <c r="N30" s="12">
        <v>7.89</v>
      </c>
      <c r="O30" s="12">
        <v>11835</v>
      </c>
      <c r="P30" s="12">
        <v>0</v>
      </c>
      <c r="Q30" s="12">
        <v>0</v>
      </c>
      <c r="R30" s="12">
        <v>11835</v>
      </c>
      <c r="S30" s="46">
        <f t="shared" si="0"/>
        <v>276536610</v>
      </c>
    </row>
    <row r="31" spans="1:19" s="14" customFormat="1" x14ac:dyDescent="0.3">
      <c r="A31" s="10" t="s">
        <v>779</v>
      </c>
      <c r="B31" s="11" t="s">
        <v>780</v>
      </c>
      <c r="C31" s="11">
        <v>1745053</v>
      </c>
      <c r="D31" s="11" t="s">
        <v>98</v>
      </c>
      <c r="E31" s="10"/>
      <c r="F31" s="11" t="s">
        <v>99</v>
      </c>
      <c r="G31" s="11" t="s">
        <v>81</v>
      </c>
      <c r="H31" s="11">
        <v>23366</v>
      </c>
      <c r="I31" s="11">
        <v>3</v>
      </c>
      <c r="J31" s="11" t="s">
        <v>104</v>
      </c>
      <c r="K31" s="11" t="s">
        <v>445</v>
      </c>
      <c r="L31" s="11" t="s">
        <v>32</v>
      </c>
      <c r="M31" s="12">
        <v>3000</v>
      </c>
      <c r="N31" s="12">
        <v>2.4900000000000002</v>
      </c>
      <c r="O31" s="12">
        <v>7470</v>
      </c>
      <c r="P31" s="12">
        <v>0</v>
      </c>
      <c r="Q31" s="12">
        <v>0</v>
      </c>
      <c r="R31" s="12">
        <v>7470</v>
      </c>
      <c r="S31" s="46">
        <f t="shared" si="0"/>
        <v>174544020</v>
      </c>
    </row>
    <row r="32" spans="1:19" s="14" customFormat="1" x14ac:dyDescent="0.3">
      <c r="A32" s="10" t="s">
        <v>779</v>
      </c>
      <c r="B32" s="11" t="s">
        <v>780</v>
      </c>
      <c r="C32" s="11">
        <v>1745053</v>
      </c>
      <c r="D32" s="11" t="s">
        <v>98</v>
      </c>
      <c r="E32" s="10"/>
      <c r="F32" s="11" t="s">
        <v>99</v>
      </c>
      <c r="G32" s="11" t="s">
        <v>81</v>
      </c>
      <c r="H32" s="11">
        <v>23366</v>
      </c>
      <c r="I32" s="11">
        <v>4</v>
      </c>
      <c r="J32" s="11" t="s">
        <v>108</v>
      </c>
      <c r="K32" s="11" t="s">
        <v>109</v>
      </c>
      <c r="L32" s="11" t="s">
        <v>32</v>
      </c>
      <c r="M32" s="12">
        <v>1500</v>
      </c>
      <c r="N32" s="12">
        <v>2.77</v>
      </c>
      <c r="O32" s="12">
        <v>4155</v>
      </c>
      <c r="P32" s="12">
        <v>0</v>
      </c>
      <c r="Q32" s="12">
        <v>0</v>
      </c>
      <c r="R32" s="12">
        <v>4155</v>
      </c>
      <c r="S32" s="46">
        <f t="shared" si="0"/>
        <v>97085730</v>
      </c>
    </row>
    <row r="33" spans="1:19" s="14" customFormat="1" x14ac:dyDescent="0.3">
      <c r="A33" s="10" t="s">
        <v>779</v>
      </c>
      <c r="B33" s="11" t="s">
        <v>780</v>
      </c>
      <c r="C33" s="11">
        <v>1745053</v>
      </c>
      <c r="D33" s="11" t="s">
        <v>98</v>
      </c>
      <c r="E33" s="10"/>
      <c r="F33" s="11" t="s">
        <v>99</v>
      </c>
      <c r="G33" s="11" t="s">
        <v>81</v>
      </c>
      <c r="H33" s="11">
        <v>23366</v>
      </c>
      <c r="I33" s="11">
        <v>5</v>
      </c>
      <c r="J33" s="11"/>
      <c r="K33" s="11" t="s">
        <v>781</v>
      </c>
      <c r="L33" s="11" t="s">
        <v>46</v>
      </c>
      <c r="M33" s="12">
        <v>0</v>
      </c>
      <c r="N33" s="12">
        <v>0</v>
      </c>
      <c r="O33" s="12">
        <v>0</v>
      </c>
      <c r="P33" s="12">
        <v>0</v>
      </c>
      <c r="Q33" s="12">
        <v>0</v>
      </c>
      <c r="R33" s="12">
        <v>0</v>
      </c>
      <c r="S33" s="46">
        <f t="shared" si="0"/>
        <v>0</v>
      </c>
    </row>
    <row r="34" spans="1:19" s="14" customFormat="1" x14ac:dyDescent="0.3">
      <c r="A34" s="10" t="s">
        <v>808</v>
      </c>
      <c r="B34" s="11" t="s">
        <v>809</v>
      </c>
      <c r="C34" s="11">
        <v>1745064</v>
      </c>
      <c r="D34" s="11" t="s">
        <v>98</v>
      </c>
      <c r="E34" s="10"/>
      <c r="F34" s="11" t="s">
        <v>99</v>
      </c>
      <c r="G34" s="11" t="s">
        <v>81</v>
      </c>
      <c r="H34" s="11">
        <v>23347</v>
      </c>
      <c r="I34" s="11">
        <v>1</v>
      </c>
      <c r="J34" s="11" t="s">
        <v>100</v>
      </c>
      <c r="K34" s="11" t="s">
        <v>519</v>
      </c>
      <c r="L34" s="11" t="s">
        <v>32</v>
      </c>
      <c r="M34" s="12">
        <v>1500</v>
      </c>
      <c r="N34" s="12">
        <v>7.89</v>
      </c>
      <c r="O34" s="12">
        <v>11835</v>
      </c>
      <c r="P34" s="12">
        <v>0</v>
      </c>
      <c r="Q34" s="12">
        <v>0</v>
      </c>
      <c r="R34" s="12">
        <v>11835</v>
      </c>
      <c r="S34" s="46">
        <f t="shared" si="0"/>
        <v>276311745</v>
      </c>
    </row>
    <row r="35" spans="1:19" s="14" customFormat="1" x14ac:dyDescent="0.3">
      <c r="A35" s="10" t="s">
        <v>808</v>
      </c>
      <c r="B35" s="11" t="s">
        <v>809</v>
      </c>
      <c r="C35" s="11">
        <v>1745064</v>
      </c>
      <c r="D35" s="11" t="s">
        <v>98</v>
      </c>
      <c r="E35" s="10"/>
      <c r="F35" s="11" t="s">
        <v>99</v>
      </c>
      <c r="G35" s="11" t="s">
        <v>81</v>
      </c>
      <c r="H35" s="11">
        <v>23347</v>
      </c>
      <c r="I35" s="11">
        <v>2</v>
      </c>
      <c r="J35" s="11" t="s">
        <v>102</v>
      </c>
      <c r="K35" s="11" t="s">
        <v>520</v>
      </c>
      <c r="L35" s="11" t="s">
        <v>32</v>
      </c>
      <c r="M35" s="12">
        <v>1500</v>
      </c>
      <c r="N35" s="12">
        <v>7.89</v>
      </c>
      <c r="O35" s="12">
        <v>11835</v>
      </c>
      <c r="P35" s="12">
        <v>0</v>
      </c>
      <c r="Q35" s="12">
        <v>0</v>
      </c>
      <c r="R35" s="12">
        <v>11835</v>
      </c>
      <c r="S35" s="46">
        <f t="shared" si="0"/>
        <v>276311745</v>
      </c>
    </row>
    <row r="36" spans="1:19" s="14" customFormat="1" x14ac:dyDescent="0.3">
      <c r="A36" s="10" t="s">
        <v>808</v>
      </c>
      <c r="B36" s="11" t="s">
        <v>809</v>
      </c>
      <c r="C36" s="11">
        <v>1745064</v>
      </c>
      <c r="D36" s="11" t="s">
        <v>98</v>
      </c>
      <c r="E36" s="10"/>
      <c r="F36" s="11" t="s">
        <v>99</v>
      </c>
      <c r="G36" s="11" t="s">
        <v>81</v>
      </c>
      <c r="H36" s="11">
        <v>23347</v>
      </c>
      <c r="I36" s="11">
        <v>3</v>
      </c>
      <c r="J36" s="11" t="s">
        <v>104</v>
      </c>
      <c r="K36" s="11" t="s">
        <v>445</v>
      </c>
      <c r="L36" s="11" t="s">
        <v>32</v>
      </c>
      <c r="M36" s="12">
        <v>3000</v>
      </c>
      <c r="N36" s="12">
        <v>2.4900000000000002</v>
      </c>
      <c r="O36" s="12">
        <v>7470</v>
      </c>
      <c r="P36" s="12">
        <v>0</v>
      </c>
      <c r="Q36" s="12">
        <v>0</v>
      </c>
      <c r="R36" s="12">
        <v>7470</v>
      </c>
      <c r="S36" s="46">
        <f t="shared" si="0"/>
        <v>174402090</v>
      </c>
    </row>
    <row r="37" spans="1:19" s="14" customFormat="1" x14ac:dyDescent="0.3">
      <c r="A37" s="10" t="s">
        <v>808</v>
      </c>
      <c r="B37" s="11" t="s">
        <v>809</v>
      </c>
      <c r="C37" s="11">
        <v>1745064</v>
      </c>
      <c r="D37" s="11" t="s">
        <v>98</v>
      </c>
      <c r="E37" s="10"/>
      <c r="F37" s="11" t="s">
        <v>99</v>
      </c>
      <c r="G37" s="11" t="s">
        <v>81</v>
      </c>
      <c r="H37" s="11">
        <v>23347</v>
      </c>
      <c r="I37" s="11">
        <v>4</v>
      </c>
      <c r="J37" s="11" t="s">
        <v>108</v>
      </c>
      <c r="K37" s="11" t="s">
        <v>109</v>
      </c>
      <c r="L37" s="11" t="s">
        <v>32</v>
      </c>
      <c r="M37" s="12">
        <v>1500</v>
      </c>
      <c r="N37" s="12">
        <v>2.77</v>
      </c>
      <c r="O37" s="12">
        <v>4155</v>
      </c>
      <c r="P37" s="12">
        <v>0</v>
      </c>
      <c r="Q37" s="12">
        <v>0</v>
      </c>
      <c r="R37" s="12">
        <v>4155</v>
      </c>
      <c r="S37" s="46">
        <f t="shared" si="0"/>
        <v>97006785</v>
      </c>
    </row>
    <row r="38" spans="1:19" s="14" customFormat="1" x14ac:dyDescent="0.3">
      <c r="A38" s="10" t="s">
        <v>808</v>
      </c>
      <c r="B38" s="11" t="s">
        <v>809</v>
      </c>
      <c r="C38" s="11">
        <v>1745064</v>
      </c>
      <c r="D38" s="11" t="s">
        <v>98</v>
      </c>
      <c r="E38" s="10"/>
      <c r="F38" s="11" t="s">
        <v>99</v>
      </c>
      <c r="G38" s="11" t="s">
        <v>81</v>
      </c>
      <c r="H38" s="11">
        <v>23347</v>
      </c>
      <c r="I38" s="11">
        <v>5</v>
      </c>
      <c r="J38" s="11"/>
      <c r="K38" s="11" t="s">
        <v>810</v>
      </c>
      <c r="L38" s="11" t="s">
        <v>46</v>
      </c>
      <c r="M38" s="12">
        <v>0</v>
      </c>
      <c r="N38" s="12">
        <v>0</v>
      </c>
      <c r="O38" s="12">
        <v>0</v>
      </c>
      <c r="P38" s="12">
        <v>0</v>
      </c>
      <c r="Q38" s="12">
        <v>0</v>
      </c>
      <c r="R38" s="12">
        <v>0</v>
      </c>
      <c r="S38" s="46">
        <f t="shared" si="0"/>
        <v>0</v>
      </c>
    </row>
    <row r="39" spans="1:19" s="14" customFormat="1" x14ac:dyDescent="0.3">
      <c r="A39" s="10" t="s">
        <v>918</v>
      </c>
      <c r="B39" s="11" t="s">
        <v>919</v>
      </c>
      <c r="C39" s="11">
        <v>1745098</v>
      </c>
      <c r="D39" s="11" t="s">
        <v>303</v>
      </c>
      <c r="E39" s="10"/>
      <c r="F39" s="11" t="s">
        <v>304</v>
      </c>
      <c r="G39" s="11" t="s">
        <v>81</v>
      </c>
      <c r="H39" s="11">
        <v>23515</v>
      </c>
      <c r="I39" s="11">
        <v>1</v>
      </c>
      <c r="J39" s="11" t="s">
        <v>474</v>
      </c>
      <c r="K39" s="11" t="s">
        <v>475</v>
      </c>
      <c r="L39" s="11" t="s">
        <v>32</v>
      </c>
      <c r="M39" s="12">
        <v>11745</v>
      </c>
      <c r="N39" s="12">
        <v>9.7880000000000003</v>
      </c>
      <c r="O39" s="12">
        <v>114960.06</v>
      </c>
      <c r="P39" s="12">
        <v>0</v>
      </c>
      <c r="Q39" s="12">
        <v>0</v>
      </c>
      <c r="R39" s="12">
        <v>114960.06</v>
      </c>
      <c r="S39" s="46">
        <f t="shared" si="0"/>
        <v>2703285811</v>
      </c>
    </row>
    <row r="40" spans="1:19" s="14" customFormat="1" x14ac:dyDescent="0.3">
      <c r="A40" s="10" t="s">
        <v>918</v>
      </c>
      <c r="B40" s="11" t="s">
        <v>919</v>
      </c>
      <c r="C40" s="11">
        <v>1745098</v>
      </c>
      <c r="D40" s="11" t="s">
        <v>303</v>
      </c>
      <c r="E40" s="10"/>
      <c r="F40" s="11" t="s">
        <v>304</v>
      </c>
      <c r="G40" s="11" t="s">
        <v>81</v>
      </c>
      <c r="H40" s="11">
        <v>23515</v>
      </c>
      <c r="I40" s="11">
        <v>2</v>
      </c>
      <c r="J40" s="11"/>
      <c r="K40" s="11" t="s">
        <v>920</v>
      </c>
      <c r="L40" s="11" t="s">
        <v>46</v>
      </c>
      <c r="M40" s="12">
        <v>0</v>
      </c>
      <c r="N40" s="12">
        <v>0</v>
      </c>
      <c r="O40" s="12">
        <v>0</v>
      </c>
      <c r="P40" s="12">
        <v>0</v>
      </c>
      <c r="Q40" s="12">
        <v>0</v>
      </c>
      <c r="R40" s="12">
        <v>0</v>
      </c>
      <c r="S40" s="46">
        <f t="shared" si="0"/>
        <v>0</v>
      </c>
    </row>
    <row r="41" spans="1:19" s="14" customFormat="1" x14ac:dyDescent="0.3">
      <c r="A41" s="10" t="s">
        <v>921</v>
      </c>
      <c r="B41" s="11" t="s">
        <v>919</v>
      </c>
      <c r="C41" s="11">
        <v>1745099</v>
      </c>
      <c r="D41" s="11" t="s">
        <v>27</v>
      </c>
      <c r="E41" s="10"/>
      <c r="F41" s="11" t="s">
        <v>28</v>
      </c>
      <c r="G41" s="11" t="s">
        <v>29</v>
      </c>
      <c r="H41" s="11">
        <v>25519</v>
      </c>
      <c r="I41" s="11">
        <v>1</v>
      </c>
      <c r="J41" s="11" t="s">
        <v>267</v>
      </c>
      <c r="K41" s="11" t="s">
        <v>268</v>
      </c>
      <c r="L41" s="11" t="s">
        <v>32</v>
      </c>
      <c r="M41" s="12">
        <v>25</v>
      </c>
      <c r="N41" s="12">
        <v>3.28</v>
      </c>
      <c r="O41" s="12">
        <v>82</v>
      </c>
      <c r="P41" s="12">
        <v>0</v>
      </c>
      <c r="Q41" s="12">
        <v>0</v>
      </c>
      <c r="R41" s="12">
        <v>82</v>
      </c>
      <c r="S41" s="46">
        <f t="shared" si="0"/>
        <v>2092558</v>
      </c>
    </row>
    <row r="42" spans="1:19" s="14" customFormat="1" x14ac:dyDescent="0.3">
      <c r="A42" s="10" t="s">
        <v>921</v>
      </c>
      <c r="B42" s="11" t="s">
        <v>919</v>
      </c>
      <c r="C42" s="11">
        <v>1745099</v>
      </c>
      <c r="D42" s="11" t="s">
        <v>27</v>
      </c>
      <c r="E42" s="10"/>
      <c r="F42" s="11" t="s">
        <v>28</v>
      </c>
      <c r="G42" s="11" t="s">
        <v>29</v>
      </c>
      <c r="H42" s="11">
        <v>25519</v>
      </c>
      <c r="I42" s="11">
        <v>2</v>
      </c>
      <c r="J42" s="11" t="s">
        <v>271</v>
      </c>
      <c r="K42" s="11" t="s">
        <v>272</v>
      </c>
      <c r="L42" s="11" t="s">
        <v>32</v>
      </c>
      <c r="M42" s="12">
        <v>5</v>
      </c>
      <c r="N42" s="12">
        <v>3.07</v>
      </c>
      <c r="O42" s="12">
        <v>15.35</v>
      </c>
      <c r="P42" s="12">
        <v>0</v>
      </c>
      <c r="Q42" s="12">
        <v>0</v>
      </c>
      <c r="R42" s="12">
        <v>15.35</v>
      </c>
      <c r="S42" s="46">
        <f t="shared" si="0"/>
        <v>391717</v>
      </c>
    </row>
    <row r="43" spans="1:19" s="14" customFormat="1" x14ac:dyDescent="0.3">
      <c r="A43" s="10" t="s">
        <v>921</v>
      </c>
      <c r="B43" s="11" t="s">
        <v>919</v>
      </c>
      <c r="C43" s="11">
        <v>1745099</v>
      </c>
      <c r="D43" s="11" t="s">
        <v>27</v>
      </c>
      <c r="E43" s="10"/>
      <c r="F43" s="11" t="s">
        <v>28</v>
      </c>
      <c r="G43" s="11" t="s">
        <v>29</v>
      </c>
      <c r="H43" s="11">
        <v>25519</v>
      </c>
      <c r="I43" s="11">
        <v>3</v>
      </c>
      <c r="J43" s="11"/>
      <c r="K43" s="11" t="s">
        <v>922</v>
      </c>
      <c r="L43" s="11" t="s">
        <v>46</v>
      </c>
      <c r="M43" s="12">
        <v>0</v>
      </c>
      <c r="N43" s="12">
        <v>0</v>
      </c>
      <c r="O43" s="12">
        <v>0</v>
      </c>
      <c r="P43" s="12">
        <v>0</v>
      </c>
      <c r="Q43" s="12">
        <v>0</v>
      </c>
      <c r="R43" s="12">
        <v>0</v>
      </c>
      <c r="S43" s="46">
        <f t="shared" si="0"/>
        <v>0</v>
      </c>
    </row>
    <row r="44" spans="1:19" s="14" customFormat="1" x14ac:dyDescent="0.3">
      <c r="A44" s="10" t="s">
        <v>923</v>
      </c>
      <c r="B44" s="11" t="s">
        <v>924</v>
      </c>
      <c r="C44" s="11">
        <v>1745082</v>
      </c>
      <c r="D44" s="11" t="s">
        <v>871</v>
      </c>
      <c r="E44" s="10"/>
      <c r="F44" s="11" t="s">
        <v>872</v>
      </c>
      <c r="G44" s="11" t="s">
        <v>29</v>
      </c>
      <c r="H44" s="11">
        <v>25486</v>
      </c>
      <c r="I44" s="11">
        <v>1</v>
      </c>
      <c r="J44" s="11">
        <v>222222</v>
      </c>
      <c r="K44" s="11" t="s">
        <v>925</v>
      </c>
      <c r="L44" s="11" t="s">
        <v>32</v>
      </c>
      <c r="M44" s="12">
        <v>90000</v>
      </c>
      <c r="N44" s="12">
        <v>9.3100000000000006E-3</v>
      </c>
      <c r="O44" s="12">
        <v>837.9</v>
      </c>
      <c r="P44" s="12">
        <v>0</v>
      </c>
      <c r="Q44" s="12">
        <v>0</v>
      </c>
      <c r="R44" s="12">
        <v>837.9</v>
      </c>
      <c r="S44" s="46">
        <f t="shared" si="0"/>
        <v>21354719</v>
      </c>
    </row>
    <row r="45" spans="1:19" s="14" customFormat="1" x14ac:dyDescent="0.3">
      <c r="A45" s="10" t="s">
        <v>923</v>
      </c>
      <c r="B45" s="11" t="s">
        <v>924</v>
      </c>
      <c r="C45" s="11">
        <v>1745082</v>
      </c>
      <c r="D45" s="11" t="s">
        <v>871</v>
      </c>
      <c r="E45" s="10"/>
      <c r="F45" s="11" t="s">
        <v>872</v>
      </c>
      <c r="G45" s="11" t="s">
        <v>29</v>
      </c>
      <c r="H45" s="11">
        <v>25486</v>
      </c>
      <c r="I45" s="11">
        <v>2</v>
      </c>
      <c r="J45" s="11">
        <v>222222</v>
      </c>
      <c r="K45" s="11" t="s">
        <v>926</v>
      </c>
      <c r="L45" s="11" t="s">
        <v>32</v>
      </c>
      <c r="M45" s="12">
        <v>7500</v>
      </c>
      <c r="N45" s="12">
        <v>9.3100000000000006E-3</v>
      </c>
      <c r="O45" s="12">
        <v>69.825000000000003</v>
      </c>
      <c r="P45" s="12">
        <v>0</v>
      </c>
      <c r="Q45" s="12">
        <v>0</v>
      </c>
      <c r="R45" s="12">
        <v>69.825000000000003</v>
      </c>
      <c r="S45" s="46">
        <f t="shared" si="0"/>
        <v>1779560</v>
      </c>
    </row>
    <row r="46" spans="1:19" s="14" customFormat="1" x14ac:dyDescent="0.3">
      <c r="A46" s="10" t="s">
        <v>923</v>
      </c>
      <c r="B46" s="11" t="s">
        <v>924</v>
      </c>
      <c r="C46" s="11">
        <v>1745082</v>
      </c>
      <c r="D46" s="11" t="s">
        <v>871</v>
      </c>
      <c r="E46" s="10"/>
      <c r="F46" s="11" t="s">
        <v>872</v>
      </c>
      <c r="G46" s="11" t="s">
        <v>29</v>
      </c>
      <c r="H46" s="11">
        <v>25486</v>
      </c>
      <c r="I46" s="11">
        <v>3</v>
      </c>
      <c r="J46" s="11">
        <v>550694</v>
      </c>
      <c r="K46" s="11" t="s">
        <v>927</v>
      </c>
      <c r="L46" s="11" t="s">
        <v>928</v>
      </c>
      <c r="M46" s="12">
        <v>19</v>
      </c>
      <c r="N46" s="12">
        <v>3.7</v>
      </c>
      <c r="O46" s="12">
        <v>70.3</v>
      </c>
      <c r="P46" s="12">
        <v>0</v>
      </c>
      <c r="Q46" s="12">
        <v>0</v>
      </c>
      <c r="R46" s="12">
        <v>70.3</v>
      </c>
      <c r="S46" s="46">
        <f t="shared" si="0"/>
        <v>1791666</v>
      </c>
    </row>
    <row r="47" spans="1:19" s="14" customFormat="1" x14ac:dyDescent="0.3">
      <c r="A47" s="10" t="s">
        <v>923</v>
      </c>
      <c r="B47" s="11" t="s">
        <v>924</v>
      </c>
      <c r="C47" s="11">
        <v>1745082</v>
      </c>
      <c r="D47" s="11" t="s">
        <v>871</v>
      </c>
      <c r="E47" s="10"/>
      <c r="F47" s="11" t="s">
        <v>872</v>
      </c>
      <c r="G47" s="11" t="s">
        <v>29</v>
      </c>
      <c r="H47" s="11">
        <v>25486</v>
      </c>
      <c r="I47" s="11">
        <v>4</v>
      </c>
      <c r="J47" s="11">
        <v>550694</v>
      </c>
      <c r="K47" s="11" t="s">
        <v>929</v>
      </c>
      <c r="L47" s="11" t="s">
        <v>928</v>
      </c>
      <c r="M47" s="12">
        <v>16</v>
      </c>
      <c r="N47" s="12">
        <v>3.7</v>
      </c>
      <c r="O47" s="12">
        <v>59.2</v>
      </c>
      <c r="P47" s="12">
        <v>0</v>
      </c>
      <c r="Q47" s="12">
        <v>0</v>
      </c>
      <c r="R47" s="12">
        <v>59.2</v>
      </c>
      <c r="S47" s="46">
        <f t="shared" ref="S47:S84" si="1">ROUND(M47*N47*H47,0)</f>
        <v>1508771</v>
      </c>
    </row>
    <row r="48" spans="1:19" s="14" customFormat="1" x14ac:dyDescent="0.3">
      <c r="A48" s="10" t="s">
        <v>923</v>
      </c>
      <c r="B48" s="11" t="s">
        <v>924</v>
      </c>
      <c r="C48" s="11">
        <v>1745082</v>
      </c>
      <c r="D48" s="11" t="s">
        <v>871</v>
      </c>
      <c r="E48" s="10"/>
      <c r="F48" s="11" t="s">
        <v>872</v>
      </c>
      <c r="G48" s="11" t="s">
        <v>29</v>
      </c>
      <c r="H48" s="11">
        <v>25486</v>
      </c>
      <c r="I48" s="11">
        <v>5</v>
      </c>
      <c r="J48" s="11">
        <v>600743</v>
      </c>
      <c r="K48" s="11" t="s">
        <v>930</v>
      </c>
      <c r="L48" s="11" t="s">
        <v>931</v>
      </c>
      <c r="M48" s="12">
        <v>32542</v>
      </c>
      <c r="N48" s="12">
        <v>0.19491</v>
      </c>
      <c r="O48" s="12">
        <v>6342.7612200000003</v>
      </c>
      <c r="P48" s="12">
        <v>0</v>
      </c>
      <c r="Q48" s="12">
        <v>0</v>
      </c>
      <c r="R48" s="12">
        <v>6342.7610000000004</v>
      </c>
      <c r="S48" s="46">
        <f t="shared" si="1"/>
        <v>161651612</v>
      </c>
    </row>
    <row r="49" spans="1:19" s="14" customFormat="1" x14ac:dyDescent="0.3">
      <c r="A49" s="10" t="s">
        <v>923</v>
      </c>
      <c r="B49" s="11" t="s">
        <v>924</v>
      </c>
      <c r="C49" s="11">
        <v>1745082</v>
      </c>
      <c r="D49" s="11" t="s">
        <v>871</v>
      </c>
      <c r="E49" s="10"/>
      <c r="F49" s="11" t="s">
        <v>872</v>
      </c>
      <c r="G49" s="11" t="s">
        <v>29</v>
      </c>
      <c r="H49" s="11">
        <v>25486</v>
      </c>
      <c r="I49" s="11">
        <v>6</v>
      </c>
      <c r="J49" s="11">
        <v>600743</v>
      </c>
      <c r="K49" s="11" t="s">
        <v>932</v>
      </c>
      <c r="L49" s="11" t="s">
        <v>931</v>
      </c>
      <c r="M49" s="12">
        <v>26222</v>
      </c>
      <c r="N49" s="12">
        <v>0.19491</v>
      </c>
      <c r="O49" s="12">
        <v>5110.9300199999998</v>
      </c>
      <c r="P49" s="12">
        <v>0</v>
      </c>
      <c r="Q49" s="12">
        <v>0</v>
      </c>
      <c r="R49" s="12">
        <v>5110.93</v>
      </c>
      <c r="S49" s="46">
        <f t="shared" si="1"/>
        <v>130257162</v>
      </c>
    </row>
    <row r="50" spans="1:19" s="14" customFormat="1" x14ac:dyDescent="0.3">
      <c r="A50" s="10" t="s">
        <v>923</v>
      </c>
      <c r="B50" s="11" t="s">
        <v>924</v>
      </c>
      <c r="C50" s="11">
        <v>1745082</v>
      </c>
      <c r="D50" s="11" t="s">
        <v>871</v>
      </c>
      <c r="E50" s="10"/>
      <c r="F50" s="11" t="s">
        <v>872</v>
      </c>
      <c r="G50" s="11" t="s">
        <v>29</v>
      </c>
      <c r="H50" s="11">
        <v>25486</v>
      </c>
      <c r="I50" s="11">
        <v>7</v>
      </c>
      <c r="J50" s="11">
        <v>600838</v>
      </c>
      <c r="K50" s="11" t="s">
        <v>933</v>
      </c>
      <c r="L50" s="11" t="s">
        <v>931</v>
      </c>
      <c r="M50" s="12">
        <v>81324</v>
      </c>
      <c r="N50" s="12">
        <v>0.16555</v>
      </c>
      <c r="O50" s="12">
        <v>13463.188200000001</v>
      </c>
      <c r="P50" s="12">
        <v>0</v>
      </c>
      <c r="Q50" s="12">
        <v>0</v>
      </c>
      <c r="R50" s="12">
        <v>13463.188</v>
      </c>
      <c r="S50" s="46">
        <f t="shared" si="1"/>
        <v>343122814</v>
      </c>
    </row>
    <row r="51" spans="1:19" s="14" customFormat="1" x14ac:dyDescent="0.3">
      <c r="A51" s="10" t="s">
        <v>923</v>
      </c>
      <c r="B51" s="11" t="s">
        <v>924</v>
      </c>
      <c r="C51" s="11">
        <v>1745082</v>
      </c>
      <c r="D51" s="11" t="s">
        <v>871</v>
      </c>
      <c r="E51" s="10"/>
      <c r="F51" s="11" t="s">
        <v>872</v>
      </c>
      <c r="G51" s="11" t="s">
        <v>29</v>
      </c>
      <c r="H51" s="11">
        <v>25486</v>
      </c>
      <c r="I51" s="11">
        <v>8</v>
      </c>
      <c r="J51" s="11"/>
      <c r="K51" s="11" t="s">
        <v>934</v>
      </c>
      <c r="L51" s="11" t="s">
        <v>46</v>
      </c>
      <c r="M51" s="12">
        <v>0</v>
      </c>
      <c r="N51" s="12">
        <v>0</v>
      </c>
      <c r="O51" s="12">
        <v>0</v>
      </c>
      <c r="P51" s="12">
        <v>0</v>
      </c>
      <c r="Q51" s="12">
        <v>0</v>
      </c>
      <c r="R51" s="12">
        <v>0</v>
      </c>
      <c r="S51" s="46">
        <f t="shared" si="1"/>
        <v>0</v>
      </c>
    </row>
    <row r="52" spans="1:19" s="14" customFormat="1" x14ac:dyDescent="0.3">
      <c r="A52" s="10" t="s">
        <v>937</v>
      </c>
      <c r="B52" s="11" t="s">
        <v>924</v>
      </c>
      <c r="C52" s="11">
        <v>1745101</v>
      </c>
      <c r="D52" s="11" t="s">
        <v>202</v>
      </c>
      <c r="E52" s="10"/>
      <c r="F52" s="11" t="s">
        <v>203</v>
      </c>
      <c r="G52" s="11" t="s">
        <v>81</v>
      </c>
      <c r="H52" s="11">
        <v>23578</v>
      </c>
      <c r="I52" s="11">
        <v>1</v>
      </c>
      <c r="J52" s="11">
        <v>641283817</v>
      </c>
      <c r="K52" s="11" t="s">
        <v>938</v>
      </c>
      <c r="L52" s="11" t="s">
        <v>32</v>
      </c>
      <c r="M52" s="12">
        <v>4000</v>
      </c>
      <c r="N52" s="12">
        <v>6.3349000000000002</v>
      </c>
      <c r="O52" s="12">
        <v>25339.599999999999</v>
      </c>
      <c r="P52" s="12">
        <v>0</v>
      </c>
      <c r="Q52" s="12">
        <v>0</v>
      </c>
      <c r="R52" s="12">
        <v>25339.599999999999</v>
      </c>
      <c r="S52" s="46">
        <f t="shared" si="1"/>
        <v>597457089</v>
      </c>
    </row>
    <row r="53" spans="1:19" s="14" customFormat="1" x14ac:dyDescent="0.3">
      <c r="A53" s="10" t="s">
        <v>937</v>
      </c>
      <c r="B53" s="11" t="s">
        <v>924</v>
      </c>
      <c r="C53" s="11">
        <v>1745101</v>
      </c>
      <c r="D53" s="11" t="s">
        <v>202</v>
      </c>
      <c r="E53" s="10"/>
      <c r="F53" s="11" t="s">
        <v>203</v>
      </c>
      <c r="G53" s="11" t="s">
        <v>81</v>
      </c>
      <c r="H53" s="11">
        <v>23578</v>
      </c>
      <c r="I53" s="11">
        <v>2</v>
      </c>
      <c r="J53" s="11">
        <v>644942416</v>
      </c>
      <c r="K53" s="11" t="s">
        <v>939</v>
      </c>
      <c r="L53" s="11" t="s">
        <v>32</v>
      </c>
      <c r="M53" s="12">
        <v>4000</v>
      </c>
      <c r="N53" s="12">
        <v>0.2868</v>
      </c>
      <c r="O53" s="12">
        <v>1147.2</v>
      </c>
      <c r="P53" s="12">
        <v>0</v>
      </c>
      <c r="Q53" s="12">
        <v>0</v>
      </c>
      <c r="R53" s="12">
        <v>1147.2</v>
      </c>
      <c r="S53" s="46">
        <f t="shared" si="1"/>
        <v>27048682</v>
      </c>
    </row>
    <row r="54" spans="1:19" s="14" customFormat="1" x14ac:dyDescent="0.3">
      <c r="A54" s="10" t="s">
        <v>937</v>
      </c>
      <c r="B54" s="11" t="s">
        <v>924</v>
      </c>
      <c r="C54" s="11">
        <v>1745101</v>
      </c>
      <c r="D54" s="11" t="s">
        <v>202</v>
      </c>
      <c r="E54" s="10"/>
      <c r="F54" s="11" t="s">
        <v>203</v>
      </c>
      <c r="G54" s="11" t="s">
        <v>81</v>
      </c>
      <c r="H54" s="11">
        <v>23578</v>
      </c>
      <c r="I54" s="11">
        <v>3</v>
      </c>
      <c r="J54" s="11"/>
      <c r="K54" s="11" t="s">
        <v>940</v>
      </c>
      <c r="L54" s="11" t="s">
        <v>46</v>
      </c>
      <c r="M54" s="12">
        <v>0</v>
      </c>
      <c r="N54" s="12">
        <v>0</v>
      </c>
      <c r="O54" s="12">
        <v>0</v>
      </c>
      <c r="P54" s="12">
        <v>0</v>
      </c>
      <c r="Q54" s="12">
        <v>0</v>
      </c>
      <c r="R54" s="12">
        <v>0</v>
      </c>
      <c r="S54" s="46">
        <f t="shared" si="1"/>
        <v>0</v>
      </c>
    </row>
    <row r="55" spans="1:19" s="14" customFormat="1" x14ac:dyDescent="0.3">
      <c r="A55" s="10" t="s">
        <v>941</v>
      </c>
      <c r="B55" s="11" t="s">
        <v>942</v>
      </c>
      <c r="C55" s="11">
        <v>1745102</v>
      </c>
      <c r="D55" s="11" t="s">
        <v>125</v>
      </c>
      <c r="E55" s="10"/>
      <c r="F55" s="11" t="s">
        <v>126</v>
      </c>
      <c r="G55" s="11" t="s">
        <v>81</v>
      </c>
      <c r="H55" s="11">
        <v>23505</v>
      </c>
      <c r="I55" s="11">
        <v>1</v>
      </c>
      <c r="J55" s="11" t="s">
        <v>82</v>
      </c>
      <c r="K55" s="11" t="s">
        <v>493</v>
      </c>
      <c r="L55" s="11" t="s">
        <v>32</v>
      </c>
      <c r="M55" s="12">
        <v>1400</v>
      </c>
      <c r="N55" s="12">
        <v>5.85</v>
      </c>
      <c r="O55" s="12">
        <v>8190</v>
      </c>
      <c r="P55" s="12">
        <v>0</v>
      </c>
      <c r="Q55" s="12">
        <v>0</v>
      </c>
      <c r="R55" s="12">
        <v>8190</v>
      </c>
      <c r="S55" s="46">
        <f t="shared" si="1"/>
        <v>192505950</v>
      </c>
    </row>
    <row r="56" spans="1:19" s="14" customFormat="1" x14ac:dyDescent="0.3">
      <c r="A56" s="10" t="s">
        <v>941</v>
      </c>
      <c r="B56" s="11" t="s">
        <v>942</v>
      </c>
      <c r="C56" s="11">
        <v>1745102</v>
      </c>
      <c r="D56" s="11" t="s">
        <v>125</v>
      </c>
      <c r="E56" s="10"/>
      <c r="F56" s="11" t="s">
        <v>126</v>
      </c>
      <c r="G56" s="11" t="s">
        <v>81</v>
      </c>
      <c r="H56" s="11">
        <v>23505</v>
      </c>
      <c r="I56" s="11">
        <v>2</v>
      </c>
      <c r="J56" s="11" t="s">
        <v>497</v>
      </c>
      <c r="K56" s="11" t="s">
        <v>498</v>
      </c>
      <c r="L56" s="11" t="s">
        <v>32</v>
      </c>
      <c r="M56" s="12">
        <v>400</v>
      </c>
      <c r="N56" s="12">
        <v>5.75</v>
      </c>
      <c r="O56" s="12">
        <v>2300</v>
      </c>
      <c r="P56" s="12">
        <v>0</v>
      </c>
      <c r="Q56" s="12">
        <v>0</v>
      </c>
      <c r="R56" s="12">
        <v>2300</v>
      </c>
      <c r="S56" s="46">
        <f t="shared" si="1"/>
        <v>54061500</v>
      </c>
    </row>
    <row r="57" spans="1:19" s="14" customFormat="1" x14ac:dyDescent="0.3">
      <c r="A57" s="10" t="s">
        <v>941</v>
      </c>
      <c r="B57" s="11" t="s">
        <v>942</v>
      </c>
      <c r="C57" s="11">
        <v>1745102</v>
      </c>
      <c r="D57" s="11" t="s">
        <v>125</v>
      </c>
      <c r="E57" s="10"/>
      <c r="F57" s="11" t="s">
        <v>126</v>
      </c>
      <c r="G57" s="11" t="s">
        <v>81</v>
      </c>
      <c r="H57" s="11">
        <v>23505</v>
      </c>
      <c r="I57" s="11">
        <v>3</v>
      </c>
      <c r="J57" s="11" t="s">
        <v>499</v>
      </c>
      <c r="K57" s="11" t="s">
        <v>500</v>
      </c>
      <c r="L57" s="11" t="s">
        <v>32</v>
      </c>
      <c r="M57" s="12">
        <v>365</v>
      </c>
      <c r="N57" s="12">
        <v>5.75</v>
      </c>
      <c r="O57" s="12">
        <v>2098.75</v>
      </c>
      <c r="P57" s="12">
        <v>0</v>
      </c>
      <c r="Q57" s="12">
        <v>0</v>
      </c>
      <c r="R57" s="12">
        <v>2098.75</v>
      </c>
      <c r="S57" s="46">
        <f t="shared" si="1"/>
        <v>49331119</v>
      </c>
    </row>
    <row r="58" spans="1:19" s="14" customFormat="1" x14ac:dyDescent="0.3">
      <c r="A58" s="10" t="s">
        <v>941</v>
      </c>
      <c r="B58" s="11" t="s">
        <v>942</v>
      </c>
      <c r="C58" s="11">
        <v>1745102</v>
      </c>
      <c r="D58" s="11" t="s">
        <v>125</v>
      </c>
      <c r="E58" s="10"/>
      <c r="F58" s="11" t="s">
        <v>126</v>
      </c>
      <c r="G58" s="11" t="s">
        <v>81</v>
      </c>
      <c r="H58" s="11">
        <v>23505</v>
      </c>
      <c r="I58" s="11">
        <v>4</v>
      </c>
      <c r="J58" s="11"/>
      <c r="K58" s="11" t="s">
        <v>943</v>
      </c>
      <c r="L58" s="11" t="s">
        <v>46</v>
      </c>
      <c r="M58" s="12">
        <v>0</v>
      </c>
      <c r="N58" s="12">
        <v>0</v>
      </c>
      <c r="O58" s="12">
        <v>0</v>
      </c>
      <c r="P58" s="12">
        <v>0</v>
      </c>
      <c r="Q58" s="12">
        <v>0</v>
      </c>
      <c r="R58" s="12">
        <v>0</v>
      </c>
      <c r="S58" s="46">
        <f t="shared" si="1"/>
        <v>0</v>
      </c>
    </row>
    <row r="59" spans="1:19" s="14" customFormat="1" x14ac:dyDescent="0.3">
      <c r="A59" s="10" t="s">
        <v>952</v>
      </c>
      <c r="B59" s="11" t="s">
        <v>953</v>
      </c>
      <c r="C59" s="11">
        <v>1745115</v>
      </c>
      <c r="D59" s="11" t="s">
        <v>125</v>
      </c>
      <c r="E59" s="10"/>
      <c r="F59" s="11" t="s">
        <v>126</v>
      </c>
      <c r="G59" s="11" t="s">
        <v>81</v>
      </c>
      <c r="H59" s="11">
        <v>23463</v>
      </c>
      <c r="I59" s="11">
        <v>1</v>
      </c>
      <c r="J59" s="11" t="s">
        <v>171</v>
      </c>
      <c r="K59" s="11" t="s">
        <v>172</v>
      </c>
      <c r="L59" s="11" t="s">
        <v>32</v>
      </c>
      <c r="M59" s="12">
        <v>3000</v>
      </c>
      <c r="N59" s="12">
        <v>6.37</v>
      </c>
      <c r="O59" s="12">
        <v>19110</v>
      </c>
      <c r="P59" s="12">
        <v>0</v>
      </c>
      <c r="Q59" s="12">
        <v>0</v>
      </c>
      <c r="R59" s="12">
        <v>19110</v>
      </c>
      <c r="S59" s="46">
        <f t="shared" si="1"/>
        <v>448377930</v>
      </c>
    </row>
    <row r="60" spans="1:19" s="14" customFormat="1" x14ac:dyDescent="0.3">
      <c r="A60" s="10" t="s">
        <v>952</v>
      </c>
      <c r="B60" s="11" t="s">
        <v>953</v>
      </c>
      <c r="C60" s="11">
        <v>1745115</v>
      </c>
      <c r="D60" s="11" t="s">
        <v>125</v>
      </c>
      <c r="E60" s="10"/>
      <c r="F60" s="11" t="s">
        <v>126</v>
      </c>
      <c r="G60" s="11" t="s">
        <v>81</v>
      </c>
      <c r="H60" s="11">
        <v>23463</v>
      </c>
      <c r="I60" s="11">
        <v>2</v>
      </c>
      <c r="J60" s="11" t="s">
        <v>88</v>
      </c>
      <c r="K60" s="11" t="s">
        <v>89</v>
      </c>
      <c r="L60" s="11" t="s">
        <v>32</v>
      </c>
      <c r="M60" s="12">
        <v>3300</v>
      </c>
      <c r="N60" s="12">
        <v>5.67</v>
      </c>
      <c r="O60" s="12">
        <v>18711</v>
      </c>
      <c r="P60" s="12">
        <v>0</v>
      </c>
      <c r="Q60" s="12">
        <v>0</v>
      </c>
      <c r="R60" s="12">
        <v>18711</v>
      </c>
      <c r="S60" s="46">
        <f t="shared" si="1"/>
        <v>439016193</v>
      </c>
    </row>
    <row r="61" spans="1:19" s="14" customFormat="1" x14ac:dyDescent="0.3">
      <c r="A61" s="10" t="s">
        <v>952</v>
      </c>
      <c r="B61" s="11" t="s">
        <v>953</v>
      </c>
      <c r="C61" s="11">
        <v>1745115</v>
      </c>
      <c r="D61" s="11" t="s">
        <v>125</v>
      </c>
      <c r="E61" s="10"/>
      <c r="F61" s="11" t="s">
        <v>126</v>
      </c>
      <c r="G61" s="11" t="s">
        <v>81</v>
      </c>
      <c r="H61" s="11">
        <v>23463</v>
      </c>
      <c r="I61" s="11">
        <v>3</v>
      </c>
      <c r="J61" s="11" t="s">
        <v>90</v>
      </c>
      <c r="K61" s="11" t="s">
        <v>91</v>
      </c>
      <c r="L61" s="11" t="s">
        <v>32</v>
      </c>
      <c r="M61" s="12">
        <v>1400</v>
      </c>
      <c r="N61" s="12">
        <v>5.89</v>
      </c>
      <c r="O61" s="12">
        <v>8246</v>
      </c>
      <c r="P61" s="12">
        <v>0</v>
      </c>
      <c r="Q61" s="12">
        <v>0</v>
      </c>
      <c r="R61" s="12">
        <v>8246</v>
      </c>
      <c r="S61" s="46">
        <f t="shared" si="1"/>
        <v>193475898</v>
      </c>
    </row>
    <row r="62" spans="1:19" s="14" customFormat="1" x14ac:dyDescent="0.3">
      <c r="A62" s="10" t="s">
        <v>952</v>
      </c>
      <c r="B62" s="11" t="s">
        <v>953</v>
      </c>
      <c r="C62" s="11">
        <v>1745115</v>
      </c>
      <c r="D62" s="11" t="s">
        <v>125</v>
      </c>
      <c r="E62" s="10"/>
      <c r="F62" s="11" t="s">
        <v>126</v>
      </c>
      <c r="G62" s="11" t="s">
        <v>81</v>
      </c>
      <c r="H62" s="11">
        <v>23463</v>
      </c>
      <c r="I62" s="11">
        <v>4</v>
      </c>
      <c r="J62" s="11" t="s">
        <v>173</v>
      </c>
      <c r="K62" s="11" t="s">
        <v>174</v>
      </c>
      <c r="L62" s="11" t="s">
        <v>32</v>
      </c>
      <c r="M62" s="12">
        <v>1100</v>
      </c>
      <c r="N62" s="12">
        <v>4.0999999999999996</v>
      </c>
      <c r="O62" s="12">
        <v>4510</v>
      </c>
      <c r="P62" s="12">
        <v>0</v>
      </c>
      <c r="Q62" s="12">
        <v>0</v>
      </c>
      <c r="R62" s="12">
        <v>4510</v>
      </c>
      <c r="S62" s="46">
        <f t="shared" si="1"/>
        <v>105818130</v>
      </c>
    </row>
    <row r="63" spans="1:19" s="14" customFormat="1" x14ac:dyDescent="0.3">
      <c r="A63" s="10" t="s">
        <v>952</v>
      </c>
      <c r="B63" s="11" t="s">
        <v>953</v>
      </c>
      <c r="C63" s="11">
        <v>1745115</v>
      </c>
      <c r="D63" s="11" t="s">
        <v>125</v>
      </c>
      <c r="E63" s="10"/>
      <c r="F63" s="11" t="s">
        <v>126</v>
      </c>
      <c r="G63" s="11" t="s">
        <v>81</v>
      </c>
      <c r="H63" s="11">
        <v>23463</v>
      </c>
      <c r="I63" s="11">
        <v>5</v>
      </c>
      <c r="J63" s="11" t="s">
        <v>175</v>
      </c>
      <c r="K63" s="11" t="s">
        <v>176</v>
      </c>
      <c r="L63" s="11" t="s">
        <v>32</v>
      </c>
      <c r="M63" s="12">
        <v>1400</v>
      </c>
      <c r="N63" s="12">
        <v>5.89</v>
      </c>
      <c r="O63" s="12">
        <v>8246</v>
      </c>
      <c r="P63" s="12">
        <v>0</v>
      </c>
      <c r="Q63" s="12">
        <v>0</v>
      </c>
      <c r="R63" s="12">
        <v>8246</v>
      </c>
      <c r="S63" s="46">
        <f t="shared" si="1"/>
        <v>193475898</v>
      </c>
    </row>
    <row r="64" spans="1:19" s="14" customFormat="1" x14ac:dyDescent="0.3">
      <c r="A64" s="10" t="s">
        <v>952</v>
      </c>
      <c r="B64" s="11" t="s">
        <v>953</v>
      </c>
      <c r="C64" s="11">
        <v>1745115</v>
      </c>
      <c r="D64" s="11" t="s">
        <v>125</v>
      </c>
      <c r="E64" s="10"/>
      <c r="F64" s="11" t="s">
        <v>126</v>
      </c>
      <c r="G64" s="11" t="s">
        <v>81</v>
      </c>
      <c r="H64" s="11">
        <v>23463</v>
      </c>
      <c r="I64" s="11">
        <v>6</v>
      </c>
      <c r="J64" s="11" t="s">
        <v>503</v>
      </c>
      <c r="K64" s="11" t="s">
        <v>504</v>
      </c>
      <c r="L64" s="11" t="s">
        <v>32</v>
      </c>
      <c r="M64" s="12">
        <v>2000</v>
      </c>
      <c r="N64" s="12">
        <v>5.62</v>
      </c>
      <c r="O64" s="12">
        <v>11240</v>
      </c>
      <c r="P64" s="12">
        <v>0</v>
      </c>
      <c r="Q64" s="12">
        <v>0</v>
      </c>
      <c r="R64" s="12">
        <v>11240</v>
      </c>
      <c r="S64" s="46">
        <f t="shared" si="1"/>
        <v>263724120</v>
      </c>
    </row>
    <row r="65" spans="1:19" s="14" customFormat="1" x14ac:dyDescent="0.3">
      <c r="A65" s="10" t="s">
        <v>952</v>
      </c>
      <c r="B65" s="11" t="s">
        <v>953</v>
      </c>
      <c r="C65" s="11">
        <v>1745115</v>
      </c>
      <c r="D65" s="11" t="s">
        <v>125</v>
      </c>
      <c r="E65" s="10"/>
      <c r="F65" s="11" t="s">
        <v>126</v>
      </c>
      <c r="G65" s="11" t="s">
        <v>81</v>
      </c>
      <c r="H65" s="11">
        <v>23463</v>
      </c>
      <c r="I65" s="11">
        <v>7</v>
      </c>
      <c r="J65" s="11" t="s">
        <v>505</v>
      </c>
      <c r="K65" s="11" t="s">
        <v>506</v>
      </c>
      <c r="L65" s="11" t="s">
        <v>32</v>
      </c>
      <c r="M65" s="12">
        <v>2000</v>
      </c>
      <c r="N65" s="12">
        <v>5.62</v>
      </c>
      <c r="O65" s="12">
        <v>11240</v>
      </c>
      <c r="P65" s="12">
        <v>0</v>
      </c>
      <c r="Q65" s="12">
        <v>0</v>
      </c>
      <c r="R65" s="12">
        <v>11240</v>
      </c>
      <c r="S65" s="46">
        <f t="shared" si="1"/>
        <v>263724120</v>
      </c>
    </row>
    <row r="66" spans="1:19" s="14" customFormat="1" x14ac:dyDescent="0.3">
      <c r="A66" s="10" t="s">
        <v>952</v>
      </c>
      <c r="B66" s="11" t="s">
        <v>953</v>
      </c>
      <c r="C66" s="11">
        <v>1745115</v>
      </c>
      <c r="D66" s="11" t="s">
        <v>125</v>
      </c>
      <c r="E66" s="10"/>
      <c r="F66" s="11" t="s">
        <v>126</v>
      </c>
      <c r="G66" s="11" t="s">
        <v>81</v>
      </c>
      <c r="H66" s="11">
        <v>23463</v>
      </c>
      <c r="I66" s="11">
        <v>8</v>
      </c>
      <c r="J66" s="11"/>
      <c r="K66" s="11" t="s">
        <v>954</v>
      </c>
      <c r="L66" s="11" t="s">
        <v>46</v>
      </c>
      <c r="M66" s="12">
        <v>0</v>
      </c>
      <c r="N66" s="12">
        <v>0</v>
      </c>
      <c r="O66" s="12">
        <v>0</v>
      </c>
      <c r="P66" s="12">
        <v>0</v>
      </c>
      <c r="Q66" s="12">
        <v>0</v>
      </c>
      <c r="R66" s="12">
        <v>0</v>
      </c>
      <c r="S66" s="46">
        <f t="shared" si="1"/>
        <v>0</v>
      </c>
    </row>
    <row r="67" spans="1:19" s="14" customFormat="1" x14ac:dyDescent="0.3">
      <c r="A67" s="10" t="s">
        <v>955</v>
      </c>
      <c r="B67" s="11" t="s">
        <v>953</v>
      </c>
      <c r="C67" s="11">
        <v>1745116</v>
      </c>
      <c r="D67" s="11" t="s">
        <v>125</v>
      </c>
      <c r="E67" s="10"/>
      <c r="F67" s="11" t="s">
        <v>126</v>
      </c>
      <c r="G67" s="11" t="s">
        <v>81</v>
      </c>
      <c r="H67" s="11">
        <v>23463</v>
      </c>
      <c r="I67" s="11">
        <v>1</v>
      </c>
      <c r="J67" s="11" t="s">
        <v>147</v>
      </c>
      <c r="K67" s="11" t="s">
        <v>148</v>
      </c>
      <c r="L67" s="11" t="s">
        <v>32</v>
      </c>
      <c r="M67" s="12">
        <v>3200</v>
      </c>
      <c r="N67" s="12">
        <v>5.85</v>
      </c>
      <c r="O67" s="12">
        <v>18720</v>
      </c>
      <c r="P67" s="12">
        <v>0</v>
      </c>
      <c r="Q67" s="12">
        <v>0</v>
      </c>
      <c r="R67" s="12">
        <v>18720</v>
      </c>
      <c r="S67" s="46">
        <f t="shared" si="1"/>
        <v>439227360</v>
      </c>
    </row>
    <row r="68" spans="1:19" s="14" customFormat="1" x14ac:dyDescent="0.3">
      <c r="A68" s="10" t="s">
        <v>955</v>
      </c>
      <c r="B68" s="11" t="s">
        <v>953</v>
      </c>
      <c r="C68" s="11">
        <v>1745116</v>
      </c>
      <c r="D68" s="11" t="s">
        <v>125</v>
      </c>
      <c r="E68" s="10"/>
      <c r="F68" s="11" t="s">
        <v>126</v>
      </c>
      <c r="G68" s="11" t="s">
        <v>81</v>
      </c>
      <c r="H68" s="11">
        <v>23463</v>
      </c>
      <c r="I68" s="11">
        <v>2</v>
      </c>
      <c r="J68" s="11" t="s">
        <v>149</v>
      </c>
      <c r="K68" s="11" t="s">
        <v>492</v>
      </c>
      <c r="L68" s="11" t="s">
        <v>32</v>
      </c>
      <c r="M68" s="12">
        <v>600</v>
      </c>
      <c r="N68" s="12">
        <v>5.85</v>
      </c>
      <c r="O68" s="12">
        <v>3510</v>
      </c>
      <c r="P68" s="12">
        <v>0</v>
      </c>
      <c r="Q68" s="12">
        <v>0</v>
      </c>
      <c r="R68" s="12">
        <v>3510</v>
      </c>
      <c r="S68" s="46">
        <f t="shared" si="1"/>
        <v>82355130</v>
      </c>
    </row>
    <row r="69" spans="1:19" s="14" customFormat="1" x14ac:dyDescent="0.3">
      <c r="A69" s="10" t="s">
        <v>955</v>
      </c>
      <c r="B69" s="11" t="s">
        <v>953</v>
      </c>
      <c r="C69" s="11">
        <v>1745116</v>
      </c>
      <c r="D69" s="11" t="s">
        <v>125</v>
      </c>
      <c r="E69" s="10"/>
      <c r="F69" s="11" t="s">
        <v>126</v>
      </c>
      <c r="G69" s="11" t="s">
        <v>81</v>
      </c>
      <c r="H69" s="11">
        <v>23463</v>
      </c>
      <c r="I69" s="11">
        <v>3</v>
      </c>
      <c r="J69" s="11" t="s">
        <v>495</v>
      </c>
      <c r="K69" s="11" t="s">
        <v>496</v>
      </c>
      <c r="L69" s="11" t="s">
        <v>32</v>
      </c>
      <c r="M69" s="12">
        <v>900</v>
      </c>
      <c r="N69" s="12">
        <v>5.75</v>
      </c>
      <c r="O69" s="12">
        <v>5175</v>
      </c>
      <c r="P69" s="12">
        <v>0</v>
      </c>
      <c r="Q69" s="12">
        <v>0</v>
      </c>
      <c r="R69" s="12">
        <v>5175</v>
      </c>
      <c r="S69" s="46">
        <f t="shared" si="1"/>
        <v>121421025</v>
      </c>
    </row>
    <row r="70" spans="1:19" s="14" customFormat="1" x14ac:dyDescent="0.3">
      <c r="A70" s="10" t="s">
        <v>955</v>
      </c>
      <c r="B70" s="11" t="s">
        <v>953</v>
      </c>
      <c r="C70" s="11">
        <v>1745116</v>
      </c>
      <c r="D70" s="11" t="s">
        <v>125</v>
      </c>
      <c r="E70" s="10"/>
      <c r="F70" s="11" t="s">
        <v>126</v>
      </c>
      <c r="G70" s="11" t="s">
        <v>81</v>
      </c>
      <c r="H70" s="11">
        <v>23463</v>
      </c>
      <c r="I70" s="11">
        <v>4</v>
      </c>
      <c r="J70" s="11" t="s">
        <v>155</v>
      </c>
      <c r="K70" s="11" t="s">
        <v>156</v>
      </c>
      <c r="L70" s="11" t="s">
        <v>32</v>
      </c>
      <c r="M70" s="12">
        <v>100</v>
      </c>
      <c r="N70" s="12">
        <v>6.33</v>
      </c>
      <c r="O70" s="12">
        <v>633</v>
      </c>
      <c r="P70" s="12">
        <v>0</v>
      </c>
      <c r="Q70" s="12">
        <v>0</v>
      </c>
      <c r="R70" s="12">
        <v>633</v>
      </c>
      <c r="S70" s="46">
        <f t="shared" si="1"/>
        <v>14852079</v>
      </c>
    </row>
    <row r="71" spans="1:19" s="14" customFormat="1" x14ac:dyDescent="0.3">
      <c r="A71" s="10" t="s">
        <v>955</v>
      </c>
      <c r="B71" s="11" t="s">
        <v>953</v>
      </c>
      <c r="C71" s="11">
        <v>1745116</v>
      </c>
      <c r="D71" s="11" t="s">
        <v>125</v>
      </c>
      <c r="E71" s="10"/>
      <c r="F71" s="11" t="s">
        <v>126</v>
      </c>
      <c r="G71" s="11" t="s">
        <v>81</v>
      </c>
      <c r="H71" s="11">
        <v>23463</v>
      </c>
      <c r="I71" s="11">
        <v>5</v>
      </c>
      <c r="J71" s="11" t="s">
        <v>159</v>
      </c>
      <c r="K71" s="11" t="s">
        <v>160</v>
      </c>
      <c r="L71" s="11" t="s">
        <v>32</v>
      </c>
      <c r="M71" s="12">
        <v>600</v>
      </c>
      <c r="N71" s="12">
        <v>2.88</v>
      </c>
      <c r="O71" s="12">
        <v>1728</v>
      </c>
      <c r="P71" s="12">
        <v>0</v>
      </c>
      <c r="Q71" s="12">
        <v>0</v>
      </c>
      <c r="R71" s="12">
        <v>1728</v>
      </c>
      <c r="S71" s="46">
        <f t="shared" si="1"/>
        <v>40544064</v>
      </c>
    </row>
    <row r="72" spans="1:19" s="14" customFormat="1" x14ac:dyDescent="0.3">
      <c r="A72" s="10" t="s">
        <v>955</v>
      </c>
      <c r="B72" s="11" t="s">
        <v>953</v>
      </c>
      <c r="C72" s="11">
        <v>1745116</v>
      </c>
      <c r="D72" s="11" t="s">
        <v>125</v>
      </c>
      <c r="E72" s="10"/>
      <c r="F72" s="11" t="s">
        <v>126</v>
      </c>
      <c r="G72" s="11" t="s">
        <v>81</v>
      </c>
      <c r="H72" s="11">
        <v>23463</v>
      </c>
      <c r="I72" s="11">
        <v>6</v>
      </c>
      <c r="J72" s="11" t="s">
        <v>826</v>
      </c>
      <c r="K72" s="11" t="s">
        <v>956</v>
      </c>
      <c r="L72" s="11" t="s">
        <v>32</v>
      </c>
      <c r="M72" s="12">
        <v>200</v>
      </c>
      <c r="N72" s="12">
        <v>5.75</v>
      </c>
      <c r="O72" s="12">
        <v>1150</v>
      </c>
      <c r="P72" s="12">
        <v>0</v>
      </c>
      <c r="Q72" s="12">
        <v>0</v>
      </c>
      <c r="R72" s="12">
        <v>1150</v>
      </c>
      <c r="S72" s="46">
        <f t="shared" si="1"/>
        <v>26982450</v>
      </c>
    </row>
    <row r="73" spans="1:19" s="14" customFormat="1" x14ac:dyDescent="0.3">
      <c r="A73" s="10" t="s">
        <v>955</v>
      </c>
      <c r="B73" s="11" t="s">
        <v>953</v>
      </c>
      <c r="C73" s="11">
        <v>1745116</v>
      </c>
      <c r="D73" s="11" t="s">
        <v>125</v>
      </c>
      <c r="E73" s="10"/>
      <c r="F73" s="11" t="s">
        <v>126</v>
      </c>
      <c r="G73" s="11" t="s">
        <v>81</v>
      </c>
      <c r="H73" s="11">
        <v>23463</v>
      </c>
      <c r="I73" s="11">
        <v>7</v>
      </c>
      <c r="J73" s="11" t="s">
        <v>165</v>
      </c>
      <c r="K73" s="11" t="s">
        <v>166</v>
      </c>
      <c r="L73" s="11" t="s">
        <v>32</v>
      </c>
      <c r="M73" s="12">
        <v>100</v>
      </c>
      <c r="N73" s="12">
        <v>6.33</v>
      </c>
      <c r="O73" s="12">
        <v>633</v>
      </c>
      <c r="P73" s="12">
        <v>0</v>
      </c>
      <c r="Q73" s="12">
        <v>0</v>
      </c>
      <c r="R73" s="12">
        <v>633</v>
      </c>
      <c r="S73" s="46">
        <f t="shared" si="1"/>
        <v>14852079</v>
      </c>
    </row>
    <row r="74" spans="1:19" s="14" customFormat="1" x14ac:dyDescent="0.3">
      <c r="A74" s="10" t="s">
        <v>955</v>
      </c>
      <c r="B74" s="11" t="s">
        <v>953</v>
      </c>
      <c r="C74" s="11">
        <v>1745116</v>
      </c>
      <c r="D74" s="11" t="s">
        <v>125</v>
      </c>
      <c r="E74" s="10"/>
      <c r="F74" s="11" t="s">
        <v>126</v>
      </c>
      <c r="G74" s="11" t="s">
        <v>81</v>
      </c>
      <c r="H74" s="11">
        <v>23463</v>
      </c>
      <c r="I74" s="11">
        <v>8</v>
      </c>
      <c r="J74" s="11" t="s">
        <v>167</v>
      </c>
      <c r="K74" s="11" t="s">
        <v>168</v>
      </c>
      <c r="L74" s="11" t="s">
        <v>32</v>
      </c>
      <c r="M74" s="12">
        <v>100</v>
      </c>
      <c r="N74" s="12">
        <v>6.33</v>
      </c>
      <c r="O74" s="12">
        <v>633</v>
      </c>
      <c r="P74" s="12">
        <v>0</v>
      </c>
      <c r="Q74" s="12">
        <v>0</v>
      </c>
      <c r="R74" s="12">
        <v>633</v>
      </c>
      <c r="S74" s="46">
        <f t="shared" si="1"/>
        <v>14852079</v>
      </c>
    </row>
    <row r="75" spans="1:19" s="14" customFormat="1" x14ac:dyDescent="0.3">
      <c r="A75" s="10" t="s">
        <v>955</v>
      </c>
      <c r="B75" s="11" t="s">
        <v>953</v>
      </c>
      <c r="C75" s="11">
        <v>1745116</v>
      </c>
      <c r="D75" s="11" t="s">
        <v>125</v>
      </c>
      <c r="E75" s="10"/>
      <c r="F75" s="11" t="s">
        <v>126</v>
      </c>
      <c r="G75" s="11" t="s">
        <v>81</v>
      </c>
      <c r="H75" s="11">
        <v>23463</v>
      </c>
      <c r="I75" s="11">
        <v>9</v>
      </c>
      <c r="J75" s="11"/>
      <c r="K75" s="11" t="s">
        <v>957</v>
      </c>
      <c r="L75" s="11" t="s">
        <v>46</v>
      </c>
      <c r="M75" s="12">
        <v>0</v>
      </c>
      <c r="N75" s="12">
        <v>0</v>
      </c>
      <c r="O75" s="12">
        <v>0</v>
      </c>
      <c r="P75" s="12">
        <v>0</v>
      </c>
      <c r="Q75" s="12">
        <v>0</v>
      </c>
      <c r="R75" s="12">
        <v>0</v>
      </c>
      <c r="S75" s="46">
        <f t="shared" si="1"/>
        <v>0</v>
      </c>
    </row>
    <row r="76" spans="1:19" s="14" customFormat="1" x14ac:dyDescent="0.3">
      <c r="A76" s="10" t="s">
        <v>958</v>
      </c>
      <c r="B76" s="11" t="s">
        <v>953</v>
      </c>
      <c r="C76" s="11">
        <v>1745117</v>
      </c>
      <c r="D76" s="11" t="s">
        <v>125</v>
      </c>
      <c r="E76" s="10"/>
      <c r="F76" s="11" t="s">
        <v>126</v>
      </c>
      <c r="G76" s="11" t="s">
        <v>81</v>
      </c>
      <c r="H76" s="11">
        <v>23463</v>
      </c>
      <c r="I76" s="11">
        <v>1</v>
      </c>
      <c r="J76" s="11" t="s">
        <v>86</v>
      </c>
      <c r="K76" s="11" t="s">
        <v>87</v>
      </c>
      <c r="L76" s="11" t="s">
        <v>32</v>
      </c>
      <c r="M76" s="12">
        <v>1100</v>
      </c>
      <c r="N76" s="12">
        <v>5.1100000000000003</v>
      </c>
      <c r="O76" s="12">
        <v>5621</v>
      </c>
      <c r="P76" s="12">
        <v>0</v>
      </c>
      <c r="Q76" s="12">
        <v>0</v>
      </c>
      <c r="R76" s="12">
        <v>5621</v>
      </c>
      <c r="S76" s="46">
        <f t="shared" si="1"/>
        <v>131885523</v>
      </c>
    </row>
    <row r="77" spans="1:19" s="14" customFormat="1" x14ac:dyDescent="0.3">
      <c r="A77" s="10" t="s">
        <v>958</v>
      </c>
      <c r="B77" s="11" t="s">
        <v>953</v>
      </c>
      <c r="C77" s="11">
        <v>1745117</v>
      </c>
      <c r="D77" s="11" t="s">
        <v>125</v>
      </c>
      <c r="E77" s="10"/>
      <c r="F77" s="11" t="s">
        <v>126</v>
      </c>
      <c r="G77" s="11" t="s">
        <v>81</v>
      </c>
      <c r="H77" s="11">
        <v>23463</v>
      </c>
      <c r="I77" s="11">
        <v>2</v>
      </c>
      <c r="J77" s="11" t="s">
        <v>127</v>
      </c>
      <c r="K77" s="11" t="s">
        <v>128</v>
      </c>
      <c r="L77" s="11" t="s">
        <v>32</v>
      </c>
      <c r="M77" s="12">
        <v>1000</v>
      </c>
      <c r="N77" s="12">
        <v>5.1100000000000003</v>
      </c>
      <c r="O77" s="12">
        <v>5110</v>
      </c>
      <c r="P77" s="12">
        <v>0</v>
      </c>
      <c r="Q77" s="12">
        <v>0</v>
      </c>
      <c r="R77" s="12">
        <v>5110</v>
      </c>
      <c r="S77" s="46">
        <f t="shared" si="1"/>
        <v>119895930</v>
      </c>
    </row>
    <row r="78" spans="1:19" s="14" customFormat="1" x14ac:dyDescent="0.3">
      <c r="A78" s="10" t="s">
        <v>958</v>
      </c>
      <c r="B78" s="11" t="s">
        <v>953</v>
      </c>
      <c r="C78" s="11">
        <v>1745117</v>
      </c>
      <c r="D78" s="11" t="s">
        <v>125</v>
      </c>
      <c r="E78" s="10"/>
      <c r="F78" s="11" t="s">
        <v>126</v>
      </c>
      <c r="G78" s="11" t="s">
        <v>81</v>
      </c>
      <c r="H78" s="11">
        <v>23463</v>
      </c>
      <c r="I78" s="11">
        <v>3</v>
      </c>
      <c r="J78" s="11" t="s">
        <v>129</v>
      </c>
      <c r="K78" s="11" t="s">
        <v>130</v>
      </c>
      <c r="L78" s="11" t="s">
        <v>32</v>
      </c>
      <c r="M78" s="12">
        <v>100</v>
      </c>
      <c r="N78" s="12">
        <v>4.68</v>
      </c>
      <c r="O78" s="12">
        <v>468</v>
      </c>
      <c r="P78" s="12">
        <v>0</v>
      </c>
      <c r="Q78" s="12">
        <v>0</v>
      </c>
      <c r="R78" s="12">
        <v>468</v>
      </c>
      <c r="S78" s="46">
        <f t="shared" si="1"/>
        <v>10980684</v>
      </c>
    </row>
    <row r="79" spans="1:19" s="14" customFormat="1" x14ac:dyDescent="0.3">
      <c r="A79" s="10" t="s">
        <v>958</v>
      </c>
      <c r="B79" s="11" t="s">
        <v>953</v>
      </c>
      <c r="C79" s="11">
        <v>1745117</v>
      </c>
      <c r="D79" s="11" t="s">
        <v>125</v>
      </c>
      <c r="E79" s="10"/>
      <c r="F79" s="11" t="s">
        <v>126</v>
      </c>
      <c r="G79" s="11" t="s">
        <v>81</v>
      </c>
      <c r="H79" s="11">
        <v>23463</v>
      </c>
      <c r="I79" s="11">
        <v>4</v>
      </c>
      <c r="J79" s="11" t="s">
        <v>135</v>
      </c>
      <c r="K79" s="11" t="s">
        <v>136</v>
      </c>
      <c r="L79" s="11" t="s">
        <v>32</v>
      </c>
      <c r="M79" s="12">
        <v>100</v>
      </c>
      <c r="N79" s="12">
        <v>5.68</v>
      </c>
      <c r="O79" s="12">
        <v>568</v>
      </c>
      <c r="P79" s="12">
        <v>0</v>
      </c>
      <c r="Q79" s="12">
        <v>0</v>
      </c>
      <c r="R79" s="12">
        <v>568</v>
      </c>
      <c r="S79" s="46">
        <f t="shared" si="1"/>
        <v>13326984</v>
      </c>
    </row>
    <row r="80" spans="1:19" s="14" customFormat="1" x14ac:dyDescent="0.3">
      <c r="A80" s="10" t="s">
        <v>958</v>
      </c>
      <c r="B80" s="11" t="s">
        <v>953</v>
      </c>
      <c r="C80" s="11">
        <v>1745117</v>
      </c>
      <c r="D80" s="11" t="s">
        <v>125</v>
      </c>
      <c r="E80" s="10"/>
      <c r="F80" s="11" t="s">
        <v>126</v>
      </c>
      <c r="G80" s="11" t="s">
        <v>81</v>
      </c>
      <c r="H80" s="11">
        <v>23463</v>
      </c>
      <c r="I80" s="11">
        <v>5</v>
      </c>
      <c r="J80" s="11" t="s">
        <v>137</v>
      </c>
      <c r="K80" s="11" t="s">
        <v>138</v>
      </c>
      <c r="L80" s="11" t="s">
        <v>32</v>
      </c>
      <c r="M80" s="12">
        <v>100</v>
      </c>
      <c r="N80" s="12">
        <v>4.68</v>
      </c>
      <c r="O80" s="12">
        <v>468</v>
      </c>
      <c r="P80" s="12">
        <v>0</v>
      </c>
      <c r="Q80" s="12">
        <v>0</v>
      </c>
      <c r="R80" s="12">
        <v>468</v>
      </c>
      <c r="S80" s="46">
        <f t="shared" si="1"/>
        <v>10980684</v>
      </c>
    </row>
    <row r="81" spans="1:19" s="14" customFormat="1" x14ac:dyDescent="0.3">
      <c r="A81" s="10" t="s">
        <v>958</v>
      </c>
      <c r="B81" s="11" t="s">
        <v>953</v>
      </c>
      <c r="C81" s="11">
        <v>1745117</v>
      </c>
      <c r="D81" s="11" t="s">
        <v>125</v>
      </c>
      <c r="E81" s="10"/>
      <c r="F81" s="11" t="s">
        <v>126</v>
      </c>
      <c r="G81" s="11" t="s">
        <v>81</v>
      </c>
      <c r="H81" s="11">
        <v>23463</v>
      </c>
      <c r="I81" s="11">
        <v>6</v>
      </c>
      <c r="J81" s="11" t="s">
        <v>143</v>
      </c>
      <c r="K81" s="11" t="s">
        <v>144</v>
      </c>
      <c r="L81" s="11" t="s">
        <v>32</v>
      </c>
      <c r="M81" s="12">
        <v>100</v>
      </c>
      <c r="N81" s="12">
        <v>5.68</v>
      </c>
      <c r="O81" s="12">
        <v>568</v>
      </c>
      <c r="P81" s="12">
        <v>0</v>
      </c>
      <c r="Q81" s="12">
        <v>0</v>
      </c>
      <c r="R81" s="12">
        <v>568</v>
      </c>
      <c r="S81" s="46">
        <f t="shared" si="1"/>
        <v>13326984</v>
      </c>
    </row>
    <row r="82" spans="1:19" s="14" customFormat="1" x14ac:dyDescent="0.3">
      <c r="A82" s="10" t="s">
        <v>958</v>
      </c>
      <c r="B82" s="11" t="s">
        <v>953</v>
      </c>
      <c r="C82" s="11">
        <v>1745117</v>
      </c>
      <c r="D82" s="11" t="s">
        <v>125</v>
      </c>
      <c r="E82" s="10"/>
      <c r="F82" s="11" t="s">
        <v>126</v>
      </c>
      <c r="G82" s="11" t="s">
        <v>81</v>
      </c>
      <c r="H82" s="11">
        <v>23463</v>
      </c>
      <c r="I82" s="11">
        <v>7</v>
      </c>
      <c r="J82" s="11"/>
      <c r="K82" s="11" t="s">
        <v>959</v>
      </c>
      <c r="L82" s="11" t="s">
        <v>46</v>
      </c>
      <c r="M82" s="12">
        <v>0</v>
      </c>
      <c r="N82" s="12">
        <v>0</v>
      </c>
      <c r="O82" s="12">
        <v>0</v>
      </c>
      <c r="P82" s="12">
        <v>0</v>
      </c>
      <c r="Q82" s="12">
        <v>0</v>
      </c>
      <c r="R82" s="12">
        <v>0</v>
      </c>
      <c r="S82" s="46">
        <f t="shared" si="1"/>
        <v>0</v>
      </c>
    </row>
    <row r="83" spans="1:19" s="14" customFormat="1" x14ac:dyDescent="0.3">
      <c r="A83" s="10" t="s">
        <v>960</v>
      </c>
      <c r="B83" s="11" t="s">
        <v>961</v>
      </c>
      <c r="C83" s="11">
        <v>1745103</v>
      </c>
      <c r="D83" s="11" t="s">
        <v>208</v>
      </c>
      <c r="E83" s="10"/>
      <c r="F83" s="11" t="s">
        <v>209</v>
      </c>
      <c r="G83" s="11" t="s">
        <v>81</v>
      </c>
      <c r="H83" s="11">
        <v>23500</v>
      </c>
      <c r="I83" s="11">
        <v>1</v>
      </c>
      <c r="J83" s="11" t="s">
        <v>944</v>
      </c>
      <c r="K83" s="11" t="s">
        <v>945</v>
      </c>
      <c r="L83" s="11" t="s">
        <v>32</v>
      </c>
      <c r="M83" s="12">
        <v>3</v>
      </c>
      <c r="N83" s="12">
        <v>5.1266670000000003</v>
      </c>
      <c r="O83" s="12">
        <v>15.38</v>
      </c>
      <c r="P83" s="12">
        <v>0</v>
      </c>
      <c r="Q83" s="12">
        <v>0</v>
      </c>
      <c r="R83" s="12">
        <v>15.38</v>
      </c>
      <c r="S83" s="46">
        <f t="shared" si="1"/>
        <v>361430</v>
      </c>
    </row>
    <row r="84" spans="1:19" s="14" customFormat="1" x14ac:dyDescent="0.3">
      <c r="A84" s="10" t="s">
        <v>960</v>
      </c>
      <c r="B84" s="11" t="s">
        <v>961</v>
      </c>
      <c r="C84" s="11">
        <v>1745103</v>
      </c>
      <c r="D84" s="11" t="s">
        <v>208</v>
      </c>
      <c r="E84" s="10"/>
      <c r="F84" s="11" t="s">
        <v>209</v>
      </c>
      <c r="G84" s="11" t="s">
        <v>81</v>
      </c>
      <c r="H84" s="11">
        <v>23500</v>
      </c>
      <c r="I84" s="11">
        <v>2</v>
      </c>
      <c r="J84" s="11" t="s">
        <v>946</v>
      </c>
      <c r="K84" s="11" t="s">
        <v>947</v>
      </c>
      <c r="L84" s="11" t="s">
        <v>32</v>
      </c>
      <c r="M84" s="12">
        <v>2</v>
      </c>
      <c r="N84" s="12">
        <v>5.2850000000000001</v>
      </c>
      <c r="O84" s="12">
        <v>10.57</v>
      </c>
      <c r="P84" s="12">
        <v>0</v>
      </c>
      <c r="Q84" s="12">
        <v>0</v>
      </c>
      <c r="R84" s="12">
        <v>10.57</v>
      </c>
      <c r="S84" s="46">
        <f t="shared" si="1"/>
        <v>248395</v>
      </c>
    </row>
    <row r="85" spans="1:19" s="14" customFormat="1" x14ac:dyDescent="0.3">
      <c r="A85" s="10" t="s">
        <v>960</v>
      </c>
      <c r="B85" s="11" t="s">
        <v>961</v>
      </c>
      <c r="C85" s="11">
        <v>1745103</v>
      </c>
      <c r="D85" s="11" t="s">
        <v>208</v>
      </c>
      <c r="E85" s="10"/>
      <c r="F85" s="11" t="s">
        <v>209</v>
      </c>
      <c r="G85" s="11" t="s">
        <v>81</v>
      </c>
      <c r="H85" s="11">
        <v>23500</v>
      </c>
      <c r="I85" s="11">
        <v>3</v>
      </c>
      <c r="J85" s="11" t="s">
        <v>948</v>
      </c>
      <c r="K85" s="11" t="s">
        <v>949</v>
      </c>
      <c r="L85" s="11" t="s">
        <v>32</v>
      </c>
      <c r="M85" s="12">
        <v>3</v>
      </c>
      <c r="N85" s="12">
        <v>5.1266670000000003</v>
      </c>
      <c r="O85" s="12">
        <v>15.38</v>
      </c>
      <c r="P85" s="12">
        <v>0</v>
      </c>
      <c r="Q85" s="12">
        <v>0</v>
      </c>
      <c r="R85" s="12">
        <v>15.38</v>
      </c>
      <c r="S85" s="46">
        <f t="shared" ref="S85:S126" si="2">ROUND(M85*N85*H85,0)</f>
        <v>361430</v>
      </c>
    </row>
    <row r="86" spans="1:19" s="14" customFormat="1" x14ac:dyDescent="0.3">
      <c r="A86" s="10" t="s">
        <v>960</v>
      </c>
      <c r="B86" s="11" t="s">
        <v>961</v>
      </c>
      <c r="C86" s="11">
        <v>1745103</v>
      </c>
      <c r="D86" s="11" t="s">
        <v>208</v>
      </c>
      <c r="E86" s="10"/>
      <c r="F86" s="11" t="s">
        <v>209</v>
      </c>
      <c r="G86" s="11" t="s">
        <v>81</v>
      </c>
      <c r="H86" s="11">
        <v>23500</v>
      </c>
      <c r="I86" s="11">
        <v>4</v>
      </c>
      <c r="J86" s="11" t="s">
        <v>950</v>
      </c>
      <c r="K86" s="11" t="s">
        <v>951</v>
      </c>
      <c r="L86" s="11" t="s">
        <v>32</v>
      </c>
      <c r="M86" s="12">
        <v>2</v>
      </c>
      <c r="N86" s="12">
        <v>5.2850000000000001</v>
      </c>
      <c r="O86" s="12">
        <v>10.57</v>
      </c>
      <c r="P86" s="12">
        <v>0</v>
      </c>
      <c r="Q86" s="12">
        <v>0</v>
      </c>
      <c r="R86" s="12">
        <v>10.57</v>
      </c>
      <c r="S86" s="46">
        <f t="shared" si="2"/>
        <v>248395</v>
      </c>
    </row>
    <row r="87" spans="1:19" s="14" customFormat="1" x14ac:dyDescent="0.3">
      <c r="A87" s="10" t="s">
        <v>960</v>
      </c>
      <c r="B87" s="11" t="s">
        <v>961</v>
      </c>
      <c r="C87" s="11">
        <v>1745103</v>
      </c>
      <c r="D87" s="11" t="s">
        <v>208</v>
      </c>
      <c r="E87" s="10"/>
      <c r="F87" s="11" t="s">
        <v>209</v>
      </c>
      <c r="G87" s="11" t="s">
        <v>81</v>
      </c>
      <c r="H87" s="11">
        <v>23500</v>
      </c>
      <c r="I87" s="11">
        <v>5</v>
      </c>
      <c r="J87" s="11"/>
      <c r="K87" s="11" t="s">
        <v>962</v>
      </c>
      <c r="L87" s="11" t="s">
        <v>46</v>
      </c>
      <c r="M87" s="12">
        <v>0</v>
      </c>
      <c r="N87" s="12">
        <v>0</v>
      </c>
      <c r="O87" s="12">
        <v>0</v>
      </c>
      <c r="P87" s="12">
        <v>0</v>
      </c>
      <c r="Q87" s="12">
        <v>0</v>
      </c>
      <c r="R87" s="12">
        <v>0</v>
      </c>
      <c r="S87" s="46">
        <f t="shared" si="2"/>
        <v>0</v>
      </c>
    </row>
    <row r="88" spans="1:19" s="14" customFormat="1" x14ac:dyDescent="0.3">
      <c r="A88" s="10" t="s">
        <v>963</v>
      </c>
      <c r="B88" s="11" t="s">
        <v>961</v>
      </c>
      <c r="C88" s="11">
        <v>1745109</v>
      </c>
      <c r="D88" s="11" t="s">
        <v>27</v>
      </c>
      <c r="E88" s="10"/>
      <c r="F88" s="11" t="s">
        <v>28</v>
      </c>
      <c r="G88" s="11" t="s">
        <v>29</v>
      </c>
      <c r="H88" s="11">
        <v>25756</v>
      </c>
      <c r="I88" s="11">
        <v>1</v>
      </c>
      <c r="J88" s="11" t="s">
        <v>30</v>
      </c>
      <c r="K88" s="11" t="s">
        <v>31</v>
      </c>
      <c r="L88" s="11" t="s">
        <v>32</v>
      </c>
      <c r="M88" s="12">
        <v>1000</v>
      </c>
      <c r="N88" s="12">
        <v>2.88</v>
      </c>
      <c r="O88" s="12">
        <v>2880</v>
      </c>
      <c r="P88" s="12">
        <v>0</v>
      </c>
      <c r="Q88" s="12">
        <v>0</v>
      </c>
      <c r="R88" s="12">
        <v>2880</v>
      </c>
      <c r="S88" s="46">
        <f t="shared" si="2"/>
        <v>74177280</v>
      </c>
    </row>
    <row r="89" spans="1:19" s="14" customFormat="1" x14ac:dyDescent="0.3">
      <c r="A89" s="10" t="s">
        <v>963</v>
      </c>
      <c r="B89" s="11" t="s">
        <v>961</v>
      </c>
      <c r="C89" s="11">
        <v>1745109</v>
      </c>
      <c r="D89" s="11" t="s">
        <v>27</v>
      </c>
      <c r="E89" s="10"/>
      <c r="F89" s="11" t="s">
        <v>28</v>
      </c>
      <c r="G89" s="11" t="s">
        <v>29</v>
      </c>
      <c r="H89" s="11">
        <v>25756</v>
      </c>
      <c r="I89" s="11">
        <v>2</v>
      </c>
      <c r="J89" s="11" t="s">
        <v>33</v>
      </c>
      <c r="K89" s="11" t="s">
        <v>34</v>
      </c>
      <c r="L89" s="11" t="s">
        <v>32</v>
      </c>
      <c r="M89" s="12">
        <v>500</v>
      </c>
      <c r="N89" s="12">
        <v>3.71</v>
      </c>
      <c r="O89" s="12">
        <v>1855</v>
      </c>
      <c r="P89" s="12">
        <v>0</v>
      </c>
      <c r="Q89" s="12">
        <v>0</v>
      </c>
      <c r="R89" s="12">
        <v>1855</v>
      </c>
      <c r="S89" s="46">
        <f t="shared" si="2"/>
        <v>47777380</v>
      </c>
    </row>
    <row r="90" spans="1:19" s="14" customFormat="1" x14ac:dyDescent="0.3">
      <c r="A90" s="10" t="s">
        <v>963</v>
      </c>
      <c r="B90" s="11" t="s">
        <v>961</v>
      </c>
      <c r="C90" s="11">
        <v>1745109</v>
      </c>
      <c r="D90" s="11" t="s">
        <v>27</v>
      </c>
      <c r="E90" s="10"/>
      <c r="F90" s="11" t="s">
        <v>28</v>
      </c>
      <c r="G90" s="11" t="s">
        <v>29</v>
      </c>
      <c r="H90" s="11">
        <v>25756</v>
      </c>
      <c r="I90" s="11">
        <v>3</v>
      </c>
      <c r="J90" s="11" t="s">
        <v>35</v>
      </c>
      <c r="K90" s="11" t="s">
        <v>36</v>
      </c>
      <c r="L90" s="11" t="s">
        <v>32</v>
      </c>
      <c r="M90" s="12">
        <v>200</v>
      </c>
      <c r="N90" s="12">
        <v>3.47</v>
      </c>
      <c r="O90" s="12">
        <v>694</v>
      </c>
      <c r="P90" s="12">
        <v>0</v>
      </c>
      <c r="Q90" s="12">
        <v>0</v>
      </c>
      <c r="R90" s="12">
        <v>694</v>
      </c>
      <c r="S90" s="46">
        <f t="shared" si="2"/>
        <v>17874664</v>
      </c>
    </row>
    <row r="91" spans="1:19" s="14" customFormat="1" x14ac:dyDescent="0.3">
      <c r="A91" s="10" t="s">
        <v>963</v>
      </c>
      <c r="B91" s="11" t="s">
        <v>961</v>
      </c>
      <c r="C91" s="11">
        <v>1745109</v>
      </c>
      <c r="D91" s="11" t="s">
        <v>27</v>
      </c>
      <c r="E91" s="10"/>
      <c r="F91" s="11" t="s">
        <v>28</v>
      </c>
      <c r="G91" s="11" t="s">
        <v>29</v>
      </c>
      <c r="H91" s="11">
        <v>25756</v>
      </c>
      <c r="I91" s="11">
        <v>4</v>
      </c>
      <c r="J91" s="11" t="s">
        <v>39</v>
      </c>
      <c r="K91" s="11" t="s">
        <v>40</v>
      </c>
      <c r="L91" s="11" t="s">
        <v>32</v>
      </c>
      <c r="M91" s="12">
        <v>200</v>
      </c>
      <c r="N91" s="12">
        <v>3.7</v>
      </c>
      <c r="O91" s="12">
        <v>740</v>
      </c>
      <c r="P91" s="12">
        <v>0</v>
      </c>
      <c r="Q91" s="12">
        <v>0</v>
      </c>
      <c r="R91" s="12">
        <v>740</v>
      </c>
      <c r="S91" s="46">
        <f t="shared" si="2"/>
        <v>19059440</v>
      </c>
    </row>
    <row r="92" spans="1:19" s="14" customFormat="1" x14ac:dyDescent="0.3">
      <c r="A92" s="10" t="s">
        <v>963</v>
      </c>
      <c r="B92" s="11" t="s">
        <v>961</v>
      </c>
      <c r="C92" s="11">
        <v>1745109</v>
      </c>
      <c r="D92" s="11" t="s">
        <v>27</v>
      </c>
      <c r="E92" s="10"/>
      <c r="F92" s="11" t="s">
        <v>28</v>
      </c>
      <c r="G92" s="11" t="s">
        <v>29</v>
      </c>
      <c r="H92" s="11">
        <v>25756</v>
      </c>
      <c r="I92" s="11">
        <v>5</v>
      </c>
      <c r="J92" s="11" t="s">
        <v>247</v>
      </c>
      <c r="K92" s="11" t="s">
        <v>248</v>
      </c>
      <c r="L92" s="11" t="s">
        <v>32</v>
      </c>
      <c r="M92" s="12">
        <v>100</v>
      </c>
      <c r="N92" s="12">
        <v>4.0999999999999996</v>
      </c>
      <c r="O92" s="12">
        <v>410</v>
      </c>
      <c r="P92" s="12">
        <v>0</v>
      </c>
      <c r="Q92" s="12">
        <v>0</v>
      </c>
      <c r="R92" s="12">
        <v>410</v>
      </c>
      <c r="S92" s="46">
        <f t="shared" si="2"/>
        <v>10559960</v>
      </c>
    </row>
    <row r="93" spans="1:19" s="14" customFormat="1" x14ac:dyDescent="0.3">
      <c r="A93" s="10" t="s">
        <v>963</v>
      </c>
      <c r="B93" s="11" t="s">
        <v>961</v>
      </c>
      <c r="C93" s="11">
        <v>1745109</v>
      </c>
      <c r="D93" s="11" t="s">
        <v>27</v>
      </c>
      <c r="E93" s="10"/>
      <c r="F93" s="11" t="s">
        <v>28</v>
      </c>
      <c r="G93" s="11" t="s">
        <v>29</v>
      </c>
      <c r="H93" s="11">
        <v>25756</v>
      </c>
      <c r="I93" s="11">
        <v>6</v>
      </c>
      <c r="J93" s="11" t="s">
        <v>760</v>
      </c>
      <c r="K93" s="11" t="s">
        <v>761</v>
      </c>
      <c r="L93" s="11" t="s">
        <v>32</v>
      </c>
      <c r="M93" s="12">
        <v>400</v>
      </c>
      <c r="N93" s="12">
        <v>4.47</v>
      </c>
      <c r="O93" s="12">
        <v>1788</v>
      </c>
      <c r="P93" s="12">
        <v>0</v>
      </c>
      <c r="Q93" s="12">
        <v>0</v>
      </c>
      <c r="R93" s="12">
        <v>1788</v>
      </c>
      <c r="S93" s="46">
        <f t="shared" si="2"/>
        <v>46051728</v>
      </c>
    </row>
    <row r="94" spans="1:19" s="14" customFormat="1" x14ac:dyDescent="0.3">
      <c r="A94" s="10" t="s">
        <v>963</v>
      </c>
      <c r="B94" s="11" t="s">
        <v>961</v>
      </c>
      <c r="C94" s="11">
        <v>1745109</v>
      </c>
      <c r="D94" s="11" t="s">
        <v>27</v>
      </c>
      <c r="E94" s="10"/>
      <c r="F94" s="11" t="s">
        <v>28</v>
      </c>
      <c r="G94" s="11" t="s">
        <v>29</v>
      </c>
      <c r="H94" s="11">
        <v>25756</v>
      </c>
      <c r="I94" s="11">
        <v>7</v>
      </c>
      <c r="J94" s="11" t="s">
        <v>43</v>
      </c>
      <c r="K94" s="11" t="s">
        <v>44</v>
      </c>
      <c r="L94" s="11" t="s">
        <v>32</v>
      </c>
      <c r="M94" s="12">
        <v>1000</v>
      </c>
      <c r="N94" s="12">
        <v>8.16</v>
      </c>
      <c r="O94" s="12">
        <v>8160</v>
      </c>
      <c r="P94" s="12">
        <v>0</v>
      </c>
      <c r="Q94" s="12">
        <v>0</v>
      </c>
      <c r="R94" s="12">
        <v>8160</v>
      </c>
      <c r="S94" s="46">
        <f t="shared" si="2"/>
        <v>210168960</v>
      </c>
    </row>
    <row r="95" spans="1:19" s="14" customFormat="1" x14ac:dyDescent="0.3">
      <c r="A95" s="10" t="s">
        <v>963</v>
      </c>
      <c r="B95" s="11" t="s">
        <v>961</v>
      </c>
      <c r="C95" s="11">
        <v>1745109</v>
      </c>
      <c r="D95" s="11" t="s">
        <v>27</v>
      </c>
      <c r="E95" s="10"/>
      <c r="F95" s="11" t="s">
        <v>28</v>
      </c>
      <c r="G95" s="11" t="s">
        <v>29</v>
      </c>
      <c r="H95" s="11">
        <v>25756</v>
      </c>
      <c r="I95" s="11">
        <v>8</v>
      </c>
      <c r="J95" s="11"/>
      <c r="K95" s="11" t="s">
        <v>964</v>
      </c>
      <c r="L95" s="11" t="s">
        <v>46</v>
      </c>
      <c r="M95" s="12">
        <v>0</v>
      </c>
      <c r="N95" s="12">
        <v>0</v>
      </c>
      <c r="O95" s="12">
        <v>0</v>
      </c>
      <c r="P95" s="12">
        <v>0</v>
      </c>
      <c r="Q95" s="12">
        <v>0</v>
      </c>
      <c r="R95" s="12">
        <v>0</v>
      </c>
      <c r="S95" s="46">
        <f t="shared" si="2"/>
        <v>0</v>
      </c>
    </row>
    <row r="96" spans="1:19" s="14" customFormat="1" x14ac:dyDescent="0.3">
      <c r="A96" s="10" t="s">
        <v>965</v>
      </c>
      <c r="B96" s="11" t="s">
        <v>961</v>
      </c>
      <c r="C96" s="11">
        <v>1745110</v>
      </c>
      <c r="D96" s="11" t="s">
        <v>27</v>
      </c>
      <c r="E96" s="10"/>
      <c r="F96" s="11" t="s">
        <v>28</v>
      </c>
      <c r="G96" s="11" t="s">
        <v>29</v>
      </c>
      <c r="H96" s="11">
        <v>25756</v>
      </c>
      <c r="I96" s="11">
        <v>1</v>
      </c>
      <c r="J96" s="11" t="s">
        <v>48</v>
      </c>
      <c r="K96" s="11" t="s">
        <v>49</v>
      </c>
      <c r="L96" s="11" t="s">
        <v>32</v>
      </c>
      <c r="M96" s="12">
        <v>800</v>
      </c>
      <c r="N96" s="12">
        <v>6.15</v>
      </c>
      <c r="O96" s="12">
        <v>4920</v>
      </c>
      <c r="P96" s="12">
        <v>0</v>
      </c>
      <c r="Q96" s="12">
        <v>0</v>
      </c>
      <c r="R96" s="12">
        <v>4920</v>
      </c>
      <c r="S96" s="46">
        <f t="shared" si="2"/>
        <v>126719520</v>
      </c>
    </row>
    <row r="97" spans="1:19" s="14" customFormat="1" x14ac:dyDescent="0.3">
      <c r="A97" s="10" t="s">
        <v>965</v>
      </c>
      <c r="B97" s="11" t="s">
        <v>961</v>
      </c>
      <c r="C97" s="11">
        <v>1745110</v>
      </c>
      <c r="D97" s="11" t="s">
        <v>27</v>
      </c>
      <c r="E97" s="10"/>
      <c r="F97" s="11" t="s">
        <v>28</v>
      </c>
      <c r="G97" s="11" t="s">
        <v>29</v>
      </c>
      <c r="H97" s="11">
        <v>25756</v>
      </c>
      <c r="I97" s="11">
        <v>2</v>
      </c>
      <c r="J97" s="11" t="s">
        <v>50</v>
      </c>
      <c r="K97" s="11" t="s">
        <v>51</v>
      </c>
      <c r="L97" s="11" t="s">
        <v>32</v>
      </c>
      <c r="M97" s="12">
        <v>700</v>
      </c>
      <c r="N97" s="12">
        <v>5.28</v>
      </c>
      <c r="O97" s="12">
        <v>3696</v>
      </c>
      <c r="P97" s="12">
        <v>0</v>
      </c>
      <c r="Q97" s="12">
        <v>0</v>
      </c>
      <c r="R97" s="12">
        <v>3696</v>
      </c>
      <c r="S97" s="46">
        <f t="shared" si="2"/>
        <v>95194176</v>
      </c>
    </row>
    <row r="98" spans="1:19" s="14" customFormat="1" x14ac:dyDescent="0.3">
      <c r="A98" s="10" t="s">
        <v>965</v>
      </c>
      <c r="B98" s="11" t="s">
        <v>961</v>
      </c>
      <c r="C98" s="11">
        <v>1745110</v>
      </c>
      <c r="D98" s="11" t="s">
        <v>27</v>
      </c>
      <c r="E98" s="10"/>
      <c r="F98" s="11" t="s">
        <v>28</v>
      </c>
      <c r="G98" s="11" t="s">
        <v>29</v>
      </c>
      <c r="H98" s="11">
        <v>25756</v>
      </c>
      <c r="I98" s="11">
        <v>3</v>
      </c>
      <c r="J98" s="11" t="s">
        <v>52</v>
      </c>
      <c r="K98" s="11" t="s">
        <v>53</v>
      </c>
      <c r="L98" s="11" t="s">
        <v>32</v>
      </c>
      <c r="M98" s="12">
        <v>700</v>
      </c>
      <c r="N98" s="12">
        <v>6.01</v>
      </c>
      <c r="O98" s="12">
        <v>4207</v>
      </c>
      <c r="P98" s="12">
        <v>0</v>
      </c>
      <c r="Q98" s="12">
        <v>0</v>
      </c>
      <c r="R98" s="12">
        <v>4207</v>
      </c>
      <c r="S98" s="46">
        <f t="shared" si="2"/>
        <v>108355492</v>
      </c>
    </row>
    <row r="99" spans="1:19" s="14" customFormat="1" x14ac:dyDescent="0.3">
      <c r="A99" s="10" t="s">
        <v>965</v>
      </c>
      <c r="B99" s="11" t="s">
        <v>961</v>
      </c>
      <c r="C99" s="11">
        <v>1745110</v>
      </c>
      <c r="D99" s="11" t="s">
        <v>27</v>
      </c>
      <c r="E99" s="10"/>
      <c r="F99" s="11" t="s">
        <v>28</v>
      </c>
      <c r="G99" s="11" t="s">
        <v>29</v>
      </c>
      <c r="H99" s="11">
        <v>25756</v>
      </c>
      <c r="I99" s="11">
        <v>4</v>
      </c>
      <c r="J99" s="11"/>
      <c r="K99" s="11" t="s">
        <v>966</v>
      </c>
      <c r="L99" s="11" t="s">
        <v>46</v>
      </c>
      <c r="M99" s="12">
        <v>0</v>
      </c>
      <c r="N99" s="12">
        <v>0</v>
      </c>
      <c r="O99" s="12">
        <v>0</v>
      </c>
      <c r="P99" s="12">
        <v>0</v>
      </c>
      <c r="Q99" s="12">
        <v>0</v>
      </c>
      <c r="R99" s="12">
        <v>0</v>
      </c>
      <c r="S99" s="46">
        <f t="shared" si="2"/>
        <v>0</v>
      </c>
    </row>
    <row r="100" spans="1:19" s="14" customFormat="1" x14ac:dyDescent="0.3">
      <c r="A100" s="10" t="s">
        <v>967</v>
      </c>
      <c r="B100" s="11" t="s">
        <v>961</v>
      </c>
      <c r="C100" s="11">
        <v>1745111</v>
      </c>
      <c r="D100" s="11" t="s">
        <v>27</v>
      </c>
      <c r="E100" s="10"/>
      <c r="F100" s="11" t="s">
        <v>28</v>
      </c>
      <c r="G100" s="11" t="s">
        <v>29</v>
      </c>
      <c r="H100" s="11">
        <v>25756</v>
      </c>
      <c r="I100" s="11">
        <v>1</v>
      </c>
      <c r="J100" s="11" t="s">
        <v>253</v>
      </c>
      <c r="K100" s="11" t="s">
        <v>254</v>
      </c>
      <c r="L100" s="11" t="s">
        <v>32</v>
      </c>
      <c r="M100" s="12">
        <v>1000</v>
      </c>
      <c r="N100" s="12">
        <v>2.88002</v>
      </c>
      <c r="O100" s="12">
        <v>2880.02</v>
      </c>
      <c r="P100" s="12">
        <v>0</v>
      </c>
      <c r="Q100" s="12">
        <v>0</v>
      </c>
      <c r="R100" s="12">
        <v>2880.02</v>
      </c>
      <c r="S100" s="46">
        <f t="shared" si="2"/>
        <v>74177795</v>
      </c>
    </row>
    <row r="101" spans="1:19" s="14" customFormat="1" x14ac:dyDescent="0.3">
      <c r="A101" s="10" t="s">
        <v>967</v>
      </c>
      <c r="B101" s="11" t="s">
        <v>961</v>
      </c>
      <c r="C101" s="11">
        <v>1745111</v>
      </c>
      <c r="D101" s="11" t="s">
        <v>27</v>
      </c>
      <c r="E101" s="10"/>
      <c r="F101" s="11" t="s">
        <v>28</v>
      </c>
      <c r="G101" s="11" t="s">
        <v>29</v>
      </c>
      <c r="H101" s="11">
        <v>25756</v>
      </c>
      <c r="I101" s="11">
        <v>2</v>
      </c>
      <c r="J101" s="11" t="s">
        <v>255</v>
      </c>
      <c r="K101" s="11" t="s">
        <v>256</v>
      </c>
      <c r="L101" s="11" t="s">
        <v>32</v>
      </c>
      <c r="M101" s="12">
        <v>1000</v>
      </c>
      <c r="N101" s="12">
        <v>3.57</v>
      </c>
      <c r="O101" s="12">
        <v>3570</v>
      </c>
      <c r="P101" s="12">
        <v>0</v>
      </c>
      <c r="Q101" s="12">
        <v>0</v>
      </c>
      <c r="R101" s="12">
        <v>3570</v>
      </c>
      <c r="S101" s="46">
        <f t="shared" si="2"/>
        <v>91948920</v>
      </c>
    </row>
    <row r="102" spans="1:19" s="14" customFormat="1" x14ac:dyDescent="0.3">
      <c r="A102" s="10" t="s">
        <v>967</v>
      </c>
      <c r="B102" s="11" t="s">
        <v>961</v>
      </c>
      <c r="C102" s="11">
        <v>1745111</v>
      </c>
      <c r="D102" s="11" t="s">
        <v>27</v>
      </c>
      <c r="E102" s="10"/>
      <c r="F102" s="11" t="s">
        <v>28</v>
      </c>
      <c r="G102" s="11" t="s">
        <v>29</v>
      </c>
      <c r="H102" s="11">
        <v>25756</v>
      </c>
      <c r="I102" s="11">
        <v>3</v>
      </c>
      <c r="J102" s="11"/>
      <c r="K102" s="11" t="s">
        <v>968</v>
      </c>
      <c r="L102" s="11" t="s">
        <v>46</v>
      </c>
      <c r="M102" s="12">
        <v>0</v>
      </c>
      <c r="N102" s="12">
        <v>0</v>
      </c>
      <c r="O102" s="12">
        <v>0</v>
      </c>
      <c r="P102" s="12">
        <v>0</v>
      </c>
      <c r="Q102" s="12">
        <v>0</v>
      </c>
      <c r="R102" s="12">
        <v>0</v>
      </c>
      <c r="S102" s="46">
        <f t="shared" si="2"/>
        <v>0</v>
      </c>
    </row>
    <row r="103" spans="1:19" s="14" customFormat="1" x14ac:dyDescent="0.3">
      <c r="A103" s="10" t="s">
        <v>969</v>
      </c>
      <c r="B103" s="11" t="s">
        <v>961</v>
      </c>
      <c r="C103" s="11">
        <v>1745112</v>
      </c>
      <c r="D103" s="11" t="s">
        <v>27</v>
      </c>
      <c r="E103" s="10"/>
      <c r="F103" s="11" t="s">
        <v>28</v>
      </c>
      <c r="G103" s="11" t="s">
        <v>29</v>
      </c>
      <c r="H103" s="11">
        <v>25756</v>
      </c>
      <c r="I103" s="11">
        <v>1</v>
      </c>
      <c r="J103" s="11" t="s">
        <v>56</v>
      </c>
      <c r="K103" s="11" t="s">
        <v>57</v>
      </c>
      <c r="L103" s="11" t="s">
        <v>32</v>
      </c>
      <c r="M103" s="12">
        <v>1000</v>
      </c>
      <c r="N103" s="12">
        <v>6.0540000000000003</v>
      </c>
      <c r="O103" s="12">
        <v>6054</v>
      </c>
      <c r="P103" s="12">
        <v>0</v>
      </c>
      <c r="Q103" s="12">
        <v>0</v>
      </c>
      <c r="R103" s="12">
        <v>6054</v>
      </c>
      <c r="S103" s="46">
        <f t="shared" si="2"/>
        <v>155926824</v>
      </c>
    </row>
    <row r="104" spans="1:19" s="14" customFormat="1" x14ac:dyDescent="0.3">
      <c r="A104" s="10" t="s">
        <v>969</v>
      </c>
      <c r="B104" s="11" t="s">
        <v>961</v>
      </c>
      <c r="C104" s="11">
        <v>1745112</v>
      </c>
      <c r="D104" s="11" t="s">
        <v>27</v>
      </c>
      <c r="E104" s="10"/>
      <c r="F104" s="11" t="s">
        <v>28</v>
      </c>
      <c r="G104" s="11" t="s">
        <v>29</v>
      </c>
      <c r="H104" s="11">
        <v>25756</v>
      </c>
      <c r="I104" s="11">
        <v>2</v>
      </c>
      <c r="J104" s="11" t="s">
        <v>58</v>
      </c>
      <c r="K104" s="11" t="s">
        <v>59</v>
      </c>
      <c r="L104" s="11" t="s">
        <v>32</v>
      </c>
      <c r="M104" s="12">
        <v>1000</v>
      </c>
      <c r="N104" s="12">
        <v>2.0880000000000001</v>
      </c>
      <c r="O104" s="12">
        <v>2088</v>
      </c>
      <c r="P104" s="12">
        <v>0</v>
      </c>
      <c r="Q104" s="12">
        <v>0</v>
      </c>
      <c r="R104" s="12">
        <v>2088</v>
      </c>
      <c r="S104" s="46">
        <f t="shared" si="2"/>
        <v>53778528</v>
      </c>
    </row>
    <row r="105" spans="1:19" s="14" customFormat="1" x14ac:dyDescent="0.3">
      <c r="A105" s="10" t="s">
        <v>969</v>
      </c>
      <c r="B105" s="11" t="s">
        <v>961</v>
      </c>
      <c r="C105" s="11">
        <v>1745112</v>
      </c>
      <c r="D105" s="11" t="s">
        <v>27</v>
      </c>
      <c r="E105" s="10"/>
      <c r="F105" s="11" t="s">
        <v>28</v>
      </c>
      <c r="G105" s="11" t="s">
        <v>29</v>
      </c>
      <c r="H105" s="11">
        <v>25756</v>
      </c>
      <c r="I105" s="11">
        <v>3</v>
      </c>
      <c r="J105" s="11"/>
      <c r="K105" s="11" t="s">
        <v>970</v>
      </c>
      <c r="L105" s="11" t="s">
        <v>46</v>
      </c>
      <c r="M105" s="12">
        <v>0</v>
      </c>
      <c r="N105" s="12">
        <v>0</v>
      </c>
      <c r="O105" s="12">
        <v>0</v>
      </c>
      <c r="P105" s="12">
        <v>0</v>
      </c>
      <c r="Q105" s="12">
        <v>0</v>
      </c>
      <c r="R105" s="12">
        <v>0</v>
      </c>
      <c r="S105" s="46">
        <f t="shared" si="2"/>
        <v>0</v>
      </c>
    </row>
    <row r="106" spans="1:19" s="14" customFormat="1" x14ac:dyDescent="0.3">
      <c r="A106" s="10" t="s">
        <v>971</v>
      </c>
      <c r="B106" s="11" t="s">
        <v>961</v>
      </c>
      <c r="C106" s="11">
        <v>1745113</v>
      </c>
      <c r="D106" s="11" t="s">
        <v>27</v>
      </c>
      <c r="E106" s="10"/>
      <c r="F106" s="11" t="s">
        <v>28</v>
      </c>
      <c r="G106" s="11" t="s">
        <v>29</v>
      </c>
      <c r="H106" s="11">
        <v>25756</v>
      </c>
      <c r="I106" s="11">
        <v>1</v>
      </c>
      <c r="J106" s="11" t="s">
        <v>62</v>
      </c>
      <c r="K106" s="11" t="s">
        <v>63</v>
      </c>
      <c r="L106" s="11" t="s">
        <v>32</v>
      </c>
      <c r="M106" s="12">
        <v>600</v>
      </c>
      <c r="N106" s="12">
        <v>3.43</v>
      </c>
      <c r="O106" s="12">
        <v>2058</v>
      </c>
      <c r="P106" s="12">
        <v>0</v>
      </c>
      <c r="Q106" s="12">
        <v>0</v>
      </c>
      <c r="R106" s="12">
        <v>2058</v>
      </c>
      <c r="S106" s="46">
        <f t="shared" si="2"/>
        <v>53005848</v>
      </c>
    </row>
    <row r="107" spans="1:19" s="14" customFormat="1" x14ac:dyDescent="0.3">
      <c r="A107" s="10" t="s">
        <v>971</v>
      </c>
      <c r="B107" s="11" t="s">
        <v>961</v>
      </c>
      <c r="C107" s="11">
        <v>1745113</v>
      </c>
      <c r="D107" s="11" t="s">
        <v>27</v>
      </c>
      <c r="E107" s="10"/>
      <c r="F107" s="11" t="s">
        <v>28</v>
      </c>
      <c r="G107" s="11" t="s">
        <v>29</v>
      </c>
      <c r="H107" s="11">
        <v>25756</v>
      </c>
      <c r="I107" s="11">
        <v>2</v>
      </c>
      <c r="J107" s="11" t="s">
        <v>288</v>
      </c>
      <c r="K107" s="11" t="s">
        <v>289</v>
      </c>
      <c r="L107" s="11" t="s">
        <v>32</v>
      </c>
      <c r="M107" s="12">
        <v>400</v>
      </c>
      <c r="N107" s="12">
        <v>3.48</v>
      </c>
      <c r="O107" s="12">
        <v>1392</v>
      </c>
      <c r="P107" s="12">
        <v>0</v>
      </c>
      <c r="Q107" s="12">
        <v>0</v>
      </c>
      <c r="R107" s="12">
        <v>1392</v>
      </c>
      <c r="S107" s="46">
        <f t="shared" si="2"/>
        <v>35852352</v>
      </c>
    </row>
    <row r="108" spans="1:19" s="14" customFormat="1" x14ac:dyDescent="0.3">
      <c r="A108" s="10" t="s">
        <v>971</v>
      </c>
      <c r="B108" s="11" t="s">
        <v>961</v>
      </c>
      <c r="C108" s="11">
        <v>1745113</v>
      </c>
      <c r="D108" s="11" t="s">
        <v>27</v>
      </c>
      <c r="E108" s="10"/>
      <c r="F108" s="11" t="s">
        <v>28</v>
      </c>
      <c r="G108" s="11" t="s">
        <v>29</v>
      </c>
      <c r="H108" s="11">
        <v>25756</v>
      </c>
      <c r="I108" s="11">
        <v>3</v>
      </c>
      <c r="J108" s="11" t="s">
        <v>64</v>
      </c>
      <c r="K108" s="11" t="s">
        <v>65</v>
      </c>
      <c r="L108" s="11" t="s">
        <v>32</v>
      </c>
      <c r="M108" s="12">
        <v>800</v>
      </c>
      <c r="N108" s="12">
        <v>2.5099999999999998</v>
      </c>
      <c r="O108" s="12">
        <v>2008</v>
      </c>
      <c r="P108" s="12">
        <v>0</v>
      </c>
      <c r="Q108" s="12">
        <v>0</v>
      </c>
      <c r="R108" s="12">
        <v>2008</v>
      </c>
      <c r="S108" s="46">
        <f t="shared" si="2"/>
        <v>51718048</v>
      </c>
    </row>
    <row r="109" spans="1:19" s="14" customFormat="1" x14ac:dyDescent="0.3">
      <c r="A109" s="10" t="s">
        <v>971</v>
      </c>
      <c r="B109" s="11" t="s">
        <v>961</v>
      </c>
      <c r="C109" s="11">
        <v>1745113</v>
      </c>
      <c r="D109" s="11" t="s">
        <v>27</v>
      </c>
      <c r="E109" s="10"/>
      <c r="F109" s="11" t="s">
        <v>28</v>
      </c>
      <c r="G109" s="11" t="s">
        <v>29</v>
      </c>
      <c r="H109" s="11">
        <v>25756</v>
      </c>
      <c r="I109" s="11">
        <v>4</v>
      </c>
      <c r="J109" s="11" t="s">
        <v>66</v>
      </c>
      <c r="K109" s="11" t="s">
        <v>67</v>
      </c>
      <c r="L109" s="11" t="s">
        <v>32</v>
      </c>
      <c r="M109" s="12">
        <v>400</v>
      </c>
      <c r="N109" s="12">
        <v>2.48</v>
      </c>
      <c r="O109" s="12">
        <v>992</v>
      </c>
      <c r="P109" s="12">
        <v>0</v>
      </c>
      <c r="Q109" s="12">
        <v>0</v>
      </c>
      <c r="R109" s="12">
        <v>992</v>
      </c>
      <c r="S109" s="46">
        <f t="shared" si="2"/>
        <v>25549952</v>
      </c>
    </row>
    <row r="110" spans="1:19" s="14" customFormat="1" x14ac:dyDescent="0.3">
      <c r="A110" s="10" t="s">
        <v>971</v>
      </c>
      <c r="B110" s="11" t="s">
        <v>961</v>
      </c>
      <c r="C110" s="11">
        <v>1745113</v>
      </c>
      <c r="D110" s="11" t="s">
        <v>27</v>
      </c>
      <c r="E110" s="10"/>
      <c r="F110" s="11" t="s">
        <v>28</v>
      </c>
      <c r="G110" s="11" t="s">
        <v>29</v>
      </c>
      <c r="H110" s="11">
        <v>25756</v>
      </c>
      <c r="I110" s="11">
        <v>5</v>
      </c>
      <c r="J110" s="11" t="s">
        <v>68</v>
      </c>
      <c r="K110" s="11" t="s">
        <v>69</v>
      </c>
      <c r="L110" s="11" t="s">
        <v>32</v>
      </c>
      <c r="M110" s="12">
        <v>600</v>
      </c>
      <c r="N110" s="12">
        <v>3.47</v>
      </c>
      <c r="O110" s="12">
        <v>2082</v>
      </c>
      <c r="P110" s="12">
        <v>0</v>
      </c>
      <c r="Q110" s="12">
        <v>0</v>
      </c>
      <c r="R110" s="12">
        <v>2082</v>
      </c>
      <c r="S110" s="46">
        <f t="shared" si="2"/>
        <v>53623992</v>
      </c>
    </row>
    <row r="111" spans="1:19" s="14" customFormat="1" x14ac:dyDescent="0.3">
      <c r="A111" s="10" t="s">
        <v>971</v>
      </c>
      <c r="B111" s="11" t="s">
        <v>961</v>
      </c>
      <c r="C111" s="11">
        <v>1745113</v>
      </c>
      <c r="D111" s="11" t="s">
        <v>27</v>
      </c>
      <c r="E111" s="10"/>
      <c r="F111" s="11" t="s">
        <v>28</v>
      </c>
      <c r="G111" s="11" t="s">
        <v>29</v>
      </c>
      <c r="H111" s="11">
        <v>25756</v>
      </c>
      <c r="I111" s="11">
        <v>6</v>
      </c>
      <c r="J111" s="11" t="s">
        <v>70</v>
      </c>
      <c r="K111" s="11" t="s">
        <v>71</v>
      </c>
      <c r="L111" s="11" t="s">
        <v>32</v>
      </c>
      <c r="M111" s="12">
        <v>100</v>
      </c>
      <c r="N111" s="12">
        <v>2.57</v>
      </c>
      <c r="O111" s="12">
        <v>257</v>
      </c>
      <c r="P111" s="12">
        <v>0</v>
      </c>
      <c r="Q111" s="12">
        <v>0</v>
      </c>
      <c r="R111" s="12">
        <v>257</v>
      </c>
      <c r="S111" s="46">
        <f t="shared" si="2"/>
        <v>6619292</v>
      </c>
    </row>
    <row r="112" spans="1:19" s="14" customFormat="1" x14ac:dyDescent="0.3">
      <c r="A112" s="10" t="s">
        <v>971</v>
      </c>
      <c r="B112" s="11" t="s">
        <v>961</v>
      </c>
      <c r="C112" s="11">
        <v>1745113</v>
      </c>
      <c r="D112" s="11" t="s">
        <v>27</v>
      </c>
      <c r="E112" s="10"/>
      <c r="F112" s="11" t="s">
        <v>28</v>
      </c>
      <c r="G112" s="11" t="s">
        <v>29</v>
      </c>
      <c r="H112" s="11">
        <v>25756</v>
      </c>
      <c r="I112" s="11">
        <v>7</v>
      </c>
      <c r="J112" s="11"/>
      <c r="K112" s="11" t="s">
        <v>972</v>
      </c>
      <c r="L112" s="11" t="s">
        <v>46</v>
      </c>
      <c r="M112" s="12">
        <v>0</v>
      </c>
      <c r="N112" s="12">
        <v>0</v>
      </c>
      <c r="O112" s="12">
        <v>0</v>
      </c>
      <c r="P112" s="12">
        <v>0</v>
      </c>
      <c r="Q112" s="12">
        <v>0</v>
      </c>
      <c r="R112" s="12">
        <v>0</v>
      </c>
      <c r="S112" s="46">
        <f t="shared" si="2"/>
        <v>0</v>
      </c>
    </row>
    <row r="113" spans="1:19" s="14" customFormat="1" x14ac:dyDescent="0.3">
      <c r="A113" s="10" t="s">
        <v>973</v>
      </c>
      <c r="B113" s="11" t="s">
        <v>961</v>
      </c>
      <c r="C113" s="11">
        <v>1745114</v>
      </c>
      <c r="D113" s="11" t="s">
        <v>27</v>
      </c>
      <c r="E113" s="10"/>
      <c r="F113" s="11" t="s">
        <v>28</v>
      </c>
      <c r="G113" s="11" t="s">
        <v>29</v>
      </c>
      <c r="H113" s="11">
        <v>25756</v>
      </c>
      <c r="I113" s="11">
        <v>1</v>
      </c>
      <c r="J113" s="11" t="s">
        <v>275</v>
      </c>
      <c r="K113" s="11" t="s">
        <v>276</v>
      </c>
      <c r="L113" s="11" t="s">
        <v>32</v>
      </c>
      <c r="M113" s="12">
        <v>600</v>
      </c>
      <c r="N113" s="12">
        <v>10.88</v>
      </c>
      <c r="O113" s="12">
        <v>6528</v>
      </c>
      <c r="P113" s="12">
        <v>0</v>
      </c>
      <c r="Q113" s="12">
        <v>0</v>
      </c>
      <c r="R113" s="12">
        <v>6528</v>
      </c>
      <c r="S113" s="46">
        <f t="shared" si="2"/>
        <v>168135168</v>
      </c>
    </row>
    <row r="114" spans="1:19" s="14" customFormat="1" x14ac:dyDescent="0.3">
      <c r="A114" s="10" t="s">
        <v>973</v>
      </c>
      <c r="B114" s="11" t="s">
        <v>961</v>
      </c>
      <c r="C114" s="11">
        <v>1745114</v>
      </c>
      <c r="D114" s="11" t="s">
        <v>27</v>
      </c>
      <c r="E114" s="10"/>
      <c r="F114" s="11" t="s">
        <v>28</v>
      </c>
      <c r="G114" s="11" t="s">
        <v>29</v>
      </c>
      <c r="H114" s="11">
        <v>25756</v>
      </c>
      <c r="I114" s="11">
        <v>2</v>
      </c>
      <c r="J114" s="11" t="s">
        <v>277</v>
      </c>
      <c r="K114" s="11" t="s">
        <v>278</v>
      </c>
      <c r="L114" s="11" t="s">
        <v>32</v>
      </c>
      <c r="M114" s="12">
        <v>600</v>
      </c>
      <c r="N114" s="12">
        <v>10.88</v>
      </c>
      <c r="O114" s="12">
        <v>6528</v>
      </c>
      <c r="P114" s="12">
        <v>0</v>
      </c>
      <c r="Q114" s="12">
        <v>0</v>
      </c>
      <c r="R114" s="12">
        <v>6528</v>
      </c>
      <c r="S114" s="46">
        <f t="shared" si="2"/>
        <v>168135168</v>
      </c>
    </row>
    <row r="115" spans="1:19" s="14" customFormat="1" x14ac:dyDescent="0.3">
      <c r="A115" s="10" t="s">
        <v>973</v>
      </c>
      <c r="B115" s="11" t="s">
        <v>961</v>
      </c>
      <c r="C115" s="11">
        <v>1745114</v>
      </c>
      <c r="D115" s="11" t="s">
        <v>27</v>
      </c>
      <c r="E115" s="10"/>
      <c r="F115" s="11" t="s">
        <v>28</v>
      </c>
      <c r="G115" s="11" t="s">
        <v>29</v>
      </c>
      <c r="H115" s="11">
        <v>25756</v>
      </c>
      <c r="I115" s="11">
        <v>3</v>
      </c>
      <c r="J115" s="11"/>
      <c r="K115" s="11" t="s">
        <v>974</v>
      </c>
      <c r="L115" s="11" t="s">
        <v>46</v>
      </c>
      <c r="M115" s="12">
        <v>0</v>
      </c>
      <c r="N115" s="12">
        <v>0</v>
      </c>
      <c r="O115" s="12">
        <v>0</v>
      </c>
      <c r="P115" s="12">
        <v>0</v>
      </c>
      <c r="Q115" s="12">
        <v>0</v>
      </c>
      <c r="R115" s="12">
        <v>0</v>
      </c>
      <c r="S115" s="46">
        <f t="shared" si="2"/>
        <v>0</v>
      </c>
    </row>
    <row r="116" spans="1:19" s="14" customFormat="1" x14ac:dyDescent="0.3">
      <c r="A116" s="10" t="s">
        <v>975</v>
      </c>
      <c r="B116" s="11" t="s">
        <v>961</v>
      </c>
      <c r="C116" s="11">
        <v>1745118</v>
      </c>
      <c r="D116" s="11" t="s">
        <v>112</v>
      </c>
      <c r="E116" s="10"/>
      <c r="F116" s="11" t="s">
        <v>113</v>
      </c>
      <c r="G116" s="11" t="s">
        <v>81</v>
      </c>
      <c r="H116" s="11">
        <v>23500</v>
      </c>
      <c r="I116" s="11">
        <v>1</v>
      </c>
      <c r="J116" s="11">
        <v>564544204</v>
      </c>
      <c r="K116" s="11" t="s">
        <v>600</v>
      </c>
      <c r="L116" s="11" t="s">
        <v>32</v>
      </c>
      <c r="M116" s="12">
        <v>26</v>
      </c>
      <c r="N116" s="12">
        <v>7.28</v>
      </c>
      <c r="O116" s="12">
        <v>189.28</v>
      </c>
      <c r="P116" s="12">
        <v>0</v>
      </c>
      <c r="Q116" s="12">
        <v>0</v>
      </c>
      <c r="R116" s="12">
        <v>189.28</v>
      </c>
      <c r="S116" s="46">
        <f t="shared" si="2"/>
        <v>4448080</v>
      </c>
    </row>
    <row r="117" spans="1:19" s="14" customFormat="1" x14ac:dyDescent="0.3">
      <c r="A117" s="10" t="s">
        <v>975</v>
      </c>
      <c r="B117" s="11" t="s">
        <v>961</v>
      </c>
      <c r="C117" s="11">
        <v>1745118</v>
      </c>
      <c r="D117" s="11" t="s">
        <v>112</v>
      </c>
      <c r="E117" s="10"/>
      <c r="F117" s="11" t="s">
        <v>113</v>
      </c>
      <c r="G117" s="11" t="s">
        <v>81</v>
      </c>
      <c r="H117" s="11">
        <v>23500</v>
      </c>
      <c r="I117" s="11">
        <v>2</v>
      </c>
      <c r="J117" s="11">
        <v>564600404</v>
      </c>
      <c r="K117" s="11" t="s">
        <v>601</v>
      </c>
      <c r="L117" s="11" t="s">
        <v>32</v>
      </c>
      <c r="M117" s="12">
        <v>26</v>
      </c>
      <c r="N117" s="12">
        <v>2.89</v>
      </c>
      <c r="O117" s="12">
        <v>75.14</v>
      </c>
      <c r="P117" s="12">
        <v>0</v>
      </c>
      <c r="Q117" s="12">
        <v>0</v>
      </c>
      <c r="R117" s="12">
        <v>75.14</v>
      </c>
      <c r="S117" s="46">
        <f t="shared" si="2"/>
        <v>1765790</v>
      </c>
    </row>
    <row r="118" spans="1:19" s="14" customFormat="1" x14ac:dyDescent="0.3">
      <c r="A118" s="10" t="s">
        <v>975</v>
      </c>
      <c r="B118" s="11" t="s">
        <v>961</v>
      </c>
      <c r="C118" s="11">
        <v>1745118</v>
      </c>
      <c r="D118" s="11" t="s">
        <v>112</v>
      </c>
      <c r="E118" s="10"/>
      <c r="F118" s="11" t="s">
        <v>113</v>
      </c>
      <c r="G118" s="11" t="s">
        <v>81</v>
      </c>
      <c r="H118" s="11">
        <v>23500</v>
      </c>
      <c r="I118" s="11">
        <v>3</v>
      </c>
      <c r="J118" s="11">
        <v>566421804</v>
      </c>
      <c r="K118" s="11" t="s">
        <v>318</v>
      </c>
      <c r="L118" s="11" t="s">
        <v>32</v>
      </c>
      <c r="M118" s="12">
        <v>81</v>
      </c>
      <c r="N118" s="12">
        <v>11.39</v>
      </c>
      <c r="O118" s="12">
        <v>922.59</v>
      </c>
      <c r="P118" s="12">
        <v>0</v>
      </c>
      <c r="Q118" s="12">
        <v>0</v>
      </c>
      <c r="R118" s="12">
        <v>922.59</v>
      </c>
      <c r="S118" s="46">
        <f t="shared" si="2"/>
        <v>21680865</v>
      </c>
    </row>
    <row r="119" spans="1:19" s="14" customFormat="1" x14ac:dyDescent="0.3">
      <c r="A119" s="10" t="s">
        <v>975</v>
      </c>
      <c r="B119" s="11" t="s">
        <v>961</v>
      </c>
      <c r="C119" s="11">
        <v>1745118</v>
      </c>
      <c r="D119" s="11" t="s">
        <v>112</v>
      </c>
      <c r="E119" s="10"/>
      <c r="F119" s="11" t="s">
        <v>113</v>
      </c>
      <c r="G119" s="11" t="s">
        <v>81</v>
      </c>
      <c r="H119" s="11">
        <v>23500</v>
      </c>
      <c r="I119" s="11">
        <v>4</v>
      </c>
      <c r="J119" s="11">
        <v>566559805</v>
      </c>
      <c r="K119" s="11" t="s">
        <v>602</v>
      </c>
      <c r="L119" s="11" t="s">
        <v>32</v>
      </c>
      <c r="M119" s="12">
        <v>216</v>
      </c>
      <c r="N119" s="12">
        <v>3.23</v>
      </c>
      <c r="O119" s="12">
        <v>697.68</v>
      </c>
      <c r="P119" s="12">
        <v>0</v>
      </c>
      <c r="Q119" s="12">
        <v>0</v>
      </c>
      <c r="R119" s="12">
        <v>697.68</v>
      </c>
      <c r="S119" s="46">
        <f t="shared" si="2"/>
        <v>16395480</v>
      </c>
    </row>
    <row r="120" spans="1:19" s="14" customFormat="1" x14ac:dyDescent="0.3">
      <c r="A120" s="10" t="s">
        <v>975</v>
      </c>
      <c r="B120" s="11" t="s">
        <v>961</v>
      </c>
      <c r="C120" s="11">
        <v>1745118</v>
      </c>
      <c r="D120" s="11" t="s">
        <v>112</v>
      </c>
      <c r="E120" s="10"/>
      <c r="F120" s="11" t="s">
        <v>113</v>
      </c>
      <c r="G120" s="11" t="s">
        <v>81</v>
      </c>
      <c r="H120" s="11">
        <v>23500</v>
      </c>
      <c r="I120" s="11">
        <v>5</v>
      </c>
      <c r="J120" s="11">
        <v>566561305</v>
      </c>
      <c r="K120" s="11" t="s">
        <v>116</v>
      </c>
      <c r="L120" s="11" t="s">
        <v>32</v>
      </c>
      <c r="M120" s="12">
        <v>91</v>
      </c>
      <c r="N120" s="12">
        <v>11.68</v>
      </c>
      <c r="O120" s="12">
        <v>1062.8800000000001</v>
      </c>
      <c r="P120" s="12">
        <v>0</v>
      </c>
      <c r="Q120" s="12">
        <v>0</v>
      </c>
      <c r="R120" s="12">
        <v>1062.8800000000001</v>
      </c>
      <c r="S120" s="46">
        <f t="shared" si="2"/>
        <v>24977680</v>
      </c>
    </row>
    <row r="121" spans="1:19" s="14" customFormat="1" x14ac:dyDescent="0.3">
      <c r="A121" s="10" t="s">
        <v>975</v>
      </c>
      <c r="B121" s="11" t="s">
        <v>961</v>
      </c>
      <c r="C121" s="11">
        <v>1745118</v>
      </c>
      <c r="D121" s="11" t="s">
        <v>112</v>
      </c>
      <c r="E121" s="10"/>
      <c r="F121" s="11" t="s">
        <v>113</v>
      </c>
      <c r="G121" s="11" t="s">
        <v>81</v>
      </c>
      <c r="H121" s="11">
        <v>23500</v>
      </c>
      <c r="I121" s="11">
        <v>6</v>
      </c>
      <c r="J121" s="11">
        <v>567301805</v>
      </c>
      <c r="K121" s="11" t="s">
        <v>117</v>
      </c>
      <c r="L121" s="11" t="s">
        <v>32</v>
      </c>
      <c r="M121" s="12">
        <v>91</v>
      </c>
      <c r="N121" s="12">
        <v>11.68</v>
      </c>
      <c r="O121" s="12">
        <v>1062.8800000000001</v>
      </c>
      <c r="P121" s="12">
        <v>0</v>
      </c>
      <c r="Q121" s="12">
        <v>0</v>
      </c>
      <c r="R121" s="12">
        <v>1062.8800000000001</v>
      </c>
      <c r="S121" s="46">
        <f t="shared" si="2"/>
        <v>24977680</v>
      </c>
    </row>
    <row r="122" spans="1:19" s="14" customFormat="1" x14ac:dyDescent="0.3">
      <c r="A122" s="10" t="s">
        <v>975</v>
      </c>
      <c r="B122" s="11" t="s">
        <v>961</v>
      </c>
      <c r="C122" s="11">
        <v>1745118</v>
      </c>
      <c r="D122" s="11" t="s">
        <v>112</v>
      </c>
      <c r="E122" s="10"/>
      <c r="F122" s="11" t="s">
        <v>113</v>
      </c>
      <c r="G122" s="11" t="s">
        <v>81</v>
      </c>
      <c r="H122" s="11">
        <v>23500</v>
      </c>
      <c r="I122" s="11">
        <v>7</v>
      </c>
      <c r="J122" s="11">
        <v>567302102</v>
      </c>
      <c r="K122" s="11" t="s">
        <v>118</v>
      </c>
      <c r="L122" s="11" t="s">
        <v>32</v>
      </c>
      <c r="M122" s="12">
        <v>17</v>
      </c>
      <c r="N122" s="12">
        <v>12.03</v>
      </c>
      <c r="O122" s="12">
        <v>204.51</v>
      </c>
      <c r="P122" s="12">
        <v>0</v>
      </c>
      <c r="Q122" s="12">
        <v>0</v>
      </c>
      <c r="R122" s="12">
        <v>204.51</v>
      </c>
      <c r="S122" s="46">
        <f t="shared" si="2"/>
        <v>4805985</v>
      </c>
    </row>
    <row r="123" spans="1:19" s="14" customFormat="1" x14ac:dyDescent="0.3">
      <c r="A123" s="10" t="s">
        <v>975</v>
      </c>
      <c r="B123" s="11" t="s">
        <v>961</v>
      </c>
      <c r="C123" s="11">
        <v>1745118</v>
      </c>
      <c r="D123" s="11" t="s">
        <v>112</v>
      </c>
      <c r="E123" s="10"/>
      <c r="F123" s="11" t="s">
        <v>113</v>
      </c>
      <c r="G123" s="11" t="s">
        <v>81</v>
      </c>
      <c r="H123" s="11">
        <v>23500</v>
      </c>
      <c r="I123" s="11">
        <v>8</v>
      </c>
      <c r="J123" s="11">
        <v>567302302</v>
      </c>
      <c r="K123" s="11" t="s">
        <v>119</v>
      </c>
      <c r="L123" s="11" t="s">
        <v>32</v>
      </c>
      <c r="M123" s="12">
        <v>17</v>
      </c>
      <c r="N123" s="12">
        <v>12.03</v>
      </c>
      <c r="O123" s="12">
        <v>204.51</v>
      </c>
      <c r="P123" s="12">
        <v>0</v>
      </c>
      <c r="Q123" s="12">
        <v>0</v>
      </c>
      <c r="R123" s="12">
        <v>204.51</v>
      </c>
      <c r="S123" s="46">
        <f t="shared" si="2"/>
        <v>4805985</v>
      </c>
    </row>
    <row r="124" spans="1:19" s="14" customFormat="1" x14ac:dyDescent="0.3">
      <c r="A124" s="10" t="s">
        <v>975</v>
      </c>
      <c r="B124" s="11" t="s">
        <v>961</v>
      </c>
      <c r="C124" s="11">
        <v>1745118</v>
      </c>
      <c r="D124" s="11" t="s">
        <v>112</v>
      </c>
      <c r="E124" s="10"/>
      <c r="F124" s="11" t="s">
        <v>113</v>
      </c>
      <c r="G124" s="11" t="s">
        <v>81</v>
      </c>
      <c r="H124" s="11">
        <v>23500</v>
      </c>
      <c r="I124" s="11">
        <v>9</v>
      </c>
      <c r="J124" s="11">
        <v>577518504</v>
      </c>
      <c r="K124" s="11" t="s">
        <v>603</v>
      </c>
      <c r="L124" s="11" t="s">
        <v>32</v>
      </c>
      <c r="M124" s="12">
        <v>26</v>
      </c>
      <c r="N124" s="12">
        <v>2.89</v>
      </c>
      <c r="O124" s="12">
        <v>75.14</v>
      </c>
      <c r="P124" s="12">
        <v>0</v>
      </c>
      <c r="Q124" s="12">
        <v>0</v>
      </c>
      <c r="R124" s="12">
        <v>75.14</v>
      </c>
      <c r="S124" s="46">
        <f t="shared" si="2"/>
        <v>1765790</v>
      </c>
    </row>
    <row r="125" spans="1:19" s="14" customFormat="1" x14ac:dyDescent="0.3">
      <c r="A125" s="10" t="s">
        <v>975</v>
      </c>
      <c r="B125" s="11" t="s">
        <v>961</v>
      </c>
      <c r="C125" s="11">
        <v>1745118</v>
      </c>
      <c r="D125" s="11" t="s">
        <v>112</v>
      </c>
      <c r="E125" s="10"/>
      <c r="F125" s="11" t="s">
        <v>113</v>
      </c>
      <c r="G125" s="11" t="s">
        <v>81</v>
      </c>
      <c r="H125" s="11">
        <v>23500</v>
      </c>
      <c r="I125" s="11">
        <v>10</v>
      </c>
      <c r="J125" s="11">
        <v>577518604</v>
      </c>
      <c r="K125" s="11" t="s">
        <v>604</v>
      </c>
      <c r="L125" s="11" t="s">
        <v>32</v>
      </c>
      <c r="M125" s="12">
        <v>26</v>
      </c>
      <c r="N125" s="12">
        <v>7.28</v>
      </c>
      <c r="O125" s="12">
        <v>189.28</v>
      </c>
      <c r="P125" s="12">
        <v>0</v>
      </c>
      <c r="Q125" s="12">
        <v>0</v>
      </c>
      <c r="R125" s="12">
        <v>189.28</v>
      </c>
      <c r="S125" s="46">
        <f t="shared" si="2"/>
        <v>4448080</v>
      </c>
    </row>
    <row r="126" spans="1:19" s="14" customFormat="1" x14ac:dyDescent="0.3">
      <c r="A126" s="10" t="s">
        <v>975</v>
      </c>
      <c r="B126" s="11" t="s">
        <v>961</v>
      </c>
      <c r="C126" s="11">
        <v>1745118</v>
      </c>
      <c r="D126" s="11" t="s">
        <v>112</v>
      </c>
      <c r="E126" s="10"/>
      <c r="F126" s="11" t="s">
        <v>113</v>
      </c>
      <c r="G126" s="11" t="s">
        <v>81</v>
      </c>
      <c r="H126" s="11">
        <v>23500</v>
      </c>
      <c r="I126" s="11">
        <v>11</v>
      </c>
      <c r="J126" s="11">
        <v>588048604</v>
      </c>
      <c r="K126" s="11" t="s">
        <v>820</v>
      </c>
      <c r="L126" s="11" t="s">
        <v>32</v>
      </c>
      <c r="M126" s="12">
        <v>216</v>
      </c>
      <c r="N126" s="12">
        <v>3.1</v>
      </c>
      <c r="O126" s="12">
        <v>669.6</v>
      </c>
      <c r="P126" s="12">
        <v>0</v>
      </c>
      <c r="Q126" s="12">
        <v>0</v>
      </c>
      <c r="R126" s="12">
        <v>669.6</v>
      </c>
      <c r="S126" s="46">
        <f t="shared" si="2"/>
        <v>15735600</v>
      </c>
    </row>
    <row r="127" spans="1:19" s="14" customFormat="1" x14ac:dyDescent="0.3">
      <c r="A127" s="10" t="s">
        <v>975</v>
      </c>
      <c r="B127" s="11" t="s">
        <v>961</v>
      </c>
      <c r="C127" s="11">
        <v>1745118</v>
      </c>
      <c r="D127" s="11" t="s">
        <v>112</v>
      </c>
      <c r="E127" s="10"/>
      <c r="F127" s="11" t="s">
        <v>113</v>
      </c>
      <c r="G127" s="11" t="s">
        <v>81</v>
      </c>
      <c r="H127" s="11">
        <v>23500</v>
      </c>
      <c r="I127" s="11">
        <v>12</v>
      </c>
      <c r="J127" s="11">
        <v>600978904</v>
      </c>
      <c r="K127" s="11" t="s">
        <v>821</v>
      </c>
      <c r="L127" s="11" t="s">
        <v>32</v>
      </c>
      <c r="M127" s="12">
        <v>81</v>
      </c>
      <c r="N127" s="12">
        <v>11.39</v>
      </c>
      <c r="O127" s="12">
        <v>922.59</v>
      </c>
      <c r="P127" s="12">
        <v>0</v>
      </c>
      <c r="Q127" s="12">
        <v>0</v>
      </c>
      <c r="R127" s="12">
        <v>922.59</v>
      </c>
      <c r="S127" s="46">
        <f t="shared" ref="S127:S180" si="3">ROUND(M127*N127*H127,0)</f>
        <v>21680865</v>
      </c>
    </row>
    <row r="128" spans="1:19" s="14" customFormat="1" x14ac:dyDescent="0.3">
      <c r="A128" s="10" t="s">
        <v>975</v>
      </c>
      <c r="B128" s="11" t="s">
        <v>961</v>
      </c>
      <c r="C128" s="11">
        <v>1745118</v>
      </c>
      <c r="D128" s="11" t="s">
        <v>112</v>
      </c>
      <c r="E128" s="10"/>
      <c r="F128" s="11" t="s">
        <v>113</v>
      </c>
      <c r="G128" s="11" t="s">
        <v>81</v>
      </c>
      <c r="H128" s="11">
        <v>23500</v>
      </c>
      <c r="I128" s="11">
        <v>13</v>
      </c>
      <c r="J128" s="11">
        <v>600979204</v>
      </c>
      <c r="K128" s="11" t="s">
        <v>120</v>
      </c>
      <c r="L128" s="11" t="s">
        <v>32</v>
      </c>
      <c r="M128" s="12">
        <v>27</v>
      </c>
      <c r="N128" s="12">
        <v>11.4</v>
      </c>
      <c r="O128" s="12">
        <v>307.8</v>
      </c>
      <c r="P128" s="12">
        <v>0</v>
      </c>
      <c r="Q128" s="12">
        <v>0</v>
      </c>
      <c r="R128" s="12">
        <v>307.8</v>
      </c>
      <c r="S128" s="46">
        <f t="shared" si="3"/>
        <v>7233300</v>
      </c>
    </row>
    <row r="129" spans="1:19" s="14" customFormat="1" x14ac:dyDescent="0.3">
      <c r="A129" s="10" t="s">
        <v>975</v>
      </c>
      <c r="B129" s="11" t="s">
        <v>961</v>
      </c>
      <c r="C129" s="11">
        <v>1745118</v>
      </c>
      <c r="D129" s="11" t="s">
        <v>112</v>
      </c>
      <c r="E129" s="10"/>
      <c r="F129" s="11" t="s">
        <v>113</v>
      </c>
      <c r="G129" s="11" t="s">
        <v>81</v>
      </c>
      <c r="H129" s="11">
        <v>23500</v>
      </c>
      <c r="I129" s="11">
        <v>14</v>
      </c>
      <c r="J129" s="11">
        <v>600979304</v>
      </c>
      <c r="K129" s="11" t="s">
        <v>121</v>
      </c>
      <c r="L129" s="11" t="s">
        <v>32</v>
      </c>
      <c r="M129" s="12">
        <v>27</v>
      </c>
      <c r="N129" s="12">
        <v>11.4</v>
      </c>
      <c r="O129" s="12">
        <v>307.8</v>
      </c>
      <c r="P129" s="12">
        <v>0</v>
      </c>
      <c r="Q129" s="12">
        <v>0</v>
      </c>
      <c r="R129" s="12">
        <v>307.8</v>
      </c>
      <c r="S129" s="46">
        <f t="shared" si="3"/>
        <v>7233300</v>
      </c>
    </row>
    <row r="130" spans="1:19" s="14" customFormat="1" x14ac:dyDescent="0.3">
      <c r="A130" s="10" t="s">
        <v>975</v>
      </c>
      <c r="B130" s="11" t="s">
        <v>961</v>
      </c>
      <c r="C130" s="11">
        <v>1745118</v>
      </c>
      <c r="D130" s="11" t="s">
        <v>112</v>
      </c>
      <c r="E130" s="10"/>
      <c r="F130" s="11" t="s">
        <v>113</v>
      </c>
      <c r="G130" s="11" t="s">
        <v>81</v>
      </c>
      <c r="H130" s="11">
        <v>23500</v>
      </c>
      <c r="I130" s="11">
        <v>15</v>
      </c>
      <c r="J130" s="11"/>
      <c r="K130" s="11" t="s">
        <v>976</v>
      </c>
      <c r="L130" s="11" t="s">
        <v>46</v>
      </c>
      <c r="M130" s="12">
        <v>0</v>
      </c>
      <c r="N130" s="12">
        <v>0</v>
      </c>
      <c r="O130" s="12">
        <v>0</v>
      </c>
      <c r="P130" s="12">
        <v>0</v>
      </c>
      <c r="Q130" s="12">
        <v>0</v>
      </c>
      <c r="R130" s="12">
        <v>0</v>
      </c>
      <c r="S130" s="46">
        <f t="shared" si="3"/>
        <v>0</v>
      </c>
    </row>
    <row r="131" spans="1:19" s="14" customFormat="1" x14ac:dyDescent="0.3">
      <c r="A131" s="10" t="s">
        <v>977</v>
      </c>
      <c r="B131" s="11" t="s">
        <v>978</v>
      </c>
      <c r="C131" s="11">
        <v>1745119</v>
      </c>
      <c r="D131" s="11" t="s">
        <v>125</v>
      </c>
      <c r="E131" s="10"/>
      <c r="F131" s="11" t="s">
        <v>126</v>
      </c>
      <c r="G131" s="11" t="s">
        <v>81</v>
      </c>
      <c r="H131" s="11">
        <v>23500</v>
      </c>
      <c r="I131" s="11">
        <v>1</v>
      </c>
      <c r="J131" s="11" t="s">
        <v>82</v>
      </c>
      <c r="K131" s="11" t="s">
        <v>493</v>
      </c>
      <c r="L131" s="11" t="s">
        <v>32</v>
      </c>
      <c r="M131" s="12">
        <v>2200</v>
      </c>
      <c r="N131" s="12">
        <v>5.85</v>
      </c>
      <c r="O131" s="12">
        <v>12870</v>
      </c>
      <c r="P131" s="12">
        <v>0</v>
      </c>
      <c r="Q131" s="12">
        <v>0</v>
      </c>
      <c r="R131" s="12">
        <v>12870</v>
      </c>
      <c r="S131" s="46">
        <f t="shared" si="3"/>
        <v>302445000</v>
      </c>
    </row>
    <row r="132" spans="1:19" s="14" customFormat="1" x14ac:dyDescent="0.3">
      <c r="A132" s="10" t="s">
        <v>977</v>
      </c>
      <c r="B132" s="11" t="s">
        <v>978</v>
      </c>
      <c r="C132" s="11">
        <v>1745119</v>
      </c>
      <c r="D132" s="11" t="s">
        <v>125</v>
      </c>
      <c r="E132" s="10"/>
      <c r="F132" s="11" t="s">
        <v>126</v>
      </c>
      <c r="G132" s="11" t="s">
        <v>81</v>
      </c>
      <c r="H132" s="11">
        <v>23500</v>
      </c>
      <c r="I132" s="11">
        <v>2</v>
      </c>
      <c r="J132" s="11" t="s">
        <v>497</v>
      </c>
      <c r="K132" s="11" t="s">
        <v>498</v>
      </c>
      <c r="L132" s="11" t="s">
        <v>32</v>
      </c>
      <c r="M132" s="12">
        <v>24</v>
      </c>
      <c r="N132" s="12">
        <v>5.75</v>
      </c>
      <c r="O132" s="12">
        <v>138</v>
      </c>
      <c r="P132" s="12">
        <v>0</v>
      </c>
      <c r="Q132" s="12">
        <v>0</v>
      </c>
      <c r="R132" s="12">
        <v>138</v>
      </c>
      <c r="S132" s="46">
        <f t="shared" si="3"/>
        <v>3243000</v>
      </c>
    </row>
    <row r="133" spans="1:19" s="14" customFormat="1" x14ac:dyDescent="0.3">
      <c r="A133" s="10" t="s">
        <v>977</v>
      </c>
      <c r="B133" s="11" t="s">
        <v>978</v>
      </c>
      <c r="C133" s="11">
        <v>1745119</v>
      </c>
      <c r="D133" s="11" t="s">
        <v>125</v>
      </c>
      <c r="E133" s="10"/>
      <c r="F133" s="11" t="s">
        <v>126</v>
      </c>
      <c r="G133" s="11" t="s">
        <v>81</v>
      </c>
      <c r="H133" s="11">
        <v>23500</v>
      </c>
      <c r="I133" s="11">
        <v>3</v>
      </c>
      <c r="J133" s="11" t="s">
        <v>159</v>
      </c>
      <c r="K133" s="11" t="s">
        <v>160</v>
      </c>
      <c r="L133" s="11" t="s">
        <v>32</v>
      </c>
      <c r="M133" s="12">
        <v>1700</v>
      </c>
      <c r="N133" s="12">
        <v>2.88</v>
      </c>
      <c r="O133" s="12">
        <v>4896</v>
      </c>
      <c r="P133" s="12">
        <v>0</v>
      </c>
      <c r="Q133" s="12">
        <v>0</v>
      </c>
      <c r="R133" s="12">
        <v>4896</v>
      </c>
      <c r="S133" s="46">
        <f t="shared" si="3"/>
        <v>115056000</v>
      </c>
    </row>
    <row r="134" spans="1:19" s="14" customFormat="1" x14ac:dyDescent="0.3">
      <c r="A134" s="10" t="s">
        <v>977</v>
      </c>
      <c r="B134" s="11" t="s">
        <v>978</v>
      </c>
      <c r="C134" s="11">
        <v>1745119</v>
      </c>
      <c r="D134" s="11" t="s">
        <v>125</v>
      </c>
      <c r="E134" s="10"/>
      <c r="F134" s="11" t="s">
        <v>126</v>
      </c>
      <c r="G134" s="11" t="s">
        <v>81</v>
      </c>
      <c r="H134" s="11">
        <v>23500</v>
      </c>
      <c r="I134" s="11">
        <v>4</v>
      </c>
      <c r="J134" s="11"/>
      <c r="K134" s="11" t="s">
        <v>979</v>
      </c>
      <c r="L134" s="11" t="s">
        <v>46</v>
      </c>
      <c r="M134" s="12">
        <v>0</v>
      </c>
      <c r="N134" s="12">
        <v>0</v>
      </c>
      <c r="O134" s="12">
        <v>0</v>
      </c>
      <c r="P134" s="12">
        <v>0</v>
      </c>
      <c r="Q134" s="12">
        <v>0</v>
      </c>
      <c r="R134" s="12">
        <v>0</v>
      </c>
      <c r="S134" s="46">
        <f t="shared" si="3"/>
        <v>0</v>
      </c>
    </row>
    <row r="135" spans="1:19" s="14" customFormat="1" x14ac:dyDescent="0.3">
      <c r="A135" s="10" t="s">
        <v>983</v>
      </c>
      <c r="B135" s="11" t="s">
        <v>984</v>
      </c>
      <c r="C135" s="11">
        <v>1745126</v>
      </c>
      <c r="D135" s="11" t="s">
        <v>208</v>
      </c>
      <c r="E135" s="10"/>
      <c r="F135" s="11" t="s">
        <v>209</v>
      </c>
      <c r="G135" s="11" t="s">
        <v>81</v>
      </c>
      <c r="H135" s="11">
        <v>23470</v>
      </c>
      <c r="I135" s="11">
        <v>1</v>
      </c>
      <c r="J135" s="11" t="s">
        <v>210</v>
      </c>
      <c r="K135" s="11" t="s">
        <v>859</v>
      </c>
      <c r="L135" s="11" t="s">
        <v>32</v>
      </c>
      <c r="M135" s="12">
        <v>900</v>
      </c>
      <c r="N135" s="12">
        <v>5.2930000000000001</v>
      </c>
      <c r="O135" s="12">
        <v>4763.7</v>
      </c>
      <c r="P135" s="12">
        <v>0</v>
      </c>
      <c r="Q135" s="12">
        <v>0</v>
      </c>
      <c r="R135" s="12">
        <v>4763.7</v>
      </c>
      <c r="S135" s="46">
        <f t="shared" si="3"/>
        <v>111804039</v>
      </c>
    </row>
    <row r="136" spans="1:19" s="14" customFormat="1" x14ac:dyDescent="0.3">
      <c r="A136" s="10" t="s">
        <v>983</v>
      </c>
      <c r="B136" s="11" t="s">
        <v>984</v>
      </c>
      <c r="C136" s="11">
        <v>1745126</v>
      </c>
      <c r="D136" s="11" t="s">
        <v>208</v>
      </c>
      <c r="E136" s="10"/>
      <c r="F136" s="11" t="s">
        <v>209</v>
      </c>
      <c r="G136" s="11" t="s">
        <v>81</v>
      </c>
      <c r="H136" s="11">
        <v>23470</v>
      </c>
      <c r="I136" s="11">
        <v>2</v>
      </c>
      <c r="J136" s="11" t="s">
        <v>212</v>
      </c>
      <c r="K136" s="11" t="s">
        <v>213</v>
      </c>
      <c r="L136" s="11" t="s">
        <v>32</v>
      </c>
      <c r="M136" s="12">
        <v>1500</v>
      </c>
      <c r="N136" s="12">
        <v>5.1349999999999998</v>
      </c>
      <c r="O136" s="12">
        <v>7702.5</v>
      </c>
      <c r="P136" s="12">
        <v>0</v>
      </c>
      <c r="Q136" s="12">
        <v>0</v>
      </c>
      <c r="R136" s="12">
        <v>7702.5</v>
      </c>
      <c r="S136" s="46">
        <f t="shared" si="3"/>
        <v>180777675</v>
      </c>
    </row>
    <row r="137" spans="1:19" s="14" customFormat="1" x14ac:dyDescent="0.3">
      <c r="A137" s="10" t="s">
        <v>983</v>
      </c>
      <c r="B137" s="11" t="s">
        <v>984</v>
      </c>
      <c r="C137" s="11">
        <v>1745126</v>
      </c>
      <c r="D137" s="11" t="s">
        <v>208</v>
      </c>
      <c r="E137" s="10"/>
      <c r="F137" s="11" t="s">
        <v>209</v>
      </c>
      <c r="G137" s="11" t="s">
        <v>81</v>
      </c>
      <c r="H137" s="11">
        <v>23470</v>
      </c>
      <c r="I137" s="11">
        <v>3</v>
      </c>
      <c r="J137" s="11" t="s">
        <v>214</v>
      </c>
      <c r="K137" s="11" t="s">
        <v>215</v>
      </c>
      <c r="L137" s="11" t="s">
        <v>32</v>
      </c>
      <c r="M137" s="12">
        <v>4600</v>
      </c>
      <c r="N137" s="12">
        <v>5.1630000000000003</v>
      </c>
      <c r="O137" s="12">
        <v>23749.8</v>
      </c>
      <c r="P137" s="12">
        <v>0</v>
      </c>
      <c r="Q137" s="12">
        <v>0</v>
      </c>
      <c r="R137" s="12">
        <v>23749.8</v>
      </c>
      <c r="S137" s="46">
        <f t="shared" si="3"/>
        <v>557407806</v>
      </c>
    </row>
    <row r="138" spans="1:19" s="14" customFormat="1" x14ac:dyDescent="0.3">
      <c r="A138" s="10" t="s">
        <v>983</v>
      </c>
      <c r="B138" s="11" t="s">
        <v>984</v>
      </c>
      <c r="C138" s="11">
        <v>1745126</v>
      </c>
      <c r="D138" s="11" t="s">
        <v>208</v>
      </c>
      <c r="E138" s="10"/>
      <c r="F138" s="11" t="s">
        <v>209</v>
      </c>
      <c r="G138" s="11" t="s">
        <v>81</v>
      </c>
      <c r="H138" s="11">
        <v>23470</v>
      </c>
      <c r="I138" s="11">
        <v>4</v>
      </c>
      <c r="J138" s="11" t="s">
        <v>216</v>
      </c>
      <c r="K138" s="11" t="s">
        <v>217</v>
      </c>
      <c r="L138" s="11" t="s">
        <v>32</v>
      </c>
      <c r="M138" s="12">
        <v>800</v>
      </c>
      <c r="N138" s="12">
        <v>5.2930000000000001</v>
      </c>
      <c r="O138" s="12">
        <v>4234.3999999999996</v>
      </c>
      <c r="P138" s="12">
        <v>0</v>
      </c>
      <c r="Q138" s="12">
        <v>0</v>
      </c>
      <c r="R138" s="12">
        <v>4234.3999999999996</v>
      </c>
      <c r="S138" s="46">
        <f t="shared" si="3"/>
        <v>99381368</v>
      </c>
    </row>
    <row r="139" spans="1:19" s="14" customFormat="1" x14ac:dyDescent="0.3">
      <c r="A139" s="10" t="s">
        <v>983</v>
      </c>
      <c r="B139" s="11" t="s">
        <v>984</v>
      </c>
      <c r="C139" s="11">
        <v>1745126</v>
      </c>
      <c r="D139" s="11" t="s">
        <v>208</v>
      </c>
      <c r="E139" s="10"/>
      <c r="F139" s="11" t="s">
        <v>209</v>
      </c>
      <c r="G139" s="11" t="s">
        <v>81</v>
      </c>
      <c r="H139" s="11">
        <v>23470</v>
      </c>
      <c r="I139" s="11">
        <v>5</v>
      </c>
      <c r="J139" s="11" t="s">
        <v>218</v>
      </c>
      <c r="K139" s="11" t="s">
        <v>219</v>
      </c>
      <c r="L139" s="11" t="s">
        <v>32</v>
      </c>
      <c r="M139" s="12">
        <v>1600</v>
      </c>
      <c r="N139" s="12">
        <v>5.1349999999999998</v>
      </c>
      <c r="O139" s="12">
        <v>8216</v>
      </c>
      <c r="P139" s="12">
        <v>0</v>
      </c>
      <c r="Q139" s="12">
        <v>0</v>
      </c>
      <c r="R139" s="12">
        <v>8216</v>
      </c>
      <c r="S139" s="46">
        <f t="shared" si="3"/>
        <v>192829520</v>
      </c>
    </row>
    <row r="140" spans="1:19" s="14" customFormat="1" x14ac:dyDescent="0.3">
      <c r="A140" s="10" t="s">
        <v>983</v>
      </c>
      <c r="B140" s="11" t="s">
        <v>984</v>
      </c>
      <c r="C140" s="11">
        <v>1745126</v>
      </c>
      <c r="D140" s="11" t="s">
        <v>208</v>
      </c>
      <c r="E140" s="10"/>
      <c r="F140" s="11" t="s">
        <v>209</v>
      </c>
      <c r="G140" s="11" t="s">
        <v>81</v>
      </c>
      <c r="H140" s="11">
        <v>23470</v>
      </c>
      <c r="I140" s="11">
        <v>6</v>
      </c>
      <c r="J140" s="11" t="s">
        <v>220</v>
      </c>
      <c r="K140" s="11" t="s">
        <v>221</v>
      </c>
      <c r="L140" s="11" t="s">
        <v>32</v>
      </c>
      <c r="M140" s="12">
        <v>4600</v>
      </c>
      <c r="N140" s="12">
        <v>5.1630000000000003</v>
      </c>
      <c r="O140" s="12">
        <v>23749.8</v>
      </c>
      <c r="P140" s="12">
        <v>0</v>
      </c>
      <c r="Q140" s="12">
        <v>0</v>
      </c>
      <c r="R140" s="12">
        <v>23749.8</v>
      </c>
      <c r="S140" s="46">
        <f t="shared" si="3"/>
        <v>557407806</v>
      </c>
    </row>
    <row r="141" spans="1:19" s="14" customFormat="1" x14ac:dyDescent="0.3">
      <c r="A141" s="10" t="s">
        <v>983</v>
      </c>
      <c r="B141" s="11" t="s">
        <v>984</v>
      </c>
      <c r="C141" s="11">
        <v>1745126</v>
      </c>
      <c r="D141" s="11" t="s">
        <v>208</v>
      </c>
      <c r="E141" s="10"/>
      <c r="F141" s="11" t="s">
        <v>209</v>
      </c>
      <c r="G141" s="11" t="s">
        <v>81</v>
      </c>
      <c r="H141" s="11">
        <v>23470</v>
      </c>
      <c r="I141" s="11">
        <v>7</v>
      </c>
      <c r="J141" s="11" t="s">
        <v>74</v>
      </c>
      <c r="K141" s="11" t="s">
        <v>75</v>
      </c>
      <c r="L141" s="11" t="s">
        <v>32</v>
      </c>
      <c r="M141" s="12">
        <v>14200</v>
      </c>
      <c r="N141" s="12">
        <v>1.6319999999999999</v>
      </c>
      <c r="O141" s="12">
        <v>23174.400000000001</v>
      </c>
      <c r="P141" s="12">
        <v>0</v>
      </c>
      <c r="Q141" s="12">
        <v>0</v>
      </c>
      <c r="R141" s="12">
        <v>23174.400000000001</v>
      </c>
      <c r="S141" s="46">
        <f t="shared" si="3"/>
        <v>543903168</v>
      </c>
    </row>
    <row r="142" spans="1:19" s="14" customFormat="1" x14ac:dyDescent="0.3">
      <c r="A142" s="10" t="s">
        <v>983</v>
      </c>
      <c r="B142" s="11" t="s">
        <v>984</v>
      </c>
      <c r="C142" s="11">
        <v>1745126</v>
      </c>
      <c r="D142" s="11" t="s">
        <v>208</v>
      </c>
      <c r="E142" s="10"/>
      <c r="F142" s="11" t="s">
        <v>209</v>
      </c>
      <c r="G142" s="11" t="s">
        <v>81</v>
      </c>
      <c r="H142" s="11">
        <v>23470</v>
      </c>
      <c r="I142" s="11">
        <v>8</v>
      </c>
      <c r="J142" s="11" t="s">
        <v>224</v>
      </c>
      <c r="K142" s="11" t="s">
        <v>225</v>
      </c>
      <c r="L142" s="11" t="s">
        <v>32</v>
      </c>
      <c r="M142" s="12">
        <v>600</v>
      </c>
      <c r="N142" s="12">
        <v>5.2830000000000004</v>
      </c>
      <c r="O142" s="12">
        <v>3169.8</v>
      </c>
      <c r="P142" s="12">
        <v>0</v>
      </c>
      <c r="Q142" s="12">
        <v>0</v>
      </c>
      <c r="R142" s="12">
        <v>3169.8</v>
      </c>
      <c r="S142" s="46">
        <f t="shared" si="3"/>
        <v>74395206</v>
      </c>
    </row>
    <row r="143" spans="1:19" s="14" customFormat="1" x14ac:dyDescent="0.3">
      <c r="A143" s="10" t="s">
        <v>983</v>
      </c>
      <c r="B143" s="11" t="s">
        <v>984</v>
      </c>
      <c r="C143" s="11">
        <v>1745126</v>
      </c>
      <c r="D143" s="11" t="s">
        <v>208</v>
      </c>
      <c r="E143" s="10"/>
      <c r="F143" s="11" t="s">
        <v>209</v>
      </c>
      <c r="G143" s="11" t="s">
        <v>81</v>
      </c>
      <c r="H143" s="11">
        <v>23470</v>
      </c>
      <c r="I143" s="11">
        <v>9</v>
      </c>
      <c r="J143" s="11" t="s">
        <v>226</v>
      </c>
      <c r="K143" s="11" t="s">
        <v>227</v>
      </c>
      <c r="L143" s="11" t="s">
        <v>32</v>
      </c>
      <c r="M143" s="12">
        <v>400</v>
      </c>
      <c r="N143" s="12">
        <v>5.6040000000000001</v>
      </c>
      <c r="O143" s="12">
        <v>2241.6</v>
      </c>
      <c r="P143" s="12">
        <v>0</v>
      </c>
      <c r="Q143" s="12">
        <v>0</v>
      </c>
      <c r="R143" s="12">
        <v>2241.6</v>
      </c>
      <c r="S143" s="46">
        <f t="shared" si="3"/>
        <v>52610352</v>
      </c>
    </row>
    <row r="144" spans="1:19" s="14" customFormat="1" x14ac:dyDescent="0.3">
      <c r="A144" s="10" t="s">
        <v>983</v>
      </c>
      <c r="B144" s="11" t="s">
        <v>984</v>
      </c>
      <c r="C144" s="11">
        <v>1745126</v>
      </c>
      <c r="D144" s="11" t="s">
        <v>208</v>
      </c>
      <c r="E144" s="10"/>
      <c r="F144" s="11" t="s">
        <v>209</v>
      </c>
      <c r="G144" s="11" t="s">
        <v>81</v>
      </c>
      <c r="H144" s="11">
        <v>23470</v>
      </c>
      <c r="I144" s="11">
        <v>10</v>
      </c>
      <c r="J144" s="11" t="s">
        <v>228</v>
      </c>
      <c r="K144" s="11" t="s">
        <v>862</v>
      </c>
      <c r="L144" s="11" t="s">
        <v>32</v>
      </c>
      <c r="M144" s="12">
        <v>1000</v>
      </c>
      <c r="N144" s="12">
        <v>5.6040000000000001</v>
      </c>
      <c r="O144" s="12">
        <v>5604</v>
      </c>
      <c r="P144" s="12">
        <v>0</v>
      </c>
      <c r="Q144" s="12">
        <v>0</v>
      </c>
      <c r="R144" s="12">
        <v>5604</v>
      </c>
      <c r="S144" s="46">
        <f t="shared" si="3"/>
        <v>131525880</v>
      </c>
    </row>
    <row r="145" spans="1:19" s="14" customFormat="1" x14ac:dyDescent="0.3">
      <c r="A145" s="10" t="s">
        <v>983</v>
      </c>
      <c r="B145" s="11" t="s">
        <v>984</v>
      </c>
      <c r="C145" s="11">
        <v>1745126</v>
      </c>
      <c r="D145" s="11" t="s">
        <v>208</v>
      </c>
      <c r="E145" s="10"/>
      <c r="F145" s="11" t="s">
        <v>209</v>
      </c>
      <c r="G145" s="11" t="s">
        <v>81</v>
      </c>
      <c r="H145" s="11">
        <v>23470</v>
      </c>
      <c r="I145" s="11">
        <v>11</v>
      </c>
      <c r="J145" s="11" t="s">
        <v>230</v>
      </c>
      <c r="K145" s="11" t="s">
        <v>231</v>
      </c>
      <c r="L145" s="11" t="s">
        <v>32</v>
      </c>
      <c r="M145" s="12">
        <v>800</v>
      </c>
      <c r="N145" s="12">
        <v>5.6040000000000001</v>
      </c>
      <c r="O145" s="12">
        <v>4483.2</v>
      </c>
      <c r="P145" s="12">
        <v>0</v>
      </c>
      <c r="Q145" s="12">
        <v>0</v>
      </c>
      <c r="R145" s="12">
        <v>4483.2</v>
      </c>
      <c r="S145" s="46">
        <f t="shared" si="3"/>
        <v>105220704</v>
      </c>
    </row>
    <row r="146" spans="1:19" s="14" customFormat="1" x14ac:dyDescent="0.3">
      <c r="A146" s="10" t="s">
        <v>983</v>
      </c>
      <c r="B146" s="11" t="s">
        <v>984</v>
      </c>
      <c r="C146" s="11">
        <v>1745126</v>
      </c>
      <c r="D146" s="11" t="s">
        <v>208</v>
      </c>
      <c r="E146" s="10"/>
      <c r="F146" s="11" t="s">
        <v>209</v>
      </c>
      <c r="G146" s="11" t="s">
        <v>81</v>
      </c>
      <c r="H146" s="11">
        <v>23470</v>
      </c>
      <c r="I146" s="11">
        <v>12</v>
      </c>
      <c r="J146" s="11" t="s">
        <v>232</v>
      </c>
      <c r="K146" s="11" t="s">
        <v>233</v>
      </c>
      <c r="L146" s="11" t="s">
        <v>32</v>
      </c>
      <c r="M146" s="12">
        <v>600</v>
      </c>
      <c r="N146" s="12">
        <v>5.2830000000000004</v>
      </c>
      <c r="O146" s="12">
        <v>3169.8</v>
      </c>
      <c r="P146" s="12">
        <v>0</v>
      </c>
      <c r="Q146" s="12">
        <v>0</v>
      </c>
      <c r="R146" s="12">
        <v>3169.8</v>
      </c>
      <c r="S146" s="46">
        <f t="shared" si="3"/>
        <v>74395206</v>
      </c>
    </row>
    <row r="147" spans="1:19" s="14" customFormat="1" x14ac:dyDescent="0.3">
      <c r="A147" s="10" t="s">
        <v>983</v>
      </c>
      <c r="B147" s="11" t="s">
        <v>984</v>
      </c>
      <c r="C147" s="11">
        <v>1745126</v>
      </c>
      <c r="D147" s="11" t="s">
        <v>208</v>
      </c>
      <c r="E147" s="10"/>
      <c r="F147" s="11" t="s">
        <v>209</v>
      </c>
      <c r="G147" s="11" t="s">
        <v>81</v>
      </c>
      <c r="H147" s="11">
        <v>23470</v>
      </c>
      <c r="I147" s="11">
        <v>13</v>
      </c>
      <c r="J147" s="11" t="s">
        <v>234</v>
      </c>
      <c r="K147" s="11" t="s">
        <v>235</v>
      </c>
      <c r="L147" s="11" t="s">
        <v>32</v>
      </c>
      <c r="M147" s="12">
        <v>400</v>
      </c>
      <c r="N147" s="12">
        <v>5.6040000000000001</v>
      </c>
      <c r="O147" s="12">
        <v>2241.6</v>
      </c>
      <c r="P147" s="12">
        <v>0</v>
      </c>
      <c r="Q147" s="12">
        <v>0</v>
      </c>
      <c r="R147" s="12">
        <v>2241.6</v>
      </c>
      <c r="S147" s="46">
        <f t="shared" si="3"/>
        <v>52610352</v>
      </c>
    </row>
    <row r="148" spans="1:19" s="14" customFormat="1" x14ac:dyDescent="0.3">
      <c r="A148" s="10" t="s">
        <v>983</v>
      </c>
      <c r="B148" s="11" t="s">
        <v>984</v>
      </c>
      <c r="C148" s="11">
        <v>1745126</v>
      </c>
      <c r="D148" s="11" t="s">
        <v>208</v>
      </c>
      <c r="E148" s="10"/>
      <c r="F148" s="11" t="s">
        <v>209</v>
      </c>
      <c r="G148" s="11" t="s">
        <v>81</v>
      </c>
      <c r="H148" s="11">
        <v>23470</v>
      </c>
      <c r="I148" s="11">
        <v>14</v>
      </c>
      <c r="J148" s="11" t="s">
        <v>236</v>
      </c>
      <c r="K148" s="11" t="s">
        <v>237</v>
      </c>
      <c r="L148" s="11" t="s">
        <v>32</v>
      </c>
      <c r="M148" s="12">
        <v>1000</v>
      </c>
      <c r="N148" s="12">
        <v>5.6040000000000001</v>
      </c>
      <c r="O148" s="12">
        <v>5604</v>
      </c>
      <c r="P148" s="12">
        <v>0</v>
      </c>
      <c r="Q148" s="12">
        <v>0</v>
      </c>
      <c r="R148" s="12">
        <v>5604</v>
      </c>
      <c r="S148" s="46">
        <f t="shared" si="3"/>
        <v>131525880</v>
      </c>
    </row>
    <row r="149" spans="1:19" s="14" customFormat="1" x14ac:dyDescent="0.3">
      <c r="A149" s="10" t="s">
        <v>983</v>
      </c>
      <c r="B149" s="11" t="s">
        <v>984</v>
      </c>
      <c r="C149" s="11">
        <v>1745126</v>
      </c>
      <c r="D149" s="11" t="s">
        <v>208</v>
      </c>
      <c r="E149" s="10"/>
      <c r="F149" s="11" t="s">
        <v>209</v>
      </c>
      <c r="G149" s="11" t="s">
        <v>81</v>
      </c>
      <c r="H149" s="11">
        <v>23470</v>
      </c>
      <c r="I149" s="11">
        <v>15</v>
      </c>
      <c r="J149" s="11" t="s">
        <v>238</v>
      </c>
      <c r="K149" s="11" t="s">
        <v>863</v>
      </c>
      <c r="L149" s="11" t="s">
        <v>32</v>
      </c>
      <c r="M149" s="12">
        <v>900</v>
      </c>
      <c r="N149" s="12">
        <v>5.6040000000000001</v>
      </c>
      <c r="O149" s="12">
        <v>5043.6000000000004</v>
      </c>
      <c r="P149" s="12">
        <v>0</v>
      </c>
      <c r="Q149" s="12">
        <v>0</v>
      </c>
      <c r="R149" s="12">
        <v>5043.6000000000004</v>
      </c>
      <c r="S149" s="46">
        <f t="shared" si="3"/>
        <v>118373292</v>
      </c>
    </row>
    <row r="150" spans="1:19" s="14" customFormat="1" x14ac:dyDescent="0.3">
      <c r="A150" s="10" t="s">
        <v>983</v>
      </c>
      <c r="B150" s="11" t="s">
        <v>984</v>
      </c>
      <c r="C150" s="11">
        <v>1745126</v>
      </c>
      <c r="D150" s="11" t="s">
        <v>208</v>
      </c>
      <c r="E150" s="10"/>
      <c r="F150" s="11" t="s">
        <v>209</v>
      </c>
      <c r="G150" s="11" t="s">
        <v>81</v>
      </c>
      <c r="H150" s="11">
        <v>23470</v>
      </c>
      <c r="I150" s="11">
        <v>16</v>
      </c>
      <c r="J150" s="11" t="s">
        <v>240</v>
      </c>
      <c r="K150" s="11" t="s">
        <v>241</v>
      </c>
      <c r="L150" s="11" t="s">
        <v>32</v>
      </c>
      <c r="M150" s="12">
        <v>2000</v>
      </c>
      <c r="N150" s="12">
        <v>1.704</v>
      </c>
      <c r="O150" s="12">
        <v>3408</v>
      </c>
      <c r="P150" s="12">
        <v>0</v>
      </c>
      <c r="Q150" s="12">
        <v>0</v>
      </c>
      <c r="R150" s="12">
        <v>3408</v>
      </c>
      <c r="S150" s="46">
        <f t="shared" si="3"/>
        <v>79985760</v>
      </c>
    </row>
    <row r="151" spans="1:19" s="14" customFormat="1" x14ac:dyDescent="0.3">
      <c r="A151" s="10" t="s">
        <v>983</v>
      </c>
      <c r="B151" s="11" t="s">
        <v>984</v>
      </c>
      <c r="C151" s="11">
        <v>1745126</v>
      </c>
      <c r="D151" s="11" t="s">
        <v>208</v>
      </c>
      <c r="E151" s="10"/>
      <c r="F151" s="11" t="s">
        <v>209</v>
      </c>
      <c r="G151" s="11" t="s">
        <v>81</v>
      </c>
      <c r="H151" s="11">
        <v>23470</v>
      </c>
      <c r="I151" s="11">
        <v>17</v>
      </c>
      <c r="J151" s="11" t="s">
        <v>242</v>
      </c>
      <c r="K151" s="11" t="s">
        <v>243</v>
      </c>
      <c r="L151" s="11" t="s">
        <v>32</v>
      </c>
      <c r="M151" s="12">
        <v>4800</v>
      </c>
      <c r="N151" s="12">
        <v>1.9470000000000001</v>
      </c>
      <c r="O151" s="12">
        <v>9345.6</v>
      </c>
      <c r="P151" s="12">
        <v>0</v>
      </c>
      <c r="Q151" s="12">
        <v>0</v>
      </c>
      <c r="R151" s="12">
        <v>9345.6</v>
      </c>
      <c r="S151" s="46">
        <f t="shared" si="3"/>
        <v>219341232</v>
      </c>
    </row>
    <row r="152" spans="1:19" s="14" customFormat="1" x14ac:dyDescent="0.3">
      <c r="A152" s="10" t="s">
        <v>983</v>
      </c>
      <c r="B152" s="11" t="s">
        <v>984</v>
      </c>
      <c r="C152" s="11">
        <v>1745126</v>
      </c>
      <c r="D152" s="11" t="s">
        <v>208</v>
      </c>
      <c r="E152" s="10"/>
      <c r="F152" s="11" t="s">
        <v>209</v>
      </c>
      <c r="G152" s="11" t="s">
        <v>81</v>
      </c>
      <c r="H152" s="11">
        <v>23470</v>
      </c>
      <c r="I152" s="11">
        <v>18</v>
      </c>
      <c r="J152" s="11"/>
      <c r="K152" s="11" t="s">
        <v>985</v>
      </c>
      <c r="L152" s="11" t="s">
        <v>46</v>
      </c>
      <c r="M152" s="12">
        <v>0</v>
      </c>
      <c r="N152" s="12">
        <v>0</v>
      </c>
      <c r="O152" s="12">
        <v>0</v>
      </c>
      <c r="P152" s="12">
        <v>0</v>
      </c>
      <c r="Q152" s="12">
        <v>0</v>
      </c>
      <c r="R152" s="12">
        <v>0</v>
      </c>
      <c r="S152" s="46">
        <f t="shared" si="3"/>
        <v>0</v>
      </c>
    </row>
    <row r="153" spans="1:19" s="14" customFormat="1" x14ac:dyDescent="0.3">
      <c r="A153" s="10" t="s">
        <v>986</v>
      </c>
      <c r="B153" s="11" t="s">
        <v>987</v>
      </c>
      <c r="C153" s="11">
        <v>1745120</v>
      </c>
      <c r="D153" s="11" t="s">
        <v>27</v>
      </c>
      <c r="E153" s="10"/>
      <c r="F153" s="11" t="s">
        <v>28</v>
      </c>
      <c r="G153" s="11" t="s">
        <v>29</v>
      </c>
      <c r="H153" s="11">
        <v>26224</v>
      </c>
      <c r="I153" s="11">
        <v>1</v>
      </c>
      <c r="J153" s="11" t="s">
        <v>30</v>
      </c>
      <c r="K153" s="11" t="s">
        <v>31</v>
      </c>
      <c r="L153" s="11" t="s">
        <v>32</v>
      </c>
      <c r="M153" s="12">
        <v>1000</v>
      </c>
      <c r="N153" s="12">
        <v>2.88</v>
      </c>
      <c r="O153" s="12">
        <v>2880</v>
      </c>
      <c r="P153" s="12">
        <v>0</v>
      </c>
      <c r="Q153" s="12">
        <v>0</v>
      </c>
      <c r="R153" s="12">
        <v>2880</v>
      </c>
      <c r="S153" s="46">
        <f t="shared" si="3"/>
        <v>75525120</v>
      </c>
    </row>
    <row r="154" spans="1:19" s="14" customFormat="1" x14ac:dyDescent="0.3">
      <c r="A154" s="10" t="s">
        <v>986</v>
      </c>
      <c r="B154" s="11" t="s">
        <v>987</v>
      </c>
      <c r="C154" s="11">
        <v>1745120</v>
      </c>
      <c r="D154" s="11" t="s">
        <v>27</v>
      </c>
      <c r="E154" s="10"/>
      <c r="F154" s="11" t="s">
        <v>28</v>
      </c>
      <c r="G154" s="11" t="s">
        <v>29</v>
      </c>
      <c r="H154" s="11">
        <v>26224</v>
      </c>
      <c r="I154" s="11">
        <v>2</v>
      </c>
      <c r="J154" s="11" t="s">
        <v>33</v>
      </c>
      <c r="K154" s="11" t="s">
        <v>34</v>
      </c>
      <c r="L154" s="11" t="s">
        <v>32</v>
      </c>
      <c r="M154" s="12">
        <v>1000</v>
      </c>
      <c r="N154" s="12">
        <v>3.71</v>
      </c>
      <c r="O154" s="12">
        <v>3710</v>
      </c>
      <c r="P154" s="12">
        <v>0</v>
      </c>
      <c r="Q154" s="12">
        <v>0</v>
      </c>
      <c r="R154" s="12">
        <v>3710</v>
      </c>
      <c r="S154" s="46">
        <f t="shared" si="3"/>
        <v>97291040</v>
      </c>
    </row>
    <row r="155" spans="1:19" s="14" customFormat="1" x14ac:dyDescent="0.3">
      <c r="A155" s="10" t="s">
        <v>986</v>
      </c>
      <c r="B155" s="11" t="s">
        <v>987</v>
      </c>
      <c r="C155" s="11">
        <v>1745120</v>
      </c>
      <c r="D155" s="11" t="s">
        <v>27</v>
      </c>
      <c r="E155" s="10"/>
      <c r="F155" s="11" t="s">
        <v>28</v>
      </c>
      <c r="G155" s="11" t="s">
        <v>29</v>
      </c>
      <c r="H155" s="11">
        <v>26224</v>
      </c>
      <c r="I155" s="11">
        <v>3</v>
      </c>
      <c r="J155" s="11" t="s">
        <v>35</v>
      </c>
      <c r="K155" s="11" t="s">
        <v>36</v>
      </c>
      <c r="L155" s="11" t="s">
        <v>32</v>
      </c>
      <c r="M155" s="12">
        <v>100</v>
      </c>
      <c r="N155" s="12">
        <v>3.47</v>
      </c>
      <c r="O155" s="12">
        <v>347</v>
      </c>
      <c r="P155" s="12">
        <v>0</v>
      </c>
      <c r="Q155" s="12">
        <v>0</v>
      </c>
      <c r="R155" s="12">
        <v>347</v>
      </c>
      <c r="S155" s="46">
        <f t="shared" si="3"/>
        <v>9099728</v>
      </c>
    </row>
    <row r="156" spans="1:19" s="14" customFormat="1" x14ac:dyDescent="0.3">
      <c r="A156" s="10" t="s">
        <v>986</v>
      </c>
      <c r="B156" s="11" t="s">
        <v>987</v>
      </c>
      <c r="C156" s="11">
        <v>1745120</v>
      </c>
      <c r="D156" s="11" t="s">
        <v>27</v>
      </c>
      <c r="E156" s="10"/>
      <c r="F156" s="11" t="s">
        <v>28</v>
      </c>
      <c r="G156" s="11" t="s">
        <v>29</v>
      </c>
      <c r="H156" s="11">
        <v>26224</v>
      </c>
      <c r="I156" s="11">
        <v>4</v>
      </c>
      <c r="J156" s="11" t="s">
        <v>247</v>
      </c>
      <c r="K156" s="11" t="s">
        <v>248</v>
      </c>
      <c r="L156" s="11" t="s">
        <v>32</v>
      </c>
      <c r="M156" s="12">
        <v>100</v>
      </c>
      <c r="N156" s="12">
        <v>4.0999999999999996</v>
      </c>
      <c r="O156" s="12">
        <v>410</v>
      </c>
      <c r="P156" s="12">
        <v>0</v>
      </c>
      <c r="Q156" s="12">
        <v>0</v>
      </c>
      <c r="R156" s="12">
        <v>410</v>
      </c>
      <c r="S156" s="46">
        <f t="shared" si="3"/>
        <v>10751840</v>
      </c>
    </row>
    <row r="157" spans="1:19" s="14" customFormat="1" x14ac:dyDescent="0.3">
      <c r="A157" s="10" t="s">
        <v>986</v>
      </c>
      <c r="B157" s="11" t="s">
        <v>987</v>
      </c>
      <c r="C157" s="11">
        <v>1745120</v>
      </c>
      <c r="D157" s="11" t="s">
        <v>27</v>
      </c>
      <c r="E157" s="10"/>
      <c r="F157" s="11" t="s">
        <v>28</v>
      </c>
      <c r="G157" s="11" t="s">
        <v>29</v>
      </c>
      <c r="H157" s="11">
        <v>26224</v>
      </c>
      <c r="I157" s="11">
        <v>5</v>
      </c>
      <c r="J157" s="11" t="s">
        <v>760</v>
      </c>
      <c r="K157" s="11" t="s">
        <v>761</v>
      </c>
      <c r="L157" s="11" t="s">
        <v>32</v>
      </c>
      <c r="M157" s="12">
        <v>100</v>
      </c>
      <c r="N157" s="12">
        <v>4.47</v>
      </c>
      <c r="O157" s="12">
        <v>447</v>
      </c>
      <c r="P157" s="12">
        <v>0</v>
      </c>
      <c r="Q157" s="12">
        <v>0</v>
      </c>
      <c r="R157" s="12">
        <v>447</v>
      </c>
      <c r="S157" s="46">
        <f t="shared" si="3"/>
        <v>11722128</v>
      </c>
    </row>
    <row r="158" spans="1:19" s="14" customFormat="1" x14ac:dyDescent="0.3">
      <c r="A158" s="10" t="s">
        <v>986</v>
      </c>
      <c r="B158" s="11" t="s">
        <v>987</v>
      </c>
      <c r="C158" s="11">
        <v>1745120</v>
      </c>
      <c r="D158" s="11" t="s">
        <v>27</v>
      </c>
      <c r="E158" s="10"/>
      <c r="F158" s="11" t="s">
        <v>28</v>
      </c>
      <c r="G158" s="11" t="s">
        <v>29</v>
      </c>
      <c r="H158" s="11">
        <v>26224</v>
      </c>
      <c r="I158" s="11">
        <v>6</v>
      </c>
      <c r="J158" s="11" t="s">
        <v>43</v>
      </c>
      <c r="K158" s="11" t="s">
        <v>44</v>
      </c>
      <c r="L158" s="11" t="s">
        <v>32</v>
      </c>
      <c r="M158" s="12">
        <v>1000</v>
      </c>
      <c r="N158" s="12">
        <v>8.16</v>
      </c>
      <c r="O158" s="12">
        <v>8160</v>
      </c>
      <c r="P158" s="12">
        <v>0</v>
      </c>
      <c r="Q158" s="12">
        <v>0</v>
      </c>
      <c r="R158" s="12">
        <v>8160</v>
      </c>
      <c r="S158" s="46">
        <f t="shared" si="3"/>
        <v>213987840</v>
      </c>
    </row>
    <row r="159" spans="1:19" s="14" customFormat="1" x14ac:dyDescent="0.3">
      <c r="A159" s="10" t="s">
        <v>986</v>
      </c>
      <c r="B159" s="11" t="s">
        <v>987</v>
      </c>
      <c r="C159" s="11">
        <v>1745120</v>
      </c>
      <c r="D159" s="11" t="s">
        <v>27</v>
      </c>
      <c r="E159" s="10"/>
      <c r="F159" s="11" t="s">
        <v>28</v>
      </c>
      <c r="G159" s="11" t="s">
        <v>29</v>
      </c>
      <c r="H159" s="11">
        <v>26224</v>
      </c>
      <c r="I159" s="11">
        <v>7</v>
      </c>
      <c r="J159" s="11"/>
      <c r="K159" s="11" t="s">
        <v>988</v>
      </c>
      <c r="L159" s="11" t="s">
        <v>46</v>
      </c>
      <c r="M159" s="12">
        <v>0</v>
      </c>
      <c r="N159" s="12">
        <v>0</v>
      </c>
      <c r="O159" s="12">
        <v>0</v>
      </c>
      <c r="P159" s="12">
        <v>0</v>
      </c>
      <c r="Q159" s="12">
        <v>0</v>
      </c>
      <c r="R159" s="12">
        <v>0</v>
      </c>
      <c r="S159" s="46">
        <f t="shared" si="3"/>
        <v>0</v>
      </c>
    </row>
    <row r="160" spans="1:19" s="14" customFormat="1" x14ac:dyDescent="0.3">
      <c r="A160" s="10" t="s">
        <v>989</v>
      </c>
      <c r="B160" s="11" t="s">
        <v>987</v>
      </c>
      <c r="C160" s="11">
        <v>1745121</v>
      </c>
      <c r="D160" s="11" t="s">
        <v>27</v>
      </c>
      <c r="E160" s="10"/>
      <c r="F160" s="11" t="s">
        <v>28</v>
      </c>
      <c r="G160" s="11" t="s">
        <v>29</v>
      </c>
      <c r="H160" s="11">
        <v>26224</v>
      </c>
      <c r="I160" s="11">
        <v>1</v>
      </c>
      <c r="J160" s="11" t="s">
        <v>62</v>
      </c>
      <c r="K160" s="11" t="s">
        <v>63</v>
      </c>
      <c r="L160" s="11" t="s">
        <v>32</v>
      </c>
      <c r="M160" s="12">
        <v>400</v>
      </c>
      <c r="N160" s="12">
        <v>3.43</v>
      </c>
      <c r="O160" s="12">
        <v>1372</v>
      </c>
      <c r="P160" s="12">
        <v>0</v>
      </c>
      <c r="Q160" s="12">
        <v>0</v>
      </c>
      <c r="R160" s="12">
        <v>1372</v>
      </c>
      <c r="S160" s="46">
        <f t="shared" si="3"/>
        <v>35979328</v>
      </c>
    </row>
    <row r="161" spans="1:19" s="14" customFormat="1" x14ac:dyDescent="0.3">
      <c r="A161" s="10" t="s">
        <v>989</v>
      </c>
      <c r="B161" s="11" t="s">
        <v>987</v>
      </c>
      <c r="C161" s="11">
        <v>1745121</v>
      </c>
      <c r="D161" s="11" t="s">
        <v>27</v>
      </c>
      <c r="E161" s="10"/>
      <c r="F161" s="11" t="s">
        <v>28</v>
      </c>
      <c r="G161" s="11" t="s">
        <v>29</v>
      </c>
      <c r="H161" s="11">
        <v>26224</v>
      </c>
      <c r="I161" s="11">
        <v>2</v>
      </c>
      <c r="J161" s="11" t="s">
        <v>288</v>
      </c>
      <c r="K161" s="11" t="s">
        <v>289</v>
      </c>
      <c r="L161" s="11" t="s">
        <v>32</v>
      </c>
      <c r="M161" s="12">
        <v>400</v>
      </c>
      <c r="N161" s="12">
        <v>3.48</v>
      </c>
      <c r="O161" s="12">
        <v>1392</v>
      </c>
      <c r="P161" s="12">
        <v>0</v>
      </c>
      <c r="Q161" s="12">
        <v>0</v>
      </c>
      <c r="R161" s="12">
        <v>1392</v>
      </c>
      <c r="S161" s="46">
        <f t="shared" si="3"/>
        <v>36503808</v>
      </c>
    </row>
    <row r="162" spans="1:19" s="14" customFormat="1" x14ac:dyDescent="0.3">
      <c r="A162" s="10" t="s">
        <v>989</v>
      </c>
      <c r="B162" s="11" t="s">
        <v>987</v>
      </c>
      <c r="C162" s="11">
        <v>1745121</v>
      </c>
      <c r="D162" s="11" t="s">
        <v>27</v>
      </c>
      <c r="E162" s="10"/>
      <c r="F162" s="11" t="s">
        <v>28</v>
      </c>
      <c r="G162" s="11" t="s">
        <v>29</v>
      </c>
      <c r="H162" s="11">
        <v>26224</v>
      </c>
      <c r="I162" s="11">
        <v>3</v>
      </c>
      <c r="J162" s="11" t="s">
        <v>64</v>
      </c>
      <c r="K162" s="11" t="s">
        <v>65</v>
      </c>
      <c r="L162" s="11" t="s">
        <v>32</v>
      </c>
      <c r="M162" s="12">
        <v>500</v>
      </c>
      <c r="N162" s="12">
        <v>2.5099999999999998</v>
      </c>
      <c r="O162" s="12">
        <v>1255</v>
      </c>
      <c r="P162" s="12">
        <v>0</v>
      </c>
      <c r="Q162" s="12">
        <v>0</v>
      </c>
      <c r="R162" s="12">
        <v>1255</v>
      </c>
      <c r="S162" s="46">
        <f t="shared" si="3"/>
        <v>32911120</v>
      </c>
    </row>
    <row r="163" spans="1:19" s="14" customFormat="1" x14ac:dyDescent="0.3">
      <c r="A163" s="10" t="s">
        <v>989</v>
      </c>
      <c r="B163" s="11" t="s">
        <v>987</v>
      </c>
      <c r="C163" s="11">
        <v>1745121</v>
      </c>
      <c r="D163" s="11" t="s">
        <v>27</v>
      </c>
      <c r="E163" s="10"/>
      <c r="F163" s="11" t="s">
        <v>28</v>
      </c>
      <c r="G163" s="11" t="s">
        <v>29</v>
      </c>
      <c r="H163" s="11">
        <v>26224</v>
      </c>
      <c r="I163" s="11">
        <v>4</v>
      </c>
      <c r="J163" s="11" t="s">
        <v>66</v>
      </c>
      <c r="K163" s="11" t="s">
        <v>67</v>
      </c>
      <c r="L163" s="11" t="s">
        <v>32</v>
      </c>
      <c r="M163" s="12">
        <v>400</v>
      </c>
      <c r="N163" s="12">
        <v>2.48</v>
      </c>
      <c r="O163" s="12">
        <v>992</v>
      </c>
      <c r="P163" s="12">
        <v>0</v>
      </c>
      <c r="Q163" s="12">
        <v>0</v>
      </c>
      <c r="R163" s="12">
        <v>992</v>
      </c>
      <c r="S163" s="46">
        <f t="shared" si="3"/>
        <v>26014208</v>
      </c>
    </row>
    <row r="164" spans="1:19" s="14" customFormat="1" x14ac:dyDescent="0.3">
      <c r="A164" s="10" t="s">
        <v>989</v>
      </c>
      <c r="B164" s="11" t="s">
        <v>987</v>
      </c>
      <c r="C164" s="11">
        <v>1745121</v>
      </c>
      <c r="D164" s="11" t="s">
        <v>27</v>
      </c>
      <c r="E164" s="10"/>
      <c r="F164" s="11" t="s">
        <v>28</v>
      </c>
      <c r="G164" s="11" t="s">
        <v>29</v>
      </c>
      <c r="H164" s="11">
        <v>26224</v>
      </c>
      <c r="I164" s="11">
        <v>5</v>
      </c>
      <c r="J164" s="11" t="s">
        <v>68</v>
      </c>
      <c r="K164" s="11" t="s">
        <v>69</v>
      </c>
      <c r="L164" s="11" t="s">
        <v>32</v>
      </c>
      <c r="M164" s="12">
        <v>600</v>
      </c>
      <c r="N164" s="12">
        <v>3.47</v>
      </c>
      <c r="O164" s="12">
        <v>2082</v>
      </c>
      <c r="P164" s="12">
        <v>0</v>
      </c>
      <c r="Q164" s="12">
        <v>0</v>
      </c>
      <c r="R164" s="12">
        <v>2082</v>
      </c>
      <c r="S164" s="46">
        <f t="shared" si="3"/>
        <v>54598368</v>
      </c>
    </row>
    <row r="165" spans="1:19" s="14" customFormat="1" x14ac:dyDescent="0.3">
      <c r="A165" s="10" t="s">
        <v>989</v>
      </c>
      <c r="B165" s="11" t="s">
        <v>987</v>
      </c>
      <c r="C165" s="11">
        <v>1745121</v>
      </c>
      <c r="D165" s="11" t="s">
        <v>27</v>
      </c>
      <c r="E165" s="10"/>
      <c r="F165" s="11" t="s">
        <v>28</v>
      </c>
      <c r="G165" s="11" t="s">
        <v>29</v>
      </c>
      <c r="H165" s="11">
        <v>26224</v>
      </c>
      <c r="I165" s="11">
        <v>6</v>
      </c>
      <c r="J165" s="11" t="s">
        <v>70</v>
      </c>
      <c r="K165" s="11" t="s">
        <v>71</v>
      </c>
      <c r="L165" s="11" t="s">
        <v>32</v>
      </c>
      <c r="M165" s="12">
        <v>100</v>
      </c>
      <c r="N165" s="12">
        <v>2.57</v>
      </c>
      <c r="O165" s="12">
        <v>257</v>
      </c>
      <c r="P165" s="12">
        <v>0</v>
      </c>
      <c r="Q165" s="12">
        <v>0</v>
      </c>
      <c r="R165" s="12">
        <v>257</v>
      </c>
      <c r="S165" s="46">
        <f t="shared" si="3"/>
        <v>6739568</v>
      </c>
    </row>
    <row r="166" spans="1:19" s="14" customFormat="1" x14ac:dyDescent="0.3">
      <c r="A166" s="10" t="s">
        <v>989</v>
      </c>
      <c r="B166" s="11" t="s">
        <v>987</v>
      </c>
      <c r="C166" s="11">
        <v>1745121</v>
      </c>
      <c r="D166" s="11" t="s">
        <v>27</v>
      </c>
      <c r="E166" s="10"/>
      <c r="F166" s="11" t="s">
        <v>28</v>
      </c>
      <c r="G166" s="11" t="s">
        <v>29</v>
      </c>
      <c r="H166" s="11">
        <v>26224</v>
      </c>
      <c r="I166" s="11">
        <v>7</v>
      </c>
      <c r="J166" s="11" t="s">
        <v>261</v>
      </c>
      <c r="K166" s="11" t="s">
        <v>262</v>
      </c>
      <c r="L166" s="11" t="s">
        <v>32</v>
      </c>
      <c r="M166" s="12">
        <v>200</v>
      </c>
      <c r="N166" s="12">
        <v>3.51</v>
      </c>
      <c r="O166" s="12">
        <v>702</v>
      </c>
      <c r="P166" s="12">
        <v>0</v>
      </c>
      <c r="Q166" s="12">
        <v>0</v>
      </c>
      <c r="R166" s="12">
        <v>702</v>
      </c>
      <c r="S166" s="46">
        <f t="shared" si="3"/>
        <v>18409248</v>
      </c>
    </row>
    <row r="167" spans="1:19" s="14" customFormat="1" x14ac:dyDescent="0.3">
      <c r="A167" s="10" t="s">
        <v>989</v>
      </c>
      <c r="B167" s="11" t="s">
        <v>987</v>
      </c>
      <c r="C167" s="11">
        <v>1745121</v>
      </c>
      <c r="D167" s="11" t="s">
        <v>27</v>
      </c>
      <c r="E167" s="10"/>
      <c r="F167" s="11" t="s">
        <v>28</v>
      </c>
      <c r="G167" s="11" t="s">
        <v>29</v>
      </c>
      <c r="H167" s="11">
        <v>26224</v>
      </c>
      <c r="I167" s="11">
        <v>8</v>
      </c>
      <c r="J167" s="11"/>
      <c r="K167" s="11" t="s">
        <v>990</v>
      </c>
      <c r="L167" s="11" t="s">
        <v>46</v>
      </c>
      <c r="M167" s="12">
        <v>0</v>
      </c>
      <c r="N167" s="12">
        <v>0</v>
      </c>
      <c r="O167" s="12">
        <v>0</v>
      </c>
      <c r="P167" s="12">
        <v>0</v>
      </c>
      <c r="Q167" s="12">
        <v>0</v>
      </c>
      <c r="R167" s="12">
        <v>0</v>
      </c>
      <c r="S167" s="46">
        <f t="shared" si="3"/>
        <v>0</v>
      </c>
    </row>
    <row r="168" spans="1:19" s="14" customFormat="1" x14ac:dyDescent="0.3">
      <c r="A168" s="10" t="s">
        <v>991</v>
      </c>
      <c r="B168" s="11" t="s">
        <v>987</v>
      </c>
      <c r="C168" s="11">
        <v>1745122</v>
      </c>
      <c r="D168" s="11" t="s">
        <v>27</v>
      </c>
      <c r="E168" s="10"/>
      <c r="F168" s="11" t="s">
        <v>28</v>
      </c>
      <c r="G168" s="11" t="s">
        <v>29</v>
      </c>
      <c r="H168" s="11">
        <v>26224</v>
      </c>
      <c r="I168" s="11">
        <v>1</v>
      </c>
      <c r="J168" s="11" t="s">
        <v>253</v>
      </c>
      <c r="K168" s="11" t="s">
        <v>254</v>
      </c>
      <c r="L168" s="11" t="s">
        <v>32</v>
      </c>
      <c r="M168" s="12">
        <v>1000</v>
      </c>
      <c r="N168" s="12">
        <v>2.88002</v>
      </c>
      <c r="O168" s="12">
        <v>2880.02</v>
      </c>
      <c r="P168" s="12">
        <v>0</v>
      </c>
      <c r="Q168" s="12">
        <v>0</v>
      </c>
      <c r="R168" s="12">
        <v>2880.02</v>
      </c>
      <c r="S168" s="46">
        <f t="shared" si="3"/>
        <v>75525644</v>
      </c>
    </row>
    <row r="169" spans="1:19" s="14" customFormat="1" x14ac:dyDescent="0.3">
      <c r="A169" s="10" t="s">
        <v>991</v>
      </c>
      <c r="B169" s="11" t="s">
        <v>987</v>
      </c>
      <c r="C169" s="11">
        <v>1745122</v>
      </c>
      <c r="D169" s="11" t="s">
        <v>27</v>
      </c>
      <c r="E169" s="10"/>
      <c r="F169" s="11" t="s">
        <v>28</v>
      </c>
      <c r="G169" s="11" t="s">
        <v>29</v>
      </c>
      <c r="H169" s="11">
        <v>26224</v>
      </c>
      <c r="I169" s="11">
        <v>2</v>
      </c>
      <c r="J169" s="11" t="s">
        <v>255</v>
      </c>
      <c r="K169" s="11" t="s">
        <v>256</v>
      </c>
      <c r="L169" s="11" t="s">
        <v>32</v>
      </c>
      <c r="M169" s="12">
        <v>1000</v>
      </c>
      <c r="N169" s="12">
        <v>3.57</v>
      </c>
      <c r="O169" s="12">
        <v>3570</v>
      </c>
      <c r="P169" s="12">
        <v>0</v>
      </c>
      <c r="Q169" s="12">
        <v>0</v>
      </c>
      <c r="R169" s="12">
        <v>3570</v>
      </c>
      <c r="S169" s="46">
        <f t="shared" si="3"/>
        <v>93619680</v>
      </c>
    </row>
    <row r="170" spans="1:19" s="14" customFormat="1" x14ac:dyDescent="0.3">
      <c r="A170" s="10" t="s">
        <v>991</v>
      </c>
      <c r="B170" s="11" t="s">
        <v>987</v>
      </c>
      <c r="C170" s="11">
        <v>1745122</v>
      </c>
      <c r="D170" s="11" t="s">
        <v>27</v>
      </c>
      <c r="E170" s="10"/>
      <c r="F170" s="11" t="s">
        <v>28</v>
      </c>
      <c r="G170" s="11" t="s">
        <v>29</v>
      </c>
      <c r="H170" s="11">
        <v>26224</v>
      </c>
      <c r="I170" s="11">
        <v>3</v>
      </c>
      <c r="J170" s="11"/>
      <c r="K170" s="11" t="s">
        <v>992</v>
      </c>
      <c r="L170" s="11" t="s">
        <v>46</v>
      </c>
      <c r="M170" s="12">
        <v>0</v>
      </c>
      <c r="N170" s="12">
        <v>0</v>
      </c>
      <c r="O170" s="12">
        <v>0</v>
      </c>
      <c r="P170" s="12">
        <v>0</v>
      </c>
      <c r="Q170" s="12">
        <v>0</v>
      </c>
      <c r="R170" s="12">
        <v>0</v>
      </c>
      <c r="S170" s="46">
        <f t="shared" si="3"/>
        <v>0</v>
      </c>
    </row>
    <row r="171" spans="1:19" s="14" customFormat="1" x14ac:dyDescent="0.3">
      <c r="A171" s="10" t="s">
        <v>993</v>
      </c>
      <c r="B171" s="11" t="s">
        <v>987</v>
      </c>
      <c r="C171" s="11">
        <v>1745127</v>
      </c>
      <c r="D171" s="11" t="s">
        <v>27</v>
      </c>
      <c r="E171" s="10"/>
      <c r="F171" s="11" t="s">
        <v>28</v>
      </c>
      <c r="G171" s="11" t="s">
        <v>29</v>
      </c>
      <c r="H171" s="11">
        <v>26224</v>
      </c>
      <c r="I171" s="11">
        <v>1</v>
      </c>
      <c r="J171" s="11">
        <v>25248903</v>
      </c>
      <c r="K171" s="11" t="s">
        <v>815</v>
      </c>
      <c r="L171" s="11" t="s">
        <v>32</v>
      </c>
      <c r="M171" s="12">
        <v>100</v>
      </c>
      <c r="N171" s="12">
        <v>0.08</v>
      </c>
      <c r="O171" s="12">
        <v>8</v>
      </c>
      <c r="P171" s="12">
        <v>0</v>
      </c>
      <c r="Q171" s="12">
        <v>0</v>
      </c>
      <c r="R171" s="12">
        <v>8</v>
      </c>
      <c r="S171" s="46">
        <f t="shared" si="3"/>
        <v>209792</v>
      </c>
    </row>
    <row r="172" spans="1:19" s="14" customFormat="1" x14ac:dyDescent="0.3">
      <c r="A172" s="10" t="s">
        <v>993</v>
      </c>
      <c r="B172" s="11" t="s">
        <v>987</v>
      </c>
      <c r="C172" s="11">
        <v>1745127</v>
      </c>
      <c r="D172" s="11" t="s">
        <v>27</v>
      </c>
      <c r="E172" s="10"/>
      <c r="F172" s="11" t="s">
        <v>28</v>
      </c>
      <c r="G172" s="11" t="s">
        <v>29</v>
      </c>
      <c r="H172" s="11">
        <v>26224</v>
      </c>
      <c r="I172" s="11">
        <v>2</v>
      </c>
      <c r="J172" s="11"/>
      <c r="K172" s="11" t="s">
        <v>994</v>
      </c>
      <c r="L172" s="11" t="s">
        <v>46</v>
      </c>
      <c r="M172" s="12">
        <v>0</v>
      </c>
      <c r="N172" s="12">
        <v>0</v>
      </c>
      <c r="O172" s="12">
        <v>0</v>
      </c>
      <c r="P172" s="12">
        <v>0</v>
      </c>
      <c r="Q172" s="12">
        <v>0</v>
      </c>
      <c r="R172" s="12">
        <v>0</v>
      </c>
      <c r="S172" s="46">
        <f t="shared" si="3"/>
        <v>0</v>
      </c>
    </row>
    <row r="173" spans="1:19" s="14" customFormat="1" x14ac:dyDescent="0.3">
      <c r="A173" s="10" t="s">
        <v>995</v>
      </c>
      <c r="B173" s="11" t="s">
        <v>987</v>
      </c>
      <c r="C173" s="11">
        <v>1745129</v>
      </c>
      <c r="D173" s="11" t="s">
        <v>27</v>
      </c>
      <c r="E173" s="10"/>
      <c r="F173" s="11" t="s">
        <v>28</v>
      </c>
      <c r="G173" s="11" t="s">
        <v>29</v>
      </c>
      <c r="H173" s="11">
        <v>26224</v>
      </c>
      <c r="I173" s="11">
        <v>1</v>
      </c>
      <c r="J173" s="11" t="s">
        <v>56</v>
      </c>
      <c r="K173" s="11" t="s">
        <v>57</v>
      </c>
      <c r="L173" s="11" t="s">
        <v>32</v>
      </c>
      <c r="M173" s="12">
        <v>1000</v>
      </c>
      <c r="N173" s="12">
        <v>6.0540000000000003</v>
      </c>
      <c r="O173" s="12">
        <v>6054</v>
      </c>
      <c r="P173" s="12">
        <v>0</v>
      </c>
      <c r="Q173" s="12">
        <v>0</v>
      </c>
      <c r="R173" s="12">
        <v>6054</v>
      </c>
      <c r="S173" s="46">
        <f t="shared" si="3"/>
        <v>158760096</v>
      </c>
    </row>
    <row r="174" spans="1:19" s="14" customFormat="1" x14ac:dyDescent="0.3">
      <c r="A174" s="10" t="s">
        <v>995</v>
      </c>
      <c r="B174" s="11" t="s">
        <v>987</v>
      </c>
      <c r="C174" s="11">
        <v>1745129</v>
      </c>
      <c r="D174" s="11" t="s">
        <v>27</v>
      </c>
      <c r="E174" s="10"/>
      <c r="F174" s="11" t="s">
        <v>28</v>
      </c>
      <c r="G174" s="11" t="s">
        <v>29</v>
      </c>
      <c r="H174" s="11">
        <v>26224</v>
      </c>
      <c r="I174" s="11">
        <v>2</v>
      </c>
      <c r="J174" s="11" t="s">
        <v>58</v>
      </c>
      <c r="K174" s="11" t="s">
        <v>59</v>
      </c>
      <c r="L174" s="11" t="s">
        <v>32</v>
      </c>
      <c r="M174" s="12">
        <v>1000</v>
      </c>
      <c r="N174" s="12">
        <v>2.0880000000000001</v>
      </c>
      <c r="O174" s="12">
        <v>2088</v>
      </c>
      <c r="P174" s="12">
        <v>0</v>
      </c>
      <c r="Q174" s="12">
        <v>0</v>
      </c>
      <c r="R174" s="12">
        <v>2088</v>
      </c>
      <c r="S174" s="46">
        <f t="shared" si="3"/>
        <v>54755712</v>
      </c>
    </row>
    <row r="175" spans="1:19" s="14" customFormat="1" x14ac:dyDescent="0.3">
      <c r="A175" s="10" t="s">
        <v>995</v>
      </c>
      <c r="B175" s="11" t="s">
        <v>987</v>
      </c>
      <c r="C175" s="11">
        <v>1745129</v>
      </c>
      <c r="D175" s="11" t="s">
        <v>27</v>
      </c>
      <c r="E175" s="10"/>
      <c r="F175" s="11" t="s">
        <v>28</v>
      </c>
      <c r="G175" s="11" t="s">
        <v>29</v>
      </c>
      <c r="H175" s="11">
        <v>26224</v>
      </c>
      <c r="I175" s="11">
        <v>3</v>
      </c>
      <c r="J175" s="11"/>
      <c r="K175" s="11" t="s">
        <v>996</v>
      </c>
      <c r="L175" s="11" t="s">
        <v>46</v>
      </c>
      <c r="M175" s="12">
        <v>0</v>
      </c>
      <c r="N175" s="12">
        <v>0</v>
      </c>
      <c r="O175" s="12">
        <v>0</v>
      </c>
      <c r="P175" s="12">
        <v>0</v>
      </c>
      <c r="Q175" s="12">
        <v>0</v>
      </c>
      <c r="R175" s="12">
        <v>0</v>
      </c>
      <c r="S175" s="46">
        <f t="shared" si="3"/>
        <v>0</v>
      </c>
    </row>
    <row r="176" spans="1:19" s="14" customFormat="1" x14ac:dyDescent="0.3">
      <c r="A176" s="10" t="s">
        <v>997</v>
      </c>
      <c r="B176" s="11" t="s">
        <v>987</v>
      </c>
      <c r="C176" s="11">
        <v>1745130</v>
      </c>
      <c r="D176" s="11" t="s">
        <v>27</v>
      </c>
      <c r="E176" s="10"/>
      <c r="F176" s="11" t="s">
        <v>28</v>
      </c>
      <c r="G176" s="11" t="s">
        <v>29</v>
      </c>
      <c r="H176" s="11">
        <v>26224</v>
      </c>
      <c r="I176" s="11">
        <v>1</v>
      </c>
      <c r="J176" s="11" t="s">
        <v>48</v>
      </c>
      <c r="K176" s="11" t="s">
        <v>49</v>
      </c>
      <c r="L176" s="11" t="s">
        <v>32</v>
      </c>
      <c r="M176" s="12">
        <v>800</v>
      </c>
      <c r="N176" s="12">
        <v>6.15</v>
      </c>
      <c r="O176" s="12">
        <v>4920</v>
      </c>
      <c r="P176" s="12">
        <v>0</v>
      </c>
      <c r="Q176" s="12">
        <v>0</v>
      </c>
      <c r="R176" s="12">
        <v>4920</v>
      </c>
      <c r="S176" s="46">
        <f t="shared" si="3"/>
        <v>129022080</v>
      </c>
    </row>
    <row r="177" spans="1:19" s="14" customFormat="1" x14ac:dyDescent="0.3">
      <c r="A177" s="10" t="s">
        <v>997</v>
      </c>
      <c r="B177" s="11" t="s">
        <v>987</v>
      </c>
      <c r="C177" s="11">
        <v>1745130</v>
      </c>
      <c r="D177" s="11" t="s">
        <v>27</v>
      </c>
      <c r="E177" s="10"/>
      <c r="F177" s="11" t="s">
        <v>28</v>
      </c>
      <c r="G177" s="11" t="s">
        <v>29</v>
      </c>
      <c r="H177" s="11">
        <v>26224</v>
      </c>
      <c r="I177" s="11">
        <v>2</v>
      </c>
      <c r="J177" s="11" t="s">
        <v>50</v>
      </c>
      <c r="K177" s="11" t="s">
        <v>51</v>
      </c>
      <c r="L177" s="11" t="s">
        <v>32</v>
      </c>
      <c r="M177" s="12">
        <v>700</v>
      </c>
      <c r="N177" s="12">
        <v>5.28</v>
      </c>
      <c r="O177" s="12">
        <v>3696</v>
      </c>
      <c r="P177" s="12">
        <v>0</v>
      </c>
      <c r="Q177" s="12">
        <v>0</v>
      </c>
      <c r="R177" s="12">
        <v>3696</v>
      </c>
      <c r="S177" s="46">
        <f t="shared" si="3"/>
        <v>96923904</v>
      </c>
    </row>
    <row r="178" spans="1:19" s="14" customFormat="1" x14ac:dyDescent="0.3">
      <c r="A178" s="10" t="s">
        <v>997</v>
      </c>
      <c r="B178" s="11" t="s">
        <v>987</v>
      </c>
      <c r="C178" s="11">
        <v>1745130</v>
      </c>
      <c r="D178" s="11" t="s">
        <v>27</v>
      </c>
      <c r="E178" s="10"/>
      <c r="F178" s="11" t="s">
        <v>28</v>
      </c>
      <c r="G178" s="11" t="s">
        <v>29</v>
      </c>
      <c r="H178" s="11">
        <v>26224</v>
      </c>
      <c r="I178" s="11">
        <v>3</v>
      </c>
      <c r="J178" s="11" t="s">
        <v>52</v>
      </c>
      <c r="K178" s="11" t="s">
        <v>53</v>
      </c>
      <c r="L178" s="11" t="s">
        <v>32</v>
      </c>
      <c r="M178" s="12">
        <v>700</v>
      </c>
      <c r="N178" s="12">
        <v>6.01</v>
      </c>
      <c r="O178" s="12">
        <v>4207</v>
      </c>
      <c r="P178" s="12">
        <v>0</v>
      </c>
      <c r="Q178" s="12">
        <v>0</v>
      </c>
      <c r="R178" s="12">
        <v>4207</v>
      </c>
      <c r="S178" s="46">
        <f t="shared" si="3"/>
        <v>110324368</v>
      </c>
    </row>
    <row r="179" spans="1:19" s="14" customFormat="1" x14ac:dyDescent="0.3">
      <c r="A179" s="10" t="s">
        <v>997</v>
      </c>
      <c r="B179" s="11" t="s">
        <v>987</v>
      </c>
      <c r="C179" s="11">
        <v>1745130</v>
      </c>
      <c r="D179" s="11" t="s">
        <v>27</v>
      </c>
      <c r="E179" s="10"/>
      <c r="F179" s="11" t="s">
        <v>28</v>
      </c>
      <c r="G179" s="11" t="s">
        <v>29</v>
      </c>
      <c r="H179" s="11">
        <v>26224</v>
      </c>
      <c r="I179" s="11">
        <v>4</v>
      </c>
      <c r="J179" s="11"/>
      <c r="K179" s="11" t="s">
        <v>998</v>
      </c>
      <c r="L179" s="11" t="s">
        <v>46</v>
      </c>
      <c r="M179" s="12">
        <v>0</v>
      </c>
      <c r="N179" s="12">
        <v>0</v>
      </c>
      <c r="O179" s="12">
        <v>0</v>
      </c>
      <c r="P179" s="12">
        <v>0</v>
      </c>
      <c r="Q179" s="12">
        <v>0</v>
      </c>
      <c r="R179" s="12">
        <v>0</v>
      </c>
      <c r="S179" s="46">
        <f t="shared" si="3"/>
        <v>0</v>
      </c>
    </row>
    <row r="180" spans="1:19" s="14" customFormat="1" x14ac:dyDescent="0.3">
      <c r="A180" s="10" t="s">
        <v>999</v>
      </c>
      <c r="B180" s="11" t="s">
        <v>1000</v>
      </c>
      <c r="C180" s="11">
        <v>1745108</v>
      </c>
      <c r="D180" s="11" t="s">
        <v>303</v>
      </c>
      <c r="E180" s="10"/>
      <c r="F180" s="11" t="s">
        <v>304</v>
      </c>
      <c r="G180" s="11" t="s">
        <v>81</v>
      </c>
      <c r="H180" s="11">
        <v>23477</v>
      </c>
      <c r="I180" s="11">
        <v>1</v>
      </c>
      <c r="J180" s="11" t="s">
        <v>307</v>
      </c>
      <c r="K180" s="11" t="s">
        <v>308</v>
      </c>
      <c r="L180" s="11" t="s">
        <v>32</v>
      </c>
      <c r="M180" s="12">
        <v>8000</v>
      </c>
      <c r="N180" s="12">
        <v>9.7880000000000003</v>
      </c>
      <c r="O180" s="12">
        <v>78304</v>
      </c>
      <c r="P180" s="12">
        <v>0</v>
      </c>
      <c r="Q180" s="12">
        <v>0</v>
      </c>
      <c r="R180" s="12">
        <v>78304</v>
      </c>
      <c r="S180" s="46">
        <f t="shared" si="3"/>
        <v>1838343008</v>
      </c>
    </row>
    <row r="181" spans="1:19" s="14" customFormat="1" x14ac:dyDescent="0.3">
      <c r="A181" s="10" t="s">
        <v>999</v>
      </c>
      <c r="B181" s="11" t="s">
        <v>1000</v>
      </c>
      <c r="C181" s="11">
        <v>1745108</v>
      </c>
      <c r="D181" s="11" t="s">
        <v>303</v>
      </c>
      <c r="E181" s="10"/>
      <c r="F181" s="11" t="s">
        <v>304</v>
      </c>
      <c r="G181" s="11" t="s">
        <v>81</v>
      </c>
      <c r="H181" s="11">
        <v>23477</v>
      </c>
      <c r="I181" s="11">
        <v>2</v>
      </c>
      <c r="J181" s="11"/>
      <c r="K181" s="11" t="s">
        <v>1001</v>
      </c>
      <c r="L181" s="11" t="s">
        <v>46</v>
      </c>
      <c r="M181" s="12">
        <v>0</v>
      </c>
      <c r="N181" s="12">
        <v>0</v>
      </c>
      <c r="O181" s="12">
        <v>0</v>
      </c>
      <c r="P181" s="12">
        <v>0</v>
      </c>
      <c r="Q181" s="12">
        <v>0</v>
      </c>
      <c r="R181" s="12">
        <v>0</v>
      </c>
      <c r="S181" s="46">
        <f t="shared" ref="S181:S229" si="4">ROUND(M181*N181*H181,0)</f>
        <v>0</v>
      </c>
    </row>
    <row r="182" spans="1:19" s="14" customFormat="1" x14ac:dyDescent="0.3">
      <c r="A182" s="10" t="s">
        <v>1002</v>
      </c>
      <c r="B182" s="11" t="s">
        <v>1000</v>
      </c>
      <c r="C182" s="11">
        <v>1745123</v>
      </c>
      <c r="D182" s="11" t="s">
        <v>125</v>
      </c>
      <c r="E182" s="10"/>
      <c r="F182" s="11" t="s">
        <v>126</v>
      </c>
      <c r="G182" s="11" t="s">
        <v>81</v>
      </c>
      <c r="H182" s="11">
        <v>23477</v>
      </c>
      <c r="I182" s="11">
        <v>1</v>
      </c>
      <c r="J182" s="11" t="s">
        <v>171</v>
      </c>
      <c r="K182" s="11" t="s">
        <v>172</v>
      </c>
      <c r="L182" s="11" t="s">
        <v>32</v>
      </c>
      <c r="M182" s="12">
        <v>3000</v>
      </c>
      <c r="N182" s="12">
        <v>6.37</v>
      </c>
      <c r="O182" s="12">
        <v>19110</v>
      </c>
      <c r="P182" s="12">
        <v>0</v>
      </c>
      <c r="Q182" s="12">
        <v>0</v>
      </c>
      <c r="R182" s="12">
        <v>19110</v>
      </c>
      <c r="S182" s="46">
        <f t="shared" si="4"/>
        <v>448645470</v>
      </c>
    </row>
    <row r="183" spans="1:19" s="14" customFormat="1" x14ac:dyDescent="0.3">
      <c r="A183" s="10" t="s">
        <v>1002</v>
      </c>
      <c r="B183" s="11" t="s">
        <v>1000</v>
      </c>
      <c r="C183" s="11">
        <v>1745123</v>
      </c>
      <c r="D183" s="11" t="s">
        <v>125</v>
      </c>
      <c r="E183" s="10"/>
      <c r="F183" s="11" t="s">
        <v>126</v>
      </c>
      <c r="G183" s="11" t="s">
        <v>81</v>
      </c>
      <c r="H183" s="11">
        <v>23477</v>
      </c>
      <c r="I183" s="11">
        <v>2</v>
      </c>
      <c r="J183" s="11" t="s">
        <v>88</v>
      </c>
      <c r="K183" s="11" t="s">
        <v>89</v>
      </c>
      <c r="L183" s="11" t="s">
        <v>32</v>
      </c>
      <c r="M183" s="12">
        <v>3300</v>
      </c>
      <c r="N183" s="12">
        <v>5.67</v>
      </c>
      <c r="O183" s="12">
        <v>18711</v>
      </c>
      <c r="P183" s="12">
        <v>0</v>
      </c>
      <c r="Q183" s="12">
        <v>0</v>
      </c>
      <c r="R183" s="12">
        <v>18711</v>
      </c>
      <c r="S183" s="46">
        <f t="shared" si="4"/>
        <v>439278147</v>
      </c>
    </row>
    <row r="184" spans="1:19" s="14" customFormat="1" x14ac:dyDescent="0.3">
      <c r="A184" s="10" t="s">
        <v>1002</v>
      </c>
      <c r="B184" s="11" t="s">
        <v>1000</v>
      </c>
      <c r="C184" s="11">
        <v>1745123</v>
      </c>
      <c r="D184" s="11" t="s">
        <v>125</v>
      </c>
      <c r="E184" s="10"/>
      <c r="F184" s="11" t="s">
        <v>126</v>
      </c>
      <c r="G184" s="11" t="s">
        <v>81</v>
      </c>
      <c r="H184" s="11">
        <v>23477</v>
      </c>
      <c r="I184" s="11">
        <v>3</v>
      </c>
      <c r="J184" s="11" t="s">
        <v>90</v>
      </c>
      <c r="K184" s="11" t="s">
        <v>91</v>
      </c>
      <c r="L184" s="11" t="s">
        <v>32</v>
      </c>
      <c r="M184" s="12">
        <v>1400</v>
      </c>
      <c r="N184" s="12">
        <v>5.89</v>
      </c>
      <c r="O184" s="12">
        <v>8246</v>
      </c>
      <c r="P184" s="12">
        <v>0</v>
      </c>
      <c r="Q184" s="12">
        <v>0</v>
      </c>
      <c r="R184" s="12">
        <v>8246</v>
      </c>
      <c r="S184" s="46">
        <f t="shared" si="4"/>
        <v>193591342</v>
      </c>
    </row>
    <row r="185" spans="1:19" s="14" customFormat="1" x14ac:dyDescent="0.3">
      <c r="A185" s="10" t="s">
        <v>1002</v>
      </c>
      <c r="B185" s="11" t="s">
        <v>1000</v>
      </c>
      <c r="C185" s="11">
        <v>1745123</v>
      </c>
      <c r="D185" s="11" t="s">
        <v>125</v>
      </c>
      <c r="E185" s="10"/>
      <c r="F185" s="11" t="s">
        <v>126</v>
      </c>
      <c r="G185" s="11" t="s">
        <v>81</v>
      </c>
      <c r="H185" s="11">
        <v>23477</v>
      </c>
      <c r="I185" s="11">
        <v>4</v>
      </c>
      <c r="J185" s="11" t="s">
        <v>173</v>
      </c>
      <c r="K185" s="11" t="s">
        <v>174</v>
      </c>
      <c r="L185" s="11" t="s">
        <v>32</v>
      </c>
      <c r="M185" s="12">
        <v>1100</v>
      </c>
      <c r="N185" s="12">
        <v>4.0999999999999996</v>
      </c>
      <c r="O185" s="12">
        <v>4510</v>
      </c>
      <c r="P185" s="12">
        <v>0</v>
      </c>
      <c r="Q185" s="12">
        <v>0</v>
      </c>
      <c r="R185" s="12">
        <v>4510</v>
      </c>
      <c r="S185" s="46">
        <f t="shared" si="4"/>
        <v>105881270</v>
      </c>
    </row>
    <row r="186" spans="1:19" s="14" customFormat="1" x14ac:dyDescent="0.3">
      <c r="A186" s="10" t="s">
        <v>1002</v>
      </c>
      <c r="B186" s="11" t="s">
        <v>1000</v>
      </c>
      <c r="C186" s="11">
        <v>1745123</v>
      </c>
      <c r="D186" s="11" t="s">
        <v>125</v>
      </c>
      <c r="E186" s="10"/>
      <c r="F186" s="11" t="s">
        <v>126</v>
      </c>
      <c r="G186" s="11" t="s">
        <v>81</v>
      </c>
      <c r="H186" s="11">
        <v>23477</v>
      </c>
      <c r="I186" s="11">
        <v>5</v>
      </c>
      <c r="J186" s="11" t="s">
        <v>175</v>
      </c>
      <c r="K186" s="11" t="s">
        <v>176</v>
      </c>
      <c r="L186" s="11" t="s">
        <v>32</v>
      </c>
      <c r="M186" s="12">
        <v>1400</v>
      </c>
      <c r="N186" s="12">
        <v>5.89</v>
      </c>
      <c r="O186" s="12">
        <v>8246</v>
      </c>
      <c r="P186" s="12">
        <v>0</v>
      </c>
      <c r="Q186" s="12">
        <v>0</v>
      </c>
      <c r="R186" s="12">
        <v>8246</v>
      </c>
      <c r="S186" s="46">
        <f t="shared" si="4"/>
        <v>193591342</v>
      </c>
    </row>
    <row r="187" spans="1:19" s="14" customFormat="1" x14ac:dyDescent="0.3">
      <c r="A187" s="10" t="s">
        <v>1002</v>
      </c>
      <c r="B187" s="11" t="s">
        <v>1000</v>
      </c>
      <c r="C187" s="11">
        <v>1745123</v>
      </c>
      <c r="D187" s="11" t="s">
        <v>125</v>
      </c>
      <c r="E187" s="10"/>
      <c r="F187" s="11" t="s">
        <v>126</v>
      </c>
      <c r="G187" s="11" t="s">
        <v>81</v>
      </c>
      <c r="H187" s="11">
        <v>23477</v>
      </c>
      <c r="I187" s="11">
        <v>6</v>
      </c>
      <c r="J187" s="11" t="s">
        <v>503</v>
      </c>
      <c r="K187" s="11" t="s">
        <v>504</v>
      </c>
      <c r="L187" s="11" t="s">
        <v>32</v>
      </c>
      <c r="M187" s="12">
        <v>663</v>
      </c>
      <c r="N187" s="12">
        <v>5.62</v>
      </c>
      <c r="O187" s="12">
        <v>3726.06</v>
      </c>
      <c r="P187" s="12">
        <v>0</v>
      </c>
      <c r="Q187" s="12">
        <v>0</v>
      </c>
      <c r="R187" s="12">
        <v>3726.06</v>
      </c>
      <c r="S187" s="46">
        <f t="shared" si="4"/>
        <v>87476711</v>
      </c>
    </row>
    <row r="188" spans="1:19" s="14" customFormat="1" x14ac:dyDescent="0.3">
      <c r="A188" s="10" t="s">
        <v>1002</v>
      </c>
      <c r="B188" s="11" t="s">
        <v>1000</v>
      </c>
      <c r="C188" s="11">
        <v>1745123</v>
      </c>
      <c r="D188" s="11" t="s">
        <v>125</v>
      </c>
      <c r="E188" s="10"/>
      <c r="F188" s="11" t="s">
        <v>126</v>
      </c>
      <c r="G188" s="11" t="s">
        <v>81</v>
      </c>
      <c r="H188" s="11">
        <v>23477</v>
      </c>
      <c r="I188" s="11">
        <v>7</v>
      </c>
      <c r="J188" s="11" t="s">
        <v>505</v>
      </c>
      <c r="K188" s="11" t="s">
        <v>506</v>
      </c>
      <c r="L188" s="11" t="s">
        <v>32</v>
      </c>
      <c r="M188" s="12">
        <v>965</v>
      </c>
      <c r="N188" s="12">
        <v>5.62</v>
      </c>
      <c r="O188" s="12">
        <v>5423.3</v>
      </c>
      <c r="P188" s="12">
        <v>0</v>
      </c>
      <c r="Q188" s="12">
        <v>0</v>
      </c>
      <c r="R188" s="12">
        <v>5423.3</v>
      </c>
      <c r="S188" s="46">
        <f t="shared" si="4"/>
        <v>127322814</v>
      </c>
    </row>
    <row r="189" spans="1:19" s="14" customFormat="1" x14ac:dyDescent="0.3">
      <c r="A189" s="10" t="s">
        <v>1002</v>
      </c>
      <c r="B189" s="11" t="s">
        <v>1000</v>
      </c>
      <c r="C189" s="11">
        <v>1745123</v>
      </c>
      <c r="D189" s="11" t="s">
        <v>125</v>
      </c>
      <c r="E189" s="10"/>
      <c r="F189" s="11" t="s">
        <v>126</v>
      </c>
      <c r="G189" s="11" t="s">
        <v>81</v>
      </c>
      <c r="H189" s="11">
        <v>23477</v>
      </c>
      <c r="I189" s="11">
        <v>8</v>
      </c>
      <c r="J189" s="11"/>
      <c r="K189" s="11" t="s">
        <v>1003</v>
      </c>
      <c r="L189" s="11" t="s">
        <v>46</v>
      </c>
      <c r="M189" s="12">
        <v>0</v>
      </c>
      <c r="N189" s="12">
        <v>0</v>
      </c>
      <c r="O189" s="12">
        <v>0</v>
      </c>
      <c r="P189" s="12">
        <v>0</v>
      </c>
      <c r="Q189" s="12">
        <v>0</v>
      </c>
      <c r="R189" s="12">
        <v>0</v>
      </c>
      <c r="S189" s="46">
        <f t="shared" si="4"/>
        <v>0</v>
      </c>
    </row>
    <row r="190" spans="1:19" s="14" customFormat="1" x14ac:dyDescent="0.3">
      <c r="A190" s="10" t="s">
        <v>1004</v>
      </c>
      <c r="B190" s="11" t="s">
        <v>1000</v>
      </c>
      <c r="C190" s="11">
        <v>1745125</v>
      </c>
      <c r="D190" s="11" t="s">
        <v>125</v>
      </c>
      <c r="E190" s="10"/>
      <c r="F190" s="11" t="s">
        <v>126</v>
      </c>
      <c r="G190" s="11" t="s">
        <v>81</v>
      </c>
      <c r="H190" s="11">
        <v>23477</v>
      </c>
      <c r="I190" s="11">
        <v>1</v>
      </c>
      <c r="J190" s="11" t="s">
        <v>86</v>
      </c>
      <c r="K190" s="11" t="s">
        <v>87</v>
      </c>
      <c r="L190" s="11" t="s">
        <v>32</v>
      </c>
      <c r="M190" s="12">
        <v>1200</v>
      </c>
      <c r="N190" s="12">
        <v>5.1100000000000003</v>
      </c>
      <c r="O190" s="12">
        <v>6132</v>
      </c>
      <c r="P190" s="12">
        <v>0</v>
      </c>
      <c r="Q190" s="12">
        <v>0</v>
      </c>
      <c r="R190" s="12">
        <v>6132</v>
      </c>
      <c r="S190" s="46">
        <f t="shared" si="4"/>
        <v>143960964</v>
      </c>
    </row>
    <row r="191" spans="1:19" s="14" customFormat="1" x14ac:dyDescent="0.3">
      <c r="A191" s="10" t="s">
        <v>1004</v>
      </c>
      <c r="B191" s="11" t="s">
        <v>1000</v>
      </c>
      <c r="C191" s="11">
        <v>1745125</v>
      </c>
      <c r="D191" s="11" t="s">
        <v>125</v>
      </c>
      <c r="E191" s="10"/>
      <c r="F191" s="11" t="s">
        <v>126</v>
      </c>
      <c r="G191" s="11" t="s">
        <v>81</v>
      </c>
      <c r="H191" s="11">
        <v>23477</v>
      </c>
      <c r="I191" s="11">
        <v>2</v>
      </c>
      <c r="J191" s="11" t="s">
        <v>127</v>
      </c>
      <c r="K191" s="11" t="s">
        <v>128</v>
      </c>
      <c r="L191" s="11" t="s">
        <v>32</v>
      </c>
      <c r="M191" s="12">
        <v>700</v>
      </c>
      <c r="N191" s="12">
        <v>5.1100000000000003</v>
      </c>
      <c r="O191" s="12">
        <v>3577</v>
      </c>
      <c r="P191" s="12">
        <v>0</v>
      </c>
      <c r="Q191" s="12">
        <v>0</v>
      </c>
      <c r="R191" s="12">
        <v>3577</v>
      </c>
      <c r="S191" s="46">
        <f t="shared" si="4"/>
        <v>83977229</v>
      </c>
    </row>
    <row r="192" spans="1:19" s="14" customFormat="1" x14ac:dyDescent="0.3">
      <c r="A192" s="10" t="s">
        <v>1004</v>
      </c>
      <c r="B192" s="11" t="s">
        <v>1000</v>
      </c>
      <c r="C192" s="11">
        <v>1745125</v>
      </c>
      <c r="D192" s="11" t="s">
        <v>125</v>
      </c>
      <c r="E192" s="10"/>
      <c r="F192" s="11" t="s">
        <v>126</v>
      </c>
      <c r="G192" s="11" t="s">
        <v>81</v>
      </c>
      <c r="H192" s="11">
        <v>23477</v>
      </c>
      <c r="I192" s="11">
        <v>3</v>
      </c>
      <c r="J192" s="11" t="s">
        <v>129</v>
      </c>
      <c r="K192" s="11" t="s">
        <v>130</v>
      </c>
      <c r="L192" s="11" t="s">
        <v>32</v>
      </c>
      <c r="M192" s="12">
        <v>300</v>
      </c>
      <c r="N192" s="12">
        <v>4.68</v>
      </c>
      <c r="O192" s="12">
        <v>1404</v>
      </c>
      <c r="P192" s="12">
        <v>0</v>
      </c>
      <c r="Q192" s="12">
        <v>0</v>
      </c>
      <c r="R192" s="12">
        <v>1404</v>
      </c>
      <c r="S192" s="46">
        <f t="shared" si="4"/>
        <v>32961708</v>
      </c>
    </row>
    <row r="193" spans="1:19" s="14" customFormat="1" x14ac:dyDescent="0.3">
      <c r="A193" s="10" t="s">
        <v>1004</v>
      </c>
      <c r="B193" s="11" t="s">
        <v>1000</v>
      </c>
      <c r="C193" s="11">
        <v>1745125</v>
      </c>
      <c r="D193" s="11" t="s">
        <v>125</v>
      </c>
      <c r="E193" s="10"/>
      <c r="F193" s="11" t="s">
        <v>126</v>
      </c>
      <c r="G193" s="11" t="s">
        <v>81</v>
      </c>
      <c r="H193" s="11">
        <v>23477</v>
      </c>
      <c r="I193" s="11">
        <v>4</v>
      </c>
      <c r="J193" s="11" t="s">
        <v>131</v>
      </c>
      <c r="K193" s="11" t="s">
        <v>132</v>
      </c>
      <c r="L193" s="11" t="s">
        <v>32</v>
      </c>
      <c r="M193" s="12">
        <v>200</v>
      </c>
      <c r="N193" s="12">
        <v>4.68</v>
      </c>
      <c r="O193" s="12">
        <v>936</v>
      </c>
      <c r="P193" s="12">
        <v>0</v>
      </c>
      <c r="Q193" s="12">
        <v>0</v>
      </c>
      <c r="R193" s="12">
        <v>936</v>
      </c>
      <c r="S193" s="46">
        <f t="shared" si="4"/>
        <v>21974472</v>
      </c>
    </row>
    <row r="194" spans="1:19" s="14" customFormat="1" x14ac:dyDescent="0.3">
      <c r="A194" s="10" t="s">
        <v>1004</v>
      </c>
      <c r="B194" s="11" t="s">
        <v>1000</v>
      </c>
      <c r="C194" s="11">
        <v>1745125</v>
      </c>
      <c r="D194" s="11" t="s">
        <v>125</v>
      </c>
      <c r="E194" s="10"/>
      <c r="F194" s="11" t="s">
        <v>126</v>
      </c>
      <c r="G194" s="11" t="s">
        <v>81</v>
      </c>
      <c r="H194" s="11">
        <v>23477</v>
      </c>
      <c r="I194" s="11">
        <v>5</v>
      </c>
      <c r="J194" s="11" t="s">
        <v>135</v>
      </c>
      <c r="K194" s="11" t="s">
        <v>136</v>
      </c>
      <c r="L194" s="11" t="s">
        <v>32</v>
      </c>
      <c r="M194" s="12">
        <v>100</v>
      </c>
      <c r="N194" s="12">
        <v>5.68</v>
      </c>
      <c r="O194" s="12">
        <v>568</v>
      </c>
      <c r="P194" s="12">
        <v>0</v>
      </c>
      <c r="Q194" s="12">
        <v>0</v>
      </c>
      <c r="R194" s="12">
        <v>568</v>
      </c>
      <c r="S194" s="46">
        <f t="shared" si="4"/>
        <v>13334936</v>
      </c>
    </row>
    <row r="195" spans="1:19" s="14" customFormat="1" x14ac:dyDescent="0.3">
      <c r="A195" s="10" t="s">
        <v>1004</v>
      </c>
      <c r="B195" s="11" t="s">
        <v>1000</v>
      </c>
      <c r="C195" s="11">
        <v>1745125</v>
      </c>
      <c r="D195" s="11" t="s">
        <v>125</v>
      </c>
      <c r="E195" s="10"/>
      <c r="F195" s="11" t="s">
        <v>126</v>
      </c>
      <c r="G195" s="11" t="s">
        <v>81</v>
      </c>
      <c r="H195" s="11">
        <v>23477</v>
      </c>
      <c r="I195" s="11">
        <v>6</v>
      </c>
      <c r="J195" s="11" t="s">
        <v>137</v>
      </c>
      <c r="K195" s="11" t="s">
        <v>138</v>
      </c>
      <c r="L195" s="11" t="s">
        <v>32</v>
      </c>
      <c r="M195" s="12">
        <v>100</v>
      </c>
      <c r="N195" s="12">
        <v>4.68</v>
      </c>
      <c r="O195" s="12">
        <v>468</v>
      </c>
      <c r="P195" s="12">
        <v>0</v>
      </c>
      <c r="Q195" s="12">
        <v>0</v>
      </c>
      <c r="R195" s="12">
        <v>468</v>
      </c>
      <c r="S195" s="46">
        <f t="shared" si="4"/>
        <v>10987236</v>
      </c>
    </row>
    <row r="196" spans="1:19" s="14" customFormat="1" x14ac:dyDescent="0.3">
      <c r="A196" s="10" t="s">
        <v>1004</v>
      </c>
      <c r="B196" s="11" t="s">
        <v>1000</v>
      </c>
      <c r="C196" s="11">
        <v>1745125</v>
      </c>
      <c r="D196" s="11" t="s">
        <v>125</v>
      </c>
      <c r="E196" s="10"/>
      <c r="F196" s="11" t="s">
        <v>126</v>
      </c>
      <c r="G196" s="11" t="s">
        <v>81</v>
      </c>
      <c r="H196" s="11">
        <v>23477</v>
      </c>
      <c r="I196" s="11">
        <v>7</v>
      </c>
      <c r="J196" s="11" t="s">
        <v>143</v>
      </c>
      <c r="K196" s="11" t="s">
        <v>144</v>
      </c>
      <c r="L196" s="11" t="s">
        <v>32</v>
      </c>
      <c r="M196" s="12">
        <v>100</v>
      </c>
      <c r="N196" s="12">
        <v>5.68</v>
      </c>
      <c r="O196" s="12">
        <v>568</v>
      </c>
      <c r="P196" s="12">
        <v>0</v>
      </c>
      <c r="Q196" s="12">
        <v>0</v>
      </c>
      <c r="R196" s="12">
        <v>568</v>
      </c>
      <c r="S196" s="46">
        <f t="shared" si="4"/>
        <v>13334936</v>
      </c>
    </row>
    <row r="197" spans="1:19" s="14" customFormat="1" x14ac:dyDescent="0.3">
      <c r="A197" s="10" t="s">
        <v>1004</v>
      </c>
      <c r="B197" s="11" t="s">
        <v>1000</v>
      </c>
      <c r="C197" s="11">
        <v>1745125</v>
      </c>
      <c r="D197" s="11" t="s">
        <v>125</v>
      </c>
      <c r="E197" s="10"/>
      <c r="F197" s="11" t="s">
        <v>126</v>
      </c>
      <c r="G197" s="11" t="s">
        <v>81</v>
      </c>
      <c r="H197" s="11">
        <v>23477</v>
      </c>
      <c r="I197" s="11">
        <v>8</v>
      </c>
      <c r="J197" s="11"/>
      <c r="K197" s="11" t="s">
        <v>1005</v>
      </c>
      <c r="L197" s="11" t="s">
        <v>46</v>
      </c>
      <c r="M197" s="12">
        <v>0</v>
      </c>
      <c r="N197" s="12">
        <v>0</v>
      </c>
      <c r="O197" s="12">
        <v>0</v>
      </c>
      <c r="P197" s="12">
        <v>0</v>
      </c>
      <c r="Q197" s="12">
        <v>0</v>
      </c>
      <c r="R197" s="12">
        <v>0</v>
      </c>
      <c r="S197" s="46">
        <f t="shared" si="4"/>
        <v>0</v>
      </c>
    </row>
    <row r="198" spans="1:19" s="14" customFormat="1" x14ac:dyDescent="0.3">
      <c r="A198" s="10" t="s">
        <v>1006</v>
      </c>
      <c r="B198" s="11" t="s">
        <v>1000</v>
      </c>
      <c r="C198" s="11">
        <v>1745128</v>
      </c>
      <c r="D198" s="11" t="s">
        <v>125</v>
      </c>
      <c r="E198" s="10"/>
      <c r="F198" s="11" t="s">
        <v>126</v>
      </c>
      <c r="G198" s="11" t="s">
        <v>81</v>
      </c>
      <c r="H198" s="11">
        <v>23477</v>
      </c>
      <c r="I198" s="11">
        <v>1</v>
      </c>
      <c r="J198" s="11" t="s">
        <v>147</v>
      </c>
      <c r="K198" s="11" t="s">
        <v>148</v>
      </c>
      <c r="L198" s="11" t="s">
        <v>32</v>
      </c>
      <c r="M198" s="12">
        <v>3300</v>
      </c>
      <c r="N198" s="12">
        <v>5.85</v>
      </c>
      <c r="O198" s="12">
        <v>19305</v>
      </c>
      <c r="P198" s="12">
        <v>0</v>
      </c>
      <c r="Q198" s="12">
        <v>0</v>
      </c>
      <c r="R198" s="12">
        <v>19305</v>
      </c>
      <c r="S198" s="46">
        <f t="shared" si="4"/>
        <v>453223485</v>
      </c>
    </row>
    <row r="199" spans="1:19" s="14" customFormat="1" x14ac:dyDescent="0.3">
      <c r="A199" s="10" t="s">
        <v>1006</v>
      </c>
      <c r="B199" s="11" t="s">
        <v>1000</v>
      </c>
      <c r="C199" s="11">
        <v>1745128</v>
      </c>
      <c r="D199" s="11" t="s">
        <v>125</v>
      </c>
      <c r="E199" s="10"/>
      <c r="F199" s="11" t="s">
        <v>126</v>
      </c>
      <c r="G199" s="11" t="s">
        <v>81</v>
      </c>
      <c r="H199" s="11">
        <v>23477</v>
      </c>
      <c r="I199" s="11">
        <v>2</v>
      </c>
      <c r="J199" s="11" t="s">
        <v>149</v>
      </c>
      <c r="K199" s="11" t="s">
        <v>150</v>
      </c>
      <c r="L199" s="11" t="s">
        <v>32</v>
      </c>
      <c r="M199" s="12">
        <v>600</v>
      </c>
      <c r="N199" s="12">
        <v>5.85</v>
      </c>
      <c r="O199" s="12">
        <v>3510</v>
      </c>
      <c r="P199" s="12">
        <v>0</v>
      </c>
      <c r="Q199" s="12">
        <v>0</v>
      </c>
      <c r="R199" s="12">
        <v>3510</v>
      </c>
      <c r="S199" s="46">
        <f t="shared" si="4"/>
        <v>82404270</v>
      </c>
    </row>
    <row r="200" spans="1:19" s="14" customFormat="1" x14ac:dyDescent="0.3">
      <c r="A200" s="10" t="s">
        <v>1006</v>
      </c>
      <c r="B200" s="11" t="s">
        <v>1000</v>
      </c>
      <c r="C200" s="11">
        <v>1745128</v>
      </c>
      <c r="D200" s="11" t="s">
        <v>125</v>
      </c>
      <c r="E200" s="10"/>
      <c r="F200" s="11" t="s">
        <v>126</v>
      </c>
      <c r="G200" s="11" t="s">
        <v>81</v>
      </c>
      <c r="H200" s="11">
        <v>23477</v>
      </c>
      <c r="I200" s="11">
        <v>3</v>
      </c>
      <c r="J200" s="11" t="s">
        <v>495</v>
      </c>
      <c r="K200" s="11" t="s">
        <v>825</v>
      </c>
      <c r="L200" s="11" t="s">
        <v>32</v>
      </c>
      <c r="M200" s="12">
        <v>3</v>
      </c>
      <c r="N200" s="12">
        <v>5.75</v>
      </c>
      <c r="O200" s="12">
        <v>17.25</v>
      </c>
      <c r="P200" s="12">
        <v>0</v>
      </c>
      <c r="Q200" s="12">
        <v>0</v>
      </c>
      <c r="R200" s="12">
        <v>17.25</v>
      </c>
      <c r="S200" s="46">
        <f t="shared" si="4"/>
        <v>404978</v>
      </c>
    </row>
    <row r="201" spans="1:19" s="14" customFormat="1" x14ac:dyDescent="0.3">
      <c r="A201" s="10" t="s">
        <v>1006</v>
      </c>
      <c r="B201" s="11" t="s">
        <v>1000</v>
      </c>
      <c r="C201" s="11">
        <v>1745128</v>
      </c>
      <c r="D201" s="11" t="s">
        <v>125</v>
      </c>
      <c r="E201" s="10"/>
      <c r="F201" s="11" t="s">
        <v>126</v>
      </c>
      <c r="G201" s="11" t="s">
        <v>81</v>
      </c>
      <c r="H201" s="11">
        <v>23477</v>
      </c>
      <c r="I201" s="11">
        <v>4</v>
      </c>
      <c r="J201" s="11" t="s">
        <v>155</v>
      </c>
      <c r="K201" s="11" t="s">
        <v>156</v>
      </c>
      <c r="L201" s="11" t="s">
        <v>32</v>
      </c>
      <c r="M201" s="12">
        <v>100</v>
      </c>
      <c r="N201" s="12">
        <v>6.33</v>
      </c>
      <c r="O201" s="12">
        <v>633</v>
      </c>
      <c r="P201" s="12">
        <v>0</v>
      </c>
      <c r="Q201" s="12">
        <v>0</v>
      </c>
      <c r="R201" s="12">
        <v>633</v>
      </c>
      <c r="S201" s="46">
        <f t="shared" si="4"/>
        <v>14860941</v>
      </c>
    </row>
    <row r="202" spans="1:19" s="14" customFormat="1" x14ac:dyDescent="0.3">
      <c r="A202" s="10" t="s">
        <v>1006</v>
      </c>
      <c r="B202" s="11" t="s">
        <v>1000</v>
      </c>
      <c r="C202" s="11">
        <v>1745128</v>
      </c>
      <c r="D202" s="11" t="s">
        <v>125</v>
      </c>
      <c r="E202" s="10"/>
      <c r="F202" s="11" t="s">
        <v>126</v>
      </c>
      <c r="G202" s="11" t="s">
        <v>81</v>
      </c>
      <c r="H202" s="11">
        <v>23477</v>
      </c>
      <c r="I202" s="11">
        <v>5</v>
      </c>
      <c r="J202" s="11" t="s">
        <v>826</v>
      </c>
      <c r="K202" s="11" t="s">
        <v>827</v>
      </c>
      <c r="L202" s="11" t="s">
        <v>32</v>
      </c>
      <c r="M202" s="12">
        <v>117</v>
      </c>
      <c r="N202" s="12">
        <v>5.75</v>
      </c>
      <c r="O202" s="12">
        <v>672.75</v>
      </c>
      <c r="P202" s="12">
        <v>0</v>
      </c>
      <c r="Q202" s="12">
        <v>0</v>
      </c>
      <c r="R202" s="12">
        <v>672.75</v>
      </c>
      <c r="S202" s="46">
        <f t="shared" si="4"/>
        <v>15794152</v>
      </c>
    </row>
    <row r="203" spans="1:19" s="14" customFormat="1" x14ac:dyDescent="0.3">
      <c r="A203" s="10" t="s">
        <v>1006</v>
      </c>
      <c r="B203" s="11" t="s">
        <v>1000</v>
      </c>
      <c r="C203" s="11">
        <v>1745128</v>
      </c>
      <c r="D203" s="11" t="s">
        <v>125</v>
      </c>
      <c r="E203" s="10"/>
      <c r="F203" s="11" t="s">
        <v>126</v>
      </c>
      <c r="G203" s="11" t="s">
        <v>81</v>
      </c>
      <c r="H203" s="11">
        <v>23477</v>
      </c>
      <c r="I203" s="11">
        <v>6</v>
      </c>
      <c r="J203" s="11" t="s">
        <v>165</v>
      </c>
      <c r="K203" s="11" t="s">
        <v>166</v>
      </c>
      <c r="L203" s="11" t="s">
        <v>32</v>
      </c>
      <c r="M203" s="12">
        <v>100</v>
      </c>
      <c r="N203" s="12">
        <v>6.33</v>
      </c>
      <c r="O203" s="12">
        <v>633</v>
      </c>
      <c r="P203" s="12">
        <v>0</v>
      </c>
      <c r="Q203" s="12">
        <v>0</v>
      </c>
      <c r="R203" s="12">
        <v>633</v>
      </c>
      <c r="S203" s="46">
        <f t="shared" si="4"/>
        <v>14860941</v>
      </c>
    </row>
    <row r="204" spans="1:19" s="14" customFormat="1" x14ac:dyDescent="0.3">
      <c r="A204" s="10" t="s">
        <v>1006</v>
      </c>
      <c r="B204" s="11" t="s">
        <v>1000</v>
      </c>
      <c r="C204" s="11">
        <v>1745128</v>
      </c>
      <c r="D204" s="11" t="s">
        <v>125</v>
      </c>
      <c r="E204" s="10"/>
      <c r="F204" s="11" t="s">
        <v>126</v>
      </c>
      <c r="G204" s="11" t="s">
        <v>81</v>
      </c>
      <c r="H204" s="11">
        <v>23477</v>
      </c>
      <c r="I204" s="11">
        <v>7</v>
      </c>
      <c r="J204" s="11" t="s">
        <v>167</v>
      </c>
      <c r="K204" s="11" t="s">
        <v>168</v>
      </c>
      <c r="L204" s="11" t="s">
        <v>32</v>
      </c>
      <c r="M204" s="12">
        <v>100</v>
      </c>
      <c r="N204" s="12">
        <v>6.33</v>
      </c>
      <c r="O204" s="12">
        <v>633</v>
      </c>
      <c r="P204" s="12">
        <v>0</v>
      </c>
      <c r="Q204" s="12">
        <v>0</v>
      </c>
      <c r="R204" s="12">
        <v>633</v>
      </c>
      <c r="S204" s="46">
        <f t="shared" si="4"/>
        <v>14860941</v>
      </c>
    </row>
    <row r="205" spans="1:19" s="14" customFormat="1" x14ac:dyDescent="0.3">
      <c r="A205" s="10" t="s">
        <v>1006</v>
      </c>
      <c r="B205" s="11" t="s">
        <v>1000</v>
      </c>
      <c r="C205" s="11">
        <v>1745128</v>
      </c>
      <c r="D205" s="11" t="s">
        <v>125</v>
      </c>
      <c r="E205" s="10"/>
      <c r="F205" s="11" t="s">
        <v>126</v>
      </c>
      <c r="G205" s="11" t="s">
        <v>81</v>
      </c>
      <c r="H205" s="11">
        <v>23477</v>
      </c>
      <c r="I205" s="11">
        <v>8</v>
      </c>
      <c r="J205" s="11"/>
      <c r="K205" s="11" t="s">
        <v>1007</v>
      </c>
      <c r="L205" s="11" t="s">
        <v>46</v>
      </c>
      <c r="M205" s="12">
        <v>0</v>
      </c>
      <c r="N205" s="12">
        <v>0</v>
      </c>
      <c r="O205" s="12">
        <v>0</v>
      </c>
      <c r="P205" s="12">
        <v>0</v>
      </c>
      <c r="Q205" s="12">
        <v>0</v>
      </c>
      <c r="R205" s="12">
        <v>0</v>
      </c>
      <c r="S205" s="46">
        <f t="shared" si="4"/>
        <v>0</v>
      </c>
    </row>
    <row r="206" spans="1:19" s="14" customFormat="1" x14ac:dyDescent="0.3">
      <c r="A206" s="10" t="s">
        <v>1009</v>
      </c>
      <c r="B206" s="11" t="s">
        <v>1008</v>
      </c>
      <c r="C206" s="11">
        <v>1745135</v>
      </c>
      <c r="D206" s="11" t="s">
        <v>125</v>
      </c>
      <c r="E206" s="10"/>
      <c r="F206" s="11" t="s">
        <v>126</v>
      </c>
      <c r="G206" s="11" t="s">
        <v>81</v>
      </c>
      <c r="H206" s="11">
        <v>23482</v>
      </c>
      <c r="I206" s="11">
        <v>1</v>
      </c>
      <c r="J206" s="11" t="s">
        <v>149</v>
      </c>
      <c r="K206" s="11" t="s">
        <v>150</v>
      </c>
      <c r="L206" s="11" t="s">
        <v>32</v>
      </c>
      <c r="M206" s="12">
        <v>600</v>
      </c>
      <c r="N206" s="12">
        <v>5.85</v>
      </c>
      <c r="O206" s="12">
        <v>3510</v>
      </c>
      <c r="P206" s="12">
        <v>0</v>
      </c>
      <c r="Q206" s="12">
        <v>0</v>
      </c>
      <c r="R206" s="12">
        <v>3510</v>
      </c>
      <c r="S206" s="46">
        <f t="shared" si="4"/>
        <v>82421820</v>
      </c>
    </row>
    <row r="207" spans="1:19" s="14" customFormat="1" x14ac:dyDescent="0.3">
      <c r="A207" s="10" t="s">
        <v>1009</v>
      </c>
      <c r="B207" s="11" t="s">
        <v>1008</v>
      </c>
      <c r="C207" s="11">
        <v>1745135</v>
      </c>
      <c r="D207" s="11" t="s">
        <v>125</v>
      </c>
      <c r="E207" s="10"/>
      <c r="F207" s="11" t="s">
        <v>126</v>
      </c>
      <c r="G207" s="11" t="s">
        <v>81</v>
      </c>
      <c r="H207" s="11">
        <v>23482</v>
      </c>
      <c r="I207" s="11">
        <v>2</v>
      </c>
      <c r="J207" s="11"/>
      <c r="K207" s="11" t="s">
        <v>1010</v>
      </c>
      <c r="L207" s="11" t="s">
        <v>46</v>
      </c>
      <c r="M207" s="12">
        <v>0</v>
      </c>
      <c r="N207" s="12">
        <v>0</v>
      </c>
      <c r="O207" s="12">
        <v>0</v>
      </c>
      <c r="P207" s="12">
        <v>0</v>
      </c>
      <c r="Q207" s="12">
        <v>0</v>
      </c>
      <c r="R207" s="12">
        <v>0</v>
      </c>
      <c r="S207" s="46">
        <f t="shared" si="4"/>
        <v>0</v>
      </c>
    </row>
    <row r="208" spans="1:19" s="14" customFormat="1" x14ac:dyDescent="0.3">
      <c r="A208" s="10" t="s">
        <v>1013</v>
      </c>
      <c r="B208" s="11" t="s">
        <v>1008</v>
      </c>
      <c r="C208" s="11">
        <v>1745138</v>
      </c>
      <c r="D208" s="11" t="s">
        <v>202</v>
      </c>
      <c r="E208" s="10"/>
      <c r="F208" s="11" t="s">
        <v>203</v>
      </c>
      <c r="G208" s="11" t="s">
        <v>81</v>
      </c>
      <c r="H208" s="11">
        <v>23482</v>
      </c>
      <c r="I208" s="11">
        <v>1</v>
      </c>
      <c r="J208" s="11">
        <v>644942416</v>
      </c>
      <c r="K208" s="11" t="s">
        <v>1014</v>
      </c>
      <c r="L208" s="11" t="s">
        <v>32</v>
      </c>
      <c r="M208" s="12">
        <v>4000</v>
      </c>
      <c r="N208" s="12">
        <v>0.2868</v>
      </c>
      <c r="O208" s="12">
        <v>1147.2</v>
      </c>
      <c r="P208" s="12">
        <v>0</v>
      </c>
      <c r="Q208" s="12">
        <v>0</v>
      </c>
      <c r="R208" s="12">
        <v>1147.2</v>
      </c>
      <c r="S208" s="46">
        <f t="shared" si="4"/>
        <v>26938550</v>
      </c>
    </row>
    <row r="209" spans="1:19" s="14" customFormat="1" x14ac:dyDescent="0.3">
      <c r="A209" s="10" t="s">
        <v>1013</v>
      </c>
      <c r="B209" s="11" t="s">
        <v>1008</v>
      </c>
      <c r="C209" s="11">
        <v>1745138</v>
      </c>
      <c r="D209" s="11" t="s">
        <v>202</v>
      </c>
      <c r="E209" s="10"/>
      <c r="F209" s="11" t="s">
        <v>203</v>
      </c>
      <c r="G209" s="11" t="s">
        <v>81</v>
      </c>
      <c r="H209" s="11">
        <v>23482</v>
      </c>
      <c r="I209" s="11">
        <v>2</v>
      </c>
      <c r="J209" s="11"/>
      <c r="K209" s="11" t="s">
        <v>1015</v>
      </c>
      <c r="L209" s="11" t="s">
        <v>46</v>
      </c>
      <c r="M209" s="12">
        <v>0</v>
      </c>
      <c r="N209" s="12">
        <v>0</v>
      </c>
      <c r="O209" s="12">
        <v>0</v>
      </c>
      <c r="P209" s="12">
        <v>0</v>
      </c>
      <c r="Q209" s="12">
        <v>0</v>
      </c>
      <c r="R209" s="12">
        <v>0</v>
      </c>
      <c r="S209" s="46">
        <f t="shared" si="4"/>
        <v>0</v>
      </c>
    </row>
    <row r="210" spans="1:19" s="14" customFormat="1" x14ac:dyDescent="0.3">
      <c r="A210" s="10" t="s">
        <v>1016</v>
      </c>
      <c r="B210" s="11" t="s">
        <v>1008</v>
      </c>
      <c r="C210" s="11">
        <v>1745139</v>
      </c>
      <c r="D210" s="11" t="s">
        <v>202</v>
      </c>
      <c r="E210" s="10"/>
      <c r="F210" s="11" t="s">
        <v>203</v>
      </c>
      <c r="G210" s="11" t="s">
        <v>81</v>
      </c>
      <c r="H210" s="11">
        <v>23482</v>
      </c>
      <c r="I210" s="11">
        <v>1</v>
      </c>
      <c r="J210" s="11">
        <v>641283817</v>
      </c>
      <c r="K210" s="11" t="s">
        <v>938</v>
      </c>
      <c r="L210" s="11" t="s">
        <v>32</v>
      </c>
      <c r="M210" s="12">
        <v>4000</v>
      </c>
      <c r="N210" s="12">
        <v>6.3349000000000002</v>
      </c>
      <c r="O210" s="12">
        <v>25339.599999999999</v>
      </c>
      <c r="P210" s="12">
        <v>0</v>
      </c>
      <c r="Q210" s="12">
        <v>0</v>
      </c>
      <c r="R210" s="12">
        <v>25339.599999999999</v>
      </c>
      <c r="S210" s="46">
        <f t="shared" si="4"/>
        <v>595024487</v>
      </c>
    </row>
    <row r="211" spans="1:19" s="14" customFormat="1" x14ac:dyDescent="0.3">
      <c r="A211" s="10" t="s">
        <v>1016</v>
      </c>
      <c r="B211" s="11" t="s">
        <v>1008</v>
      </c>
      <c r="C211" s="11">
        <v>1745139</v>
      </c>
      <c r="D211" s="11" t="s">
        <v>202</v>
      </c>
      <c r="E211" s="10"/>
      <c r="F211" s="11" t="s">
        <v>203</v>
      </c>
      <c r="G211" s="11" t="s">
        <v>81</v>
      </c>
      <c r="H211" s="11">
        <v>23482</v>
      </c>
      <c r="I211" s="11">
        <v>2</v>
      </c>
      <c r="J211" s="11"/>
      <c r="K211" s="11" t="s">
        <v>1017</v>
      </c>
      <c r="L211" s="11" t="s">
        <v>46</v>
      </c>
      <c r="M211" s="12">
        <v>0</v>
      </c>
      <c r="N211" s="12">
        <v>0</v>
      </c>
      <c r="O211" s="12">
        <v>0</v>
      </c>
      <c r="P211" s="12">
        <v>0</v>
      </c>
      <c r="Q211" s="12">
        <v>0</v>
      </c>
      <c r="R211" s="12">
        <v>0</v>
      </c>
      <c r="S211" s="46">
        <f t="shared" si="4"/>
        <v>0</v>
      </c>
    </row>
    <row r="212" spans="1:19" s="14" customFormat="1" x14ac:dyDescent="0.3">
      <c r="A212" s="10" t="s">
        <v>1019</v>
      </c>
      <c r="B212" s="11" t="s">
        <v>1018</v>
      </c>
      <c r="C212" s="11">
        <v>1745147</v>
      </c>
      <c r="D212" s="11" t="s">
        <v>208</v>
      </c>
      <c r="E212" s="10"/>
      <c r="F212" s="11" t="s">
        <v>209</v>
      </c>
      <c r="G212" s="11" t="s">
        <v>81</v>
      </c>
      <c r="H212" s="11">
        <v>23500</v>
      </c>
      <c r="I212" s="11">
        <v>1</v>
      </c>
      <c r="J212" s="11" t="s">
        <v>210</v>
      </c>
      <c r="K212" s="11" t="s">
        <v>859</v>
      </c>
      <c r="L212" s="11" t="s">
        <v>32</v>
      </c>
      <c r="M212" s="12">
        <v>500</v>
      </c>
      <c r="N212" s="12">
        <v>5.2930000000000001</v>
      </c>
      <c r="O212" s="12">
        <v>2646.5</v>
      </c>
      <c r="P212" s="12">
        <v>0</v>
      </c>
      <c r="Q212" s="12">
        <v>0</v>
      </c>
      <c r="R212" s="12">
        <v>2646.5</v>
      </c>
      <c r="S212" s="46">
        <f t="shared" si="4"/>
        <v>62192750</v>
      </c>
    </row>
    <row r="213" spans="1:19" s="14" customFormat="1" x14ac:dyDescent="0.3">
      <c r="A213" s="10" t="s">
        <v>1019</v>
      </c>
      <c r="B213" s="11" t="s">
        <v>1018</v>
      </c>
      <c r="C213" s="11">
        <v>1745147</v>
      </c>
      <c r="D213" s="11" t="s">
        <v>208</v>
      </c>
      <c r="E213" s="10"/>
      <c r="F213" s="11" t="s">
        <v>209</v>
      </c>
      <c r="G213" s="11" t="s">
        <v>81</v>
      </c>
      <c r="H213" s="11">
        <v>23500</v>
      </c>
      <c r="I213" s="11">
        <v>2</v>
      </c>
      <c r="J213" s="11" t="s">
        <v>212</v>
      </c>
      <c r="K213" s="11" t="s">
        <v>213</v>
      </c>
      <c r="L213" s="11" t="s">
        <v>32</v>
      </c>
      <c r="M213" s="12">
        <v>900</v>
      </c>
      <c r="N213" s="12">
        <v>5.1349999999999998</v>
      </c>
      <c r="O213" s="12">
        <v>4621.5</v>
      </c>
      <c r="P213" s="12">
        <v>0</v>
      </c>
      <c r="Q213" s="12">
        <v>0</v>
      </c>
      <c r="R213" s="12">
        <v>4621.5</v>
      </c>
      <c r="S213" s="46">
        <f t="shared" si="4"/>
        <v>108605250</v>
      </c>
    </row>
    <row r="214" spans="1:19" s="14" customFormat="1" x14ac:dyDescent="0.3">
      <c r="A214" s="10" t="s">
        <v>1019</v>
      </c>
      <c r="B214" s="11" t="s">
        <v>1018</v>
      </c>
      <c r="C214" s="11">
        <v>1745147</v>
      </c>
      <c r="D214" s="11" t="s">
        <v>208</v>
      </c>
      <c r="E214" s="10"/>
      <c r="F214" s="11" t="s">
        <v>209</v>
      </c>
      <c r="G214" s="11" t="s">
        <v>81</v>
      </c>
      <c r="H214" s="11">
        <v>23500</v>
      </c>
      <c r="I214" s="11">
        <v>3</v>
      </c>
      <c r="J214" s="11" t="s">
        <v>214</v>
      </c>
      <c r="K214" s="11" t="s">
        <v>215</v>
      </c>
      <c r="L214" s="11" t="s">
        <v>32</v>
      </c>
      <c r="M214" s="12">
        <v>2400</v>
      </c>
      <c r="N214" s="12">
        <v>5.1630000000000003</v>
      </c>
      <c r="O214" s="12">
        <v>12391.2</v>
      </c>
      <c r="P214" s="12">
        <v>0</v>
      </c>
      <c r="Q214" s="12">
        <v>0</v>
      </c>
      <c r="R214" s="12">
        <v>12391.2</v>
      </c>
      <c r="S214" s="46">
        <f t="shared" si="4"/>
        <v>291193200</v>
      </c>
    </row>
    <row r="215" spans="1:19" s="14" customFormat="1" x14ac:dyDescent="0.3">
      <c r="A215" s="10" t="s">
        <v>1019</v>
      </c>
      <c r="B215" s="11" t="s">
        <v>1018</v>
      </c>
      <c r="C215" s="11">
        <v>1745147</v>
      </c>
      <c r="D215" s="11" t="s">
        <v>208</v>
      </c>
      <c r="E215" s="10"/>
      <c r="F215" s="11" t="s">
        <v>209</v>
      </c>
      <c r="G215" s="11" t="s">
        <v>81</v>
      </c>
      <c r="H215" s="11">
        <v>23500</v>
      </c>
      <c r="I215" s="11">
        <v>4</v>
      </c>
      <c r="J215" s="11" t="s">
        <v>216</v>
      </c>
      <c r="K215" s="11" t="s">
        <v>217</v>
      </c>
      <c r="L215" s="11" t="s">
        <v>32</v>
      </c>
      <c r="M215" s="12">
        <v>500</v>
      </c>
      <c r="N215" s="12">
        <v>5.2930000000000001</v>
      </c>
      <c r="O215" s="12">
        <v>2646.5</v>
      </c>
      <c r="P215" s="12">
        <v>0</v>
      </c>
      <c r="Q215" s="12">
        <v>0</v>
      </c>
      <c r="R215" s="12">
        <v>2646.5</v>
      </c>
      <c r="S215" s="46">
        <f t="shared" si="4"/>
        <v>62192750</v>
      </c>
    </row>
    <row r="216" spans="1:19" s="14" customFormat="1" x14ac:dyDescent="0.3">
      <c r="A216" s="10" t="s">
        <v>1019</v>
      </c>
      <c r="B216" s="11" t="s">
        <v>1018</v>
      </c>
      <c r="C216" s="11">
        <v>1745147</v>
      </c>
      <c r="D216" s="11" t="s">
        <v>208</v>
      </c>
      <c r="E216" s="10"/>
      <c r="F216" s="11" t="s">
        <v>209</v>
      </c>
      <c r="G216" s="11" t="s">
        <v>81</v>
      </c>
      <c r="H216" s="11">
        <v>23500</v>
      </c>
      <c r="I216" s="11">
        <v>5</v>
      </c>
      <c r="J216" s="11" t="s">
        <v>218</v>
      </c>
      <c r="K216" s="11" t="s">
        <v>1020</v>
      </c>
      <c r="L216" s="11" t="s">
        <v>32</v>
      </c>
      <c r="M216" s="12">
        <v>800</v>
      </c>
      <c r="N216" s="12">
        <v>5.1349999999999998</v>
      </c>
      <c r="O216" s="12">
        <v>4108</v>
      </c>
      <c r="P216" s="12">
        <v>0</v>
      </c>
      <c r="Q216" s="12">
        <v>0</v>
      </c>
      <c r="R216" s="12">
        <v>4108</v>
      </c>
      <c r="S216" s="46">
        <f t="shared" si="4"/>
        <v>96538000</v>
      </c>
    </row>
    <row r="217" spans="1:19" s="14" customFormat="1" x14ac:dyDescent="0.3">
      <c r="A217" s="10" t="s">
        <v>1019</v>
      </c>
      <c r="B217" s="11" t="s">
        <v>1018</v>
      </c>
      <c r="C217" s="11">
        <v>1745147</v>
      </c>
      <c r="D217" s="11" t="s">
        <v>208</v>
      </c>
      <c r="E217" s="10"/>
      <c r="F217" s="11" t="s">
        <v>209</v>
      </c>
      <c r="G217" s="11" t="s">
        <v>81</v>
      </c>
      <c r="H217" s="11">
        <v>23500</v>
      </c>
      <c r="I217" s="11">
        <v>6</v>
      </c>
      <c r="J217" s="11" t="s">
        <v>220</v>
      </c>
      <c r="K217" s="11" t="s">
        <v>1021</v>
      </c>
      <c r="L217" s="11" t="s">
        <v>32</v>
      </c>
      <c r="M217" s="12">
        <v>2500</v>
      </c>
      <c r="N217" s="12">
        <v>5.1630000000000003</v>
      </c>
      <c r="O217" s="12">
        <v>12907.5</v>
      </c>
      <c r="P217" s="12">
        <v>0</v>
      </c>
      <c r="Q217" s="12">
        <v>0</v>
      </c>
      <c r="R217" s="12">
        <v>12907.5</v>
      </c>
      <c r="S217" s="46">
        <f t="shared" si="4"/>
        <v>303326250</v>
      </c>
    </row>
    <row r="218" spans="1:19" s="14" customFormat="1" x14ac:dyDescent="0.3">
      <c r="A218" s="10" t="s">
        <v>1019</v>
      </c>
      <c r="B218" s="11" t="s">
        <v>1018</v>
      </c>
      <c r="C218" s="11">
        <v>1745147</v>
      </c>
      <c r="D218" s="11" t="s">
        <v>208</v>
      </c>
      <c r="E218" s="10"/>
      <c r="F218" s="11" t="s">
        <v>209</v>
      </c>
      <c r="G218" s="11" t="s">
        <v>81</v>
      </c>
      <c r="H218" s="11">
        <v>23500</v>
      </c>
      <c r="I218" s="11">
        <v>7</v>
      </c>
      <c r="J218" s="11" t="s">
        <v>74</v>
      </c>
      <c r="K218" s="11" t="s">
        <v>75</v>
      </c>
      <c r="L218" s="11" t="s">
        <v>32</v>
      </c>
      <c r="M218" s="12">
        <v>7300</v>
      </c>
      <c r="N218" s="12">
        <v>1.6319999999999999</v>
      </c>
      <c r="O218" s="12">
        <v>11913.6</v>
      </c>
      <c r="P218" s="12">
        <v>0</v>
      </c>
      <c r="Q218" s="12">
        <v>0</v>
      </c>
      <c r="R218" s="12">
        <v>11913.6</v>
      </c>
      <c r="S218" s="46">
        <f t="shared" si="4"/>
        <v>279969600</v>
      </c>
    </row>
    <row r="219" spans="1:19" s="14" customFormat="1" x14ac:dyDescent="0.3">
      <c r="A219" s="10" t="s">
        <v>1019</v>
      </c>
      <c r="B219" s="11" t="s">
        <v>1018</v>
      </c>
      <c r="C219" s="11">
        <v>1745147</v>
      </c>
      <c r="D219" s="11" t="s">
        <v>208</v>
      </c>
      <c r="E219" s="10"/>
      <c r="F219" s="11" t="s">
        <v>209</v>
      </c>
      <c r="G219" s="11" t="s">
        <v>81</v>
      </c>
      <c r="H219" s="11">
        <v>23500</v>
      </c>
      <c r="I219" s="11">
        <v>8</v>
      </c>
      <c r="J219" s="11" t="s">
        <v>224</v>
      </c>
      <c r="K219" s="11" t="s">
        <v>225</v>
      </c>
      <c r="L219" s="11" t="s">
        <v>32</v>
      </c>
      <c r="M219" s="12">
        <v>300</v>
      </c>
      <c r="N219" s="12">
        <v>5.2830000000000004</v>
      </c>
      <c r="O219" s="12">
        <v>1584.9</v>
      </c>
      <c r="P219" s="12">
        <v>0</v>
      </c>
      <c r="Q219" s="12">
        <v>0</v>
      </c>
      <c r="R219" s="12">
        <v>1584.9</v>
      </c>
      <c r="S219" s="46">
        <f t="shared" si="4"/>
        <v>37245150</v>
      </c>
    </row>
    <row r="220" spans="1:19" s="14" customFormat="1" x14ac:dyDescent="0.3">
      <c r="A220" s="10" t="s">
        <v>1019</v>
      </c>
      <c r="B220" s="11" t="s">
        <v>1018</v>
      </c>
      <c r="C220" s="11">
        <v>1745147</v>
      </c>
      <c r="D220" s="11" t="s">
        <v>208</v>
      </c>
      <c r="E220" s="10"/>
      <c r="F220" s="11" t="s">
        <v>209</v>
      </c>
      <c r="G220" s="11" t="s">
        <v>81</v>
      </c>
      <c r="H220" s="11">
        <v>23500</v>
      </c>
      <c r="I220" s="11">
        <v>9</v>
      </c>
      <c r="J220" s="11" t="s">
        <v>226</v>
      </c>
      <c r="K220" s="11" t="s">
        <v>227</v>
      </c>
      <c r="L220" s="11" t="s">
        <v>32</v>
      </c>
      <c r="M220" s="12">
        <v>400</v>
      </c>
      <c r="N220" s="12">
        <v>5.6040000000000001</v>
      </c>
      <c r="O220" s="12">
        <v>2241.6</v>
      </c>
      <c r="P220" s="12">
        <v>0</v>
      </c>
      <c r="Q220" s="12">
        <v>0</v>
      </c>
      <c r="R220" s="12">
        <v>2241.6</v>
      </c>
      <c r="S220" s="46">
        <f t="shared" si="4"/>
        <v>52677600</v>
      </c>
    </row>
    <row r="221" spans="1:19" s="14" customFormat="1" x14ac:dyDescent="0.3">
      <c r="A221" s="10" t="s">
        <v>1019</v>
      </c>
      <c r="B221" s="11" t="s">
        <v>1018</v>
      </c>
      <c r="C221" s="11">
        <v>1745147</v>
      </c>
      <c r="D221" s="11" t="s">
        <v>208</v>
      </c>
      <c r="E221" s="10"/>
      <c r="F221" s="11" t="s">
        <v>209</v>
      </c>
      <c r="G221" s="11" t="s">
        <v>81</v>
      </c>
      <c r="H221" s="11">
        <v>23500</v>
      </c>
      <c r="I221" s="11">
        <v>10</v>
      </c>
      <c r="J221" s="11" t="s">
        <v>228</v>
      </c>
      <c r="K221" s="11" t="s">
        <v>862</v>
      </c>
      <c r="L221" s="11" t="s">
        <v>32</v>
      </c>
      <c r="M221" s="12">
        <v>600</v>
      </c>
      <c r="N221" s="12">
        <v>5.6040000000000001</v>
      </c>
      <c r="O221" s="12">
        <v>3362.4</v>
      </c>
      <c r="P221" s="12">
        <v>0</v>
      </c>
      <c r="Q221" s="12">
        <v>0</v>
      </c>
      <c r="R221" s="12">
        <v>3362.4</v>
      </c>
      <c r="S221" s="46">
        <f t="shared" si="4"/>
        <v>79016400</v>
      </c>
    </row>
    <row r="222" spans="1:19" s="14" customFormat="1" x14ac:dyDescent="0.3">
      <c r="A222" s="10" t="s">
        <v>1019</v>
      </c>
      <c r="B222" s="11" t="s">
        <v>1018</v>
      </c>
      <c r="C222" s="11">
        <v>1745147</v>
      </c>
      <c r="D222" s="11" t="s">
        <v>208</v>
      </c>
      <c r="E222" s="10"/>
      <c r="F222" s="11" t="s">
        <v>209</v>
      </c>
      <c r="G222" s="11" t="s">
        <v>81</v>
      </c>
      <c r="H222" s="11">
        <v>23500</v>
      </c>
      <c r="I222" s="11">
        <v>11</v>
      </c>
      <c r="J222" s="11" t="s">
        <v>230</v>
      </c>
      <c r="K222" s="11" t="s">
        <v>1022</v>
      </c>
      <c r="L222" s="11" t="s">
        <v>32</v>
      </c>
      <c r="M222" s="12">
        <v>600</v>
      </c>
      <c r="N222" s="12">
        <v>5.6040000000000001</v>
      </c>
      <c r="O222" s="12">
        <v>3362.4</v>
      </c>
      <c r="P222" s="12">
        <v>0</v>
      </c>
      <c r="Q222" s="12">
        <v>0</v>
      </c>
      <c r="R222" s="12">
        <v>3362.4</v>
      </c>
      <c r="S222" s="46">
        <f t="shared" si="4"/>
        <v>79016400</v>
      </c>
    </row>
    <row r="223" spans="1:19" s="14" customFormat="1" x14ac:dyDescent="0.3">
      <c r="A223" s="10" t="s">
        <v>1019</v>
      </c>
      <c r="B223" s="11" t="s">
        <v>1018</v>
      </c>
      <c r="C223" s="11">
        <v>1745147</v>
      </c>
      <c r="D223" s="11" t="s">
        <v>208</v>
      </c>
      <c r="E223" s="10"/>
      <c r="F223" s="11" t="s">
        <v>209</v>
      </c>
      <c r="G223" s="11" t="s">
        <v>81</v>
      </c>
      <c r="H223" s="11">
        <v>23500</v>
      </c>
      <c r="I223" s="11">
        <v>12</v>
      </c>
      <c r="J223" s="11" t="s">
        <v>232</v>
      </c>
      <c r="K223" s="11" t="s">
        <v>233</v>
      </c>
      <c r="L223" s="11" t="s">
        <v>32</v>
      </c>
      <c r="M223" s="12">
        <v>300</v>
      </c>
      <c r="N223" s="12">
        <v>5.2830000000000004</v>
      </c>
      <c r="O223" s="12">
        <v>1584.9</v>
      </c>
      <c r="P223" s="12">
        <v>0</v>
      </c>
      <c r="Q223" s="12">
        <v>0</v>
      </c>
      <c r="R223" s="12">
        <v>1584.9</v>
      </c>
      <c r="S223" s="46">
        <f t="shared" si="4"/>
        <v>37245150</v>
      </c>
    </row>
    <row r="224" spans="1:19" s="14" customFormat="1" x14ac:dyDescent="0.3">
      <c r="A224" s="10" t="s">
        <v>1019</v>
      </c>
      <c r="B224" s="11" t="s">
        <v>1018</v>
      </c>
      <c r="C224" s="11">
        <v>1745147</v>
      </c>
      <c r="D224" s="11" t="s">
        <v>208</v>
      </c>
      <c r="E224" s="10"/>
      <c r="F224" s="11" t="s">
        <v>209</v>
      </c>
      <c r="G224" s="11" t="s">
        <v>81</v>
      </c>
      <c r="H224" s="11">
        <v>23500</v>
      </c>
      <c r="I224" s="11">
        <v>13</v>
      </c>
      <c r="J224" s="11" t="s">
        <v>234</v>
      </c>
      <c r="K224" s="11" t="s">
        <v>1023</v>
      </c>
      <c r="L224" s="11" t="s">
        <v>32</v>
      </c>
      <c r="M224" s="12">
        <v>400</v>
      </c>
      <c r="N224" s="12">
        <v>5.6040000000000001</v>
      </c>
      <c r="O224" s="12">
        <v>2241.6</v>
      </c>
      <c r="P224" s="12">
        <v>0</v>
      </c>
      <c r="Q224" s="12">
        <v>0</v>
      </c>
      <c r="R224" s="12">
        <v>2241.6</v>
      </c>
      <c r="S224" s="46">
        <f t="shared" si="4"/>
        <v>52677600</v>
      </c>
    </row>
    <row r="225" spans="1:19" s="14" customFormat="1" x14ac:dyDescent="0.3">
      <c r="A225" s="10" t="s">
        <v>1019</v>
      </c>
      <c r="B225" s="11" t="s">
        <v>1018</v>
      </c>
      <c r="C225" s="11">
        <v>1745147</v>
      </c>
      <c r="D225" s="11" t="s">
        <v>208</v>
      </c>
      <c r="E225" s="10"/>
      <c r="F225" s="11" t="s">
        <v>209</v>
      </c>
      <c r="G225" s="11" t="s">
        <v>81</v>
      </c>
      <c r="H225" s="11">
        <v>23500</v>
      </c>
      <c r="I225" s="11">
        <v>14</v>
      </c>
      <c r="J225" s="11" t="s">
        <v>236</v>
      </c>
      <c r="K225" s="11" t="s">
        <v>237</v>
      </c>
      <c r="L225" s="11" t="s">
        <v>32</v>
      </c>
      <c r="M225" s="12">
        <v>600</v>
      </c>
      <c r="N225" s="12">
        <v>5.6040000000000001</v>
      </c>
      <c r="O225" s="12">
        <v>3362.4</v>
      </c>
      <c r="P225" s="12">
        <v>0</v>
      </c>
      <c r="Q225" s="12">
        <v>0</v>
      </c>
      <c r="R225" s="12">
        <v>3362.4</v>
      </c>
      <c r="S225" s="46">
        <f t="shared" si="4"/>
        <v>79016400</v>
      </c>
    </row>
    <row r="226" spans="1:19" s="14" customFormat="1" x14ac:dyDescent="0.3">
      <c r="A226" s="10" t="s">
        <v>1019</v>
      </c>
      <c r="B226" s="11" t="s">
        <v>1018</v>
      </c>
      <c r="C226" s="11">
        <v>1745147</v>
      </c>
      <c r="D226" s="11" t="s">
        <v>208</v>
      </c>
      <c r="E226" s="10"/>
      <c r="F226" s="11" t="s">
        <v>209</v>
      </c>
      <c r="G226" s="11" t="s">
        <v>81</v>
      </c>
      <c r="H226" s="11">
        <v>23500</v>
      </c>
      <c r="I226" s="11">
        <v>15</v>
      </c>
      <c r="J226" s="11" t="s">
        <v>238</v>
      </c>
      <c r="K226" s="11" t="s">
        <v>863</v>
      </c>
      <c r="L226" s="11" t="s">
        <v>32</v>
      </c>
      <c r="M226" s="12">
        <v>500</v>
      </c>
      <c r="N226" s="12">
        <v>5.6040000000000001</v>
      </c>
      <c r="O226" s="12">
        <v>2802</v>
      </c>
      <c r="P226" s="12">
        <v>0</v>
      </c>
      <c r="Q226" s="12">
        <v>0</v>
      </c>
      <c r="R226" s="12">
        <v>2802</v>
      </c>
      <c r="S226" s="46">
        <f t="shared" si="4"/>
        <v>65847000</v>
      </c>
    </row>
    <row r="227" spans="1:19" s="14" customFormat="1" x14ac:dyDescent="0.3">
      <c r="A227" s="10" t="s">
        <v>1019</v>
      </c>
      <c r="B227" s="11" t="s">
        <v>1018</v>
      </c>
      <c r="C227" s="11">
        <v>1745147</v>
      </c>
      <c r="D227" s="11" t="s">
        <v>208</v>
      </c>
      <c r="E227" s="10"/>
      <c r="F227" s="11" t="s">
        <v>209</v>
      </c>
      <c r="G227" s="11" t="s">
        <v>81</v>
      </c>
      <c r="H227" s="11">
        <v>23500</v>
      </c>
      <c r="I227" s="11">
        <v>16</v>
      </c>
      <c r="J227" s="11" t="s">
        <v>240</v>
      </c>
      <c r="K227" s="11" t="s">
        <v>241</v>
      </c>
      <c r="L227" s="11" t="s">
        <v>32</v>
      </c>
      <c r="M227" s="12">
        <v>1000</v>
      </c>
      <c r="N227" s="12">
        <v>1.704</v>
      </c>
      <c r="O227" s="12">
        <v>1704</v>
      </c>
      <c r="P227" s="12">
        <v>0</v>
      </c>
      <c r="Q227" s="12">
        <v>0</v>
      </c>
      <c r="R227" s="12">
        <v>1704</v>
      </c>
      <c r="S227" s="46">
        <f t="shared" si="4"/>
        <v>40044000</v>
      </c>
    </row>
    <row r="228" spans="1:19" s="14" customFormat="1" x14ac:dyDescent="0.3">
      <c r="A228" s="10" t="s">
        <v>1019</v>
      </c>
      <c r="B228" s="11" t="s">
        <v>1018</v>
      </c>
      <c r="C228" s="11">
        <v>1745147</v>
      </c>
      <c r="D228" s="11" t="s">
        <v>208</v>
      </c>
      <c r="E228" s="10"/>
      <c r="F228" s="11" t="s">
        <v>209</v>
      </c>
      <c r="G228" s="11" t="s">
        <v>81</v>
      </c>
      <c r="H228" s="11">
        <v>23500</v>
      </c>
      <c r="I228" s="11">
        <v>17</v>
      </c>
      <c r="J228" s="11" t="s">
        <v>242</v>
      </c>
      <c r="K228" s="11" t="s">
        <v>243</v>
      </c>
      <c r="L228" s="11" t="s">
        <v>32</v>
      </c>
      <c r="M228" s="12">
        <v>2400</v>
      </c>
      <c r="N228" s="12">
        <v>1.9470000000000001</v>
      </c>
      <c r="O228" s="12">
        <v>4672.8</v>
      </c>
      <c r="P228" s="12">
        <v>0</v>
      </c>
      <c r="Q228" s="12">
        <v>0</v>
      </c>
      <c r="R228" s="12">
        <v>4672.8</v>
      </c>
      <c r="S228" s="46">
        <f t="shared" si="4"/>
        <v>109810800</v>
      </c>
    </row>
    <row r="229" spans="1:19" s="14" customFormat="1" x14ac:dyDescent="0.3">
      <c r="A229" s="10" t="s">
        <v>1019</v>
      </c>
      <c r="B229" s="11" t="s">
        <v>1018</v>
      </c>
      <c r="C229" s="11">
        <v>1745147</v>
      </c>
      <c r="D229" s="11" t="s">
        <v>208</v>
      </c>
      <c r="E229" s="10"/>
      <c r="F229" s="11" t="s">
        <v>209</v>
      </c>
      <c r="G229" s="11" t="s">
        <v>81</v>
      </c>
      <c r="H229" s="11">
        <v>23500</v>
      </c>
      <c r="I229" s="11">
        <v>18</v>
      </c>
      <c r="J229" s="11"/>
      <c r="K229" s="11" t="s">
        <v>1024</v>
      </c>
      <c r="L229" s="11" t="s">
        <v>46</v>
      </c>
      <c r="M229" s="12">
        <v>0</v>
      </c>
      <c r="N229" s="12">
        <v>0</v>
      </c>
      <c r="O229" s="12">
        <v>0</v>
      </c>
      <c r="P229" s="12">
        <v>0</v>
      </c>
      <c r="Q229" s="12">
        <v>0</v>
      </c>
      <c r="R229" s="12">
        <v>0</v>
      </c>
      <c r="S229" s="46">
        <f t="shared" si="4"/>
        <v>0</v>
      </c>
    </row>
    <row r="230" spans="1:19" s="14" customFormat="1" x14ac:dyDescent="0.3">
      <c r="A230" s="10" t="s">
        <v>1025</v>
      </c>
      <c r="B230" s="11" t="s">
        <v>1026</v>
      </c>
      <c r="C230" s="11">
        <v>1745132</v>
      </c>
      <c r="D230" s="11" t="s">
        <v>303</v>
      </c>
      <c r="E230" s="10"/>
      <c r="F230" s="11" t="s">
        <v>304</v>
      </c>
      <c r="G230" s="11" t="s">
        <v>81</v>
      </c>
      <c r="H230" s="11">
        <v>23498</v>
      </c>
      <c r="I230" s="11">
        <v>1</v>
      </c>
      <c r="J230" s="11" t="s">
        <v>305</v>
      </c>
      <c r="K230" s="11" t="s">
        <v>306</v>
      </c>
      <c r="L230" s="11" t="s">
        <v>32</v>
      </c>
      <c r="M230" s="12">
        <v>10500</v>
      </c>
      <c r="N230" s="12">
        <v>8.9</v>
      </c>
      <c r="O230" s="12">
        <v>93450</v>
      </c>
      <c r="P230" s="12">
        <v>0</v>
      </c>
      <c r="Q230" s="12">
        <v>0</v>
      </c>
      <c r="R230" s="12">
        <v>93450</v>
      </c>
      <c r="S230" s="46">
        <f t="shared" ref="S230:S288" si="5">ROUND(M230*N230*H230,0)</f>
        <v>2195888100</v>
      </c>
    </row>
    <row r="231" spans="1:19" s="14" customFormat="1" x14ac:dyDescent="0.3">
      <c r="A231" s="10" t="s">
        <v>1025</v>
      </c>
      <c r="B231" s="11" t="s">
        <v>1026</v>
      </c>
      <c r="C231" s="11">
        <v>1745132</v>
      </c>
      <c r="D231" s="11" t="s">
        <v>303</v>
      </c>
      <c r="E231" s="10"/>
      <c r="F231" s="11" t="s">
        <v>304</v>
      </c>
      <c r="G231" s="11" t="s">
        <v>81</v>
      </c>
      <c r="H231" s="11">
        <v>23498</v>
      </c>
      <c r="I231" s="11">
        <v>2</v>
      </c>
      <c r="J231" s="11" t="s">
        <v>307</v>
      </c>
      <c r="K231" s="11" t="s">
        <v>308</v>
      </c>
      <c r="L231" s="11" t="s">
        <v>32</v>
      </c>
      <c r="M231" s="12">
        <v>8000</v>
      </c>
      <c r="N231" s="12">
        <v>9.7880000000000003</v>
      </c>
      <c r="O231" s="12">
        <v>78304</v>
      </c>
      <c r="P231" s="12">
        <v>0</v>
      </c>
      <c r="Q231" s="12">
        <v>0</v>
      </c>
      <c r="R231" s="12">
        <v>78304</v>
      </c>
      <c r="S231" s="46">
        <f t="shared" si="5"/>
        <v>1839987392</v>
      </c>
    </row>
    <row r="232" spans="1:19" s="14" customFormat="1" x14ac:dyDescent="0.3">
      <c r="A232" s="10" t="s">
        <v>1025</v>
      </c>
      <c r="B232" s="11" t="s">
        <v>1026</v>
      </c>
      <c r="C232" s="11">
        <v>1745132</v>
      </c>
      <c r="D232" s="11" t="s">
        <v>303</v>
      </c>
      <c r="E232" s="10"/>
      <c r="F232" s="11" t="s">
        <v>304</v>
      </c>
      <c r="G232" s="11" t="s">
        <v>81</v>
      </c>
      <c r="H232" s="11">
        <v>23498</v>
      </c>
      <c r="I232" s="11">
        <v>3</v>
      </c>
      <c r="J232" s="11"/>
      <c r="K232" s="11" t="s">
        <v>1027</v>
      </c>
      <c r="L232" s="11" t="s">
        <v>46</v>
      </c>
      <c r="M232" s="12">
        <v>0</v>
      </c>
      <c r="N232" s="12">
        <v>0</v>
      </c>
      <c r="O232" s="12">
        <v>0</v>
      </c>
      <c r="P232" s="12">
        <v>0</v>
      </c>
      <c r="Q232" s="12">
        <v>0</v>
      </c>
      <c r="R232" s="12">
        <v>0</v>
      </c>
      <c r="S232" s="46">
        <f t="shared" si="5"/>
        <v>0</v>
      </c>
    </row>
    <row r="233" spans="1:19" s="14" customFormat="1" x14ac:dyDescent="0.3">
      <c r="A233" s="10" t="s">
        <v>1028</v>
      </c>
      <c r="B233" s="11" t="s">
        <v>1026</v>
      </c>
      <c r="C233" s="11">
        <v>1745140</v>
      </c>
      <c r="D233" s="11" t="s">
        <v>27</v>
      </c>
      <c r="E233" s="10"/>
      <c r="F233" s="11" t="s">
        <v>28</v>
      </c>
      <c r="G233" s="11" t="s">
        <v>29</v>
      </c>
      <c r="H233" s="11">
        <v>26027</v>
      </c>
      <c r="I233" s="11">
        <v>1</v>
      </c>
      <c r="J233" s="11" t="s">
        <v>253</v>
      </c>
      <c r="K233" s="11" t="s">
        <v>254</v>
      </c>
      <c r="L233" s="11" t="s">
        <v>32</v>
      </c>
      <c r="M233" s="12">
        <v>1000</v>
      </c>
      <c r="N233" s="12">
        <v>2.88002</v>
      </c>
      <c r="O233" s="12">
        <v>2880.02</v>
      </c>
      <c r="P233" s="12">
        <v>0</v>
      </c>
      <c r="Q233" s="12">
        <v>0</v>
      </c>
      <c r="R233" s="12">
        <v>2880.02</v>
      </c>
      <c r="S233" s="46">
        <f t="shared" si="5"/>
        <v>74958281</v>
      </c>
    </row>
    <row r="234" spans="1:19" s="14" customFormat="1" x14ac:dyDescent="0.3">
      <c r="A234" s="10" t="s">
        <v>1028</v>
      </c>
      <c r="B234" s="11" t="s">
        <v>1026</v>
      </c>
      <c r="C234" s="11">
        <v>1745140</v>
      </c>
      <c r="D234" s="11" t="s">
        <v>27</v>
      </c>
      <c r="E234" s="10"/>
      <c r="F234" s="11" t="s">
        <v>28</v>
      </c>
      <c r="G234" s="11" t="s">
        <v>29</v>
      </c>
      <c r="H234" s="11">
        <v>26027</v>
      </c>
      <c r="I234" s="11">
        <v>2</v>
      </c>
      <c r="J234" s="11" t="s">
        <v>255</v>
      </c>
      <c r="K234" s="11" t="s">
        <v>256</v>
      </c>
      <c r="L234" s="11" t="s">
        <v>32</v>
      </c>
      <c r="M234" s="12">
        <v>1000</v>
      </c>
      <c r="N234" s="12">
        <v>3.57</v>
      </c>
      <c r="O234" s="12">
        <v>3570</v>
      </c>
      <c r="P234" s="12">
        <v>0</v>
      </c>
      <c r="Q234" s="12">
        <v>0</v>
      </c>
      <c r="R234" s="12">
        <v>3570</v>
      </c>
      <c r="S234" s="46">
        <f t="shared" si="5"/>
        <v>92916390</v>
      </c>
    </row>
    <row r="235" spans="1:19" s="14" customFormat="1" x14ac:dyDescent="0.3">
      <c r="A235" s="10" t="s">
        <v>1028</v>
      </c>
      <c r="B235" s="11" t="s">
        <v>1026</v>
      </c>
      <c r="C235" s="11">
        <v>1745140</v>
      </c>
      <c r="D235" s="11" t="s">
        <v>27</v>
      </c>
      <c r="E235" s="10"/>
      <c r="F235" s="11" t="s">
        <v>28</v>
      </c>
      <c r="G235" s="11" t="s">
        <v>29</v>
      </c>
      <c r="H235" s="11">
        <v>26027</v>
      </c>
      <c r="I235" s="11">
        <v>3</v>
      </c>
      <c r="J235" s="11"/>
      <c r="K235" s="11" t="s">
        <v>1029</v>
      </c>
      <c r="L235" s="11" t="s">
        <v>46</v>
      </c>
      <c r="M235" s="12">
        <v>0</v>
      </c>
      <c r="N235" s="12">
        <v>0</v>
      </c>
      <c r="O235" s="12">
        <v>0</v>
      </c>
      <c r="P235" s="12">
        <v>0</v>
      </c>
      <c r="Q235" s="12">
        <v>0</v>
      </c>
      <c r="R235" s="12">
        <v>0</v>
      </c>
      <c r="S235" s="46">
        <f t="shared" si="5"/>
        <v>0</v>
      </c>
    </row>
    <row r="236" spans="1:19" s="14" customFormat="1" x14ac:dyDescent="0.3">
      <c r="A236" s="10" t="s">
        <v>1030</v>
      </c>
      <c r="B236" s="11" t="s">
        <v>1026</v>
      </c>
      <c r="C236" s="11">
        <v>1745141</v>
      </c>
      <c r="D236" s="11" t="s">
        <v>27</v>
      </c>
      <c r="E236" s="10"/>
      <c r="F236" s="11" t="s">
        <v>28</v>
      </c>
      <c r="G236" s="11" t="s">
        <v>29</v>
      </c>
      <c r="H236" s="11">
        <v>26027</v>
      </c>
      <c r="I236" s="11">
        <v>1</v>
      </c>
      <c r="J236" s="11" t="s">
        <v>62</v>
      </c>
      <c r="K236" s="11" t="s">
        <v>63</v>
      </c>
      <c r="L236" s="11" t="s">
        <v>32</v>
      </c>
      <c r="M236" s="12">
        <v>400</v>
      </c>
      <c r="N236" s="12">
        <v>3.43</v>
      </c>
      <c r="O236" s="12">
        <v>1372</v>
      </c>
      <c r="P236" s="12">
        <v>0</v>
      </c>
      <c r="Q236" s="12">
        <v>0</v>
      </c>
      <c r="R236" s="12">
        <v>1372</v>
      </c>
      <c r="S236" s="46">
        <f t="shared" si="5"/>
        <v>35709044</v>
      </c>
    </row>
    <row r="237" spans="1:19" s="14" customFormat="1" x14ac:dyDescent="0.3">
      <c r="A237" s="10" t="s">
        <v>1030</v>
      </c>
      <c r="B237" s="11" t="s">
        <v>1026</v>
      </c>
      <c r="C237" s="11">
        <v>1745141</v>
      </c>
      <c r="D237" s="11" t="s">
        <v>27</v>
      </c>
      <c r="E237" s="10"/>
      <c r="F237" s="11" t="s">
        <v>28</v>
      </c>
      <c r="G237" s="11" t="s">
        <v>29</v>
      </c>
      <c r="H237" s="11">
        <v>26027</v>
      </c>
      <c r="I237" s="11">
        <v>2</v>
      </c>
      <c r="J237" s="11" t="s">
        <v>64</v>
      </c>
      <c r="K237" s="11" t="s">
        <v>65</v>
      </c>
      <c r="L237" s="11" t="s">
        <v>32</v>
      </c>
      <c r="M237" s="12">
        <v>500</v>
      </c>
      <c r="N237" s="12">
        <v>2.5099999999999998</v>
      </c>
      <c r="O237" s="12">
        <v>1255</v>
      </c>
      <c r="P237" s="12">
        <v>0</v>
      </c>
      <c r="Q237" s="12">
        <v>0</v>
      </c>
      <c r="R237" s="12">
        <v>1255</v>
      </c>
      <c r="S237" s="46">
        <f t="shared" si="5"/>
        <v>32663885</v>
      </c>
    </row>
    <row r="238" spans="1:19" s="14" customFormat="1" x14ac:dyDescent="0.3">
      <c r="A238" s="10" t="s">
        <v>1030</v>
      </c>
      <c r="B238" s="11" t="s">
        <v>1026</v>
      </c>
      <c r="C238" s="11">
        <v>1745141</v>
      </c>
      <c r="D238" s="11" t="s">
        <v>27</v>
      </c>
      <c r="E238" s="10"/>
      <c r="F238" s="11" t="s">
        <v>28</v>
      </c>
      <c r="G238" s="11" t="s">
        <v>29</v>
      </c>
      <c r="H238" s="11">
        <v>26027</v>
      </c>
      <c r="I238" s="11">
        <v>3</v>
      </c>
      <c r="J238" s="11" t="s">
        <v>66</v>
      </c>
      <c r="K238" s="11" t="s">
        <v>67</v>
      </c>
      <c r="L238" s="11" t="s">
        <v>32</v>
      </c>
      <c r="M238" s="12">
        <v>400</v>
      </c>
      <c r="N238" s="12">
        <v>2.48</v>
      </c>
      <c r="O238" s="12">
        <v>992</v>
      </c>
      <c r="P238" s="12">
        <v>0</v>
      </c>
      <c r="Q238" s="12">
        <v>0</v>
      </c>
      <c r="R238" s="12">
        <v>992</v>
      </c>
      <c r="S238" s="46">
        <f t="shared" si="5"/>
        <v>25818784</v>
      </c>
    </row>
    <row r="239" spans="1:19" s="14" customFormat="1" x14ac:dyDescent="0.3">
      <c r="A239" s="10" t="s">
        <v>1030</v>
      </c>
      <c r="B239" s="11" t="s">
        <v>1026</v>
      </c>
      <c r="C239" s="11">
        <v>1745141</v>
      </c>
      <c r="D239" s="11" t="s">
        <v>27</v>
      </c>
      <c r="E239" s="10"/>
      <c r="F239" s="11" t="s">
        <v>28</v>
      </c>
      <c r="G239" s="11" t="s">
        <v>29</v>
      </c>
      <c r="H239" s="11">
        <v>26027</v>
      </c>
      <c r="I239" s="11">
        <v>4</v>
      </c>
      <c r="J239" s="11"/>
      <c r="K239" s="11" t="s">
        <v>1031</v>
      </c>
      <c r="L239" s="11" t="s">
        <v>46</v>
      </c>
      <c r="M239" s="12">
        <v>0</v>
      </c>
      <c r="N239" s="12">
        <v>0</v>
      </c>
      <c r="O239" s="12">
        <v>0</v>
      </c>
      <c r="P239" s="12">
        <v>0</v>
      </c>
      <c r="Q239" s="12">
        <v>0</v>
      </c>
      <c r="R239" s="12">
        <v>0</v>
      </c>
      <c r="S239" s="46">
        <f t="shared" si="5"/>
        <v>0</v>
      </c>
    </row>
    <row r="240" spans="1:19" s="14" customFormat="1" x14ac:dyDescent="0.3">
      <c r="A240" s="10" t="s">
        <v>1032</v>
      </c>
      <c r="B240" s="11" t="s">
        <v>1026</v>
      </c>
      <c r="C240" s="11">
        <v>1745144</v>
      </c>
      <c r="D240" s="11" t="s">
        <v>27</v>
      </c>
      <c r="E240" s="10"/>
      <c r="F240" s="11" t="s">
        <v>28</v>
      </c>
      <c r="G240" s="11" t="s">
        <v>29</v>
      </c>
      <c r="H240" s="11">
        <v>26027</v>
      </c>
      <c r="I240" s="11">
        <v>1</v>
      </c>
      <c r="J240" s="11" t="s">
        <v>48</v>
      </c>
      <c r="K240" s="11" t="s">
        <v>49</v>
      </c>
      <c r="L240" s="11" t="s">
        <v>32</v>
      </c>
      <c r="M240" s="12">
        <v>1800</v>
      </c>
      <c r="N240" s="12">
        <v>6.15</v>
      </c>
      <c r="O240" s="12">
        <v>11070</v>
      </c>
      <c r="P240" s="12">
        <v>0</v>
      </c>
      <c r="Q240" s="12">
        <v>0</v>
      </c>
      <c r="R240" s="12">
        <v>11070</v>
      </c>
      <c r="S240" s="46">
        <f t="shared" si="5"/>
        <v>288118890</v>
      </c>
    </row>
    <row r="241" spans="1:19" s="14" customFormat="1" x14ac:dyDescent="0.3">
      <c r="A241" s="10" t="s">
        <v>1032</v>
      </c>
      <c r="B241" s="11" t="s">
        <v>1026</v>
      </c>
      <c r="C241" s="11">
        <v>1745144</v>
      </c>
      <c r="D241" s="11" t="s">
        <v>27</v>
      </c>
      <c r="E241" s="10"/>
      <c r="F241" s="11" t="s">
        <v>28</v>
      </c>
      <c r="G241" s="11" t="s">
        <v>29</v>
      </c>
      <c r="H241" s="11">
        <v>26027</v>
      </c>
      <c r="I241" s="11">
        <v>2</v>
      </c>
      <c r="J241" s="11" t="s">
        <v>50</v>
      </c>
      <c r="K241" s="11" t="s">
        <v>51</v>
      </c>
      <c r="L241" s="11" t="s">
        <v>32</v>
      </c>
      <c r="M241" s="12">
        <v>700</v>
      </c>
      <c r="N241" s="12">
        <v>5.28</v>
      </c>
      <c r="O241" s="12">
        <v>3696</v>
      </c>
      <c r="P241" s="12">
        <v>0</v>
      </c>
      <c r="Q241" s="12">
        <v>0</v>
      </c>
      <c r="R241" s="12">
        <v>3696</v>
      </c>
      <c r="S241" s="46">
        <f t="shared" si="5"/>
        <v>96195792</v>
      </c>
    </row>
    <row r="242" spans="1:19" s="14" customFormat="1" x14ac:dyDescent="0.3">
      <c r="A242" s="10" t="s">
        <v>1032</v>
      </c>
      <c r="B242" s="11" t="s">
        <v>1026</v>
      </c>
      <c r="C242" s="11">
        <v>1745144</v>
      </c>
      <c r="D242" s="11" t="s">
        <v>27</v>
      </c>
      <c r="E242" s="10"/>
      <c r="F242" s="11" t="s">
        <v>28</v>
      </c>
      <c r="G242" s="11" t="s">
        <v>29</v>
      </c>
      <c r="H242" s="11">
        <v>26027</v>
      </c>
      <c r="I242" s="11">
        <v>3</v>
      </c>
      <c r="J242" s="11" t="s">
        <v>52</v>
      </c>
      <c r="K242" s="11" t="s">
        <v>53</v>
      </c>
      <c r="L242" s="11" t="s">
        <v>32</v>
      </c>
      <c r="M242" s="12">
        <v>700</v>
      </c>
      <c r="N242" s="12">
        <v>6.01</v>
      </c>
      <c r="O242" s="12">
        <v>4207</v>
      </c>
      <c r="P242" s="12">
        <v>0</v>
      </c>
      <c r="Q242" s="12">
        <v>0</v>
      </c>
      <c r="R242" s="12">
        <v>4207</v>
      </c>
      <c r="S242" s="46">
        <f t="shared" si="5"/>
        <v>109495589</v>
      </c>
    </row>
    <row r="243" spans="1:19" s="14" customFormat="1" x14ac:dyDescent="0.3">
      <c r="A243" s="10" t="s">
        <v>1032</v>
      </c>
      <c r="B243" s="11" t="s">
        <v>1026</v>
      </c>
      <c r="C243" s="11">
        <v>1745144</v>
      </c>
      <c r="D243" s="11" t="s">
        <v>27</v>
      </c>
      <c r="E243" s="10"/>
      <c r="F243" s="11" t="s">
        <v>28</v>
      </c>
      <c r="G243" s="11" t="s">
        <v>29</v>
      </c>
      <c r="H243" s="11">
        <v>26027</v>
      </c>
      <c r="I243" s="11">
        <v>4</v>
      </c>
      <c r="J243" s="11"/>
      <c r="K243" s="11" t="s">
        <v>1033</v>
      </c>
      <c r="L243" s="11" t="s">
        <v>46</v>
      </c>
      <c r="M243" s="12">
        <v>0</v>
      </c>
      <c r="N243" s="12">
        <v>0</v>
      </c>
      <c r="O243" s="12">
        <v>0</v>
      </c>
      <c r="P243" s="12">
        <v>0</v>
      </c>
      <c r="Q243" s="12">
        <v>0</v>
      </c>
      <c r="R243" s="12">
        <v>0</v>
      </c>
      <c r="S243" s="46">
        <f t="shared" si="5"/>
        <v>0</v>
      </c>
    </row>
    <row r="244" spans="1:19" s="14" customFormat="1" x14ac:dyDescent="0.3">
      <c r="A244" s="10" t="s">
        <v>1034</v>
      </c>
      <c r="B244" s="11" t="s">
        <v>1026</v>
      </c>
      <c r="C244" s="11">
        <v>1745145</v>
      </c>
      <c r="D244" s="11" t="s">
        <v>27</v>
      </c>
      <c r="E244" s="10"/>
      <c r="F244" s="11" t="s">
        <v>28</v>
      </c>
      <c r="G244" s="11" t="s">
        <v>29</v>
      </c>
      <c r="H244" s="11">
        <v>26027</v>
      </c>
      <c r="I244" s="11">
        <v>1</v>
      </c>
      <c r="J244" s="11" t="s">
        <v>56</v>
      </c>
      <c r="K244" s="11" t="s">
        <v>57</v>
      </c>
      <c r="L244" s="11" t="s">
        <v>32</v>
      </c>
      <c r="M244" s="12">
        <v>1000</v>
      </c>
      <c r="N244" s="12">
        <v>6.0540000000000003</v>
      </c>
      <c r="O244" s="12">
        <v>6054</v>
      </c>
      <c r="P244" s="12">
        <v>0</v>
      </c>
      <c r="Q244" s="12">
        <v>0</v>
      </c>
      <c r="R244" s="12">
        <v>6054</v>
      </c>
      <c r="S244" s="46">
        <f t="shared" si="5"/>
        <v>157567458</v>
      </c>
    </row>
    <row r="245" spans="1:19" s="14" customFormat="1" x14ac:dyDescent="0.3">
      <c r="A245" s="10" t="s">
        <v>1034</v>
      </c>
      <c r="B245" s="11" t="s">
        <v>1026</v>
      </c>
      <c r="C245" s="11">
        <v>1745145</v>
      </c>
      <c r="D245" s="11" t="s">
        <v>27</v>
      </c>
      <c r="E245" s="10"/>
      <c r="F245" s="11" t="s">
        <v>28</v>
      </c>
      <c r="G245" s="11" t="s">
        <v>29</v>
      </c>
      <c r="H245" s="11">
        <v>26027</v>
      </c>
      <c r="I245" s="11">
        <v>2</v>
      </c>
      <c r="J245" s="11" t="s">
        <v>58</v>
      </c>
      <c r="K245" s="11" t="s">
        <v>59</v>
      </c>
      <c r="L245" s="11" t="s">
        <v>32</v>
      </c>
      <c r="M245" s="12">
        <v>1000</v>
      </c>
      <c r="N245" s="12">
        <v>2.0880000000000001</v>
      </c>
      <c r="O245" s="12">
        <v>2088</v>
      </c>
      <c r="P245" s="12">
        <v>0</v>
      </c>
      <c r="Q245" s="12">
        <v>0</v>
      </c>
      <c r="R245" s="12">
        <v>2088</v>
      </c>
      <c r="S245" s="46">
        <f t="shared" si="5"/>
        <v>54344376</v>
      </c>
    </row>
    <row r="246" spans="1:19" s="14" customFormat="1" x14ac:dyDescent="0.3">
      <c r="A246" s="10" t="s">
        <v>1034</v>
      </c>
      <c r="B246" s="11" t="s">
        <v>1026</v>
      </c>
      <c r="C246" s="11">
        <v>1745145</v>
      </c>
      <c r="D246" s="11" t="s">
        <v>27</v>
      </c>
      <c r="E246" s="10"/>
      <c r="F246" s="11" t="s">
        <v>28</v>
      </c>
      <c r="G246" s="11" t="s">
        <v>29</v>
      </c>
      <c r="H246" s="11">
        <v>26027</v>
      </c>
      <c r="I246" s="11">
        <v>3</v>
      </c>
      <c r="J246" s="11"/>
      <c r="K246" s="11" t="s">
        <v>1035</v>
      </c>
      <c r="L246" s="11" t="s">
        <v>46</v>
      </c>
      <c r="M246" s="12">
        <v>0</v>
      </c>
      <c r="N246" s="12">
        <v>0</v>
      </c>
      <c r="O246" s="12">
        <v>0</v>
      </c>
      <c r="P246" s="12">
        <v>0</v>
      </c>
      <c r="Q246" s="12">
        <v>0</v>
      </c>
      <c r="R246" s="12">
        <v>0</v>
      </c>
      <c r="S246" s="46">
        <f t="shared" si="5"/>
        <v>0</v>
      </c>
    </row>
    <row r="247" spans="1:19" s="14" customFormat="1" x14ac:dyDescent="0.3">
      <c r="A247" s="10" t="s">
        <v>1036</v>
      </c>
      <c r="B247" s="11" t="s">
        <v>1037</v>
      </c>
      <c r="C247" s="11">
        <v>1745137</v>
      </c>
      <c r="D247" s="11" t="s">
        <v>125</v>
      </c>
      <c r="E247" s="10"/>
      <c r="F247" s="11" t="s">
        <v>126</v>
      </c>
      <c r="G247" s="11" t="s">
        <v>81</v>
      </c>
      <c r="H247" s="11">
        <v>23500</v>
      </c>
      <c r="I247" s="11">
        <v>1</v>
      </c>
      <c r="J247" s="11" t="s">
        <v>171</v>
      </c>
      <c r="K247" s="11" t="s">
        <v>172</v>
      </c>
      <c r="L247" s="11" t="s">
        <v>32</v>
      </c>
      <c r="M247" s="12">
        <v>3300</v>
      </c>
      <c r="N247" s="12">
        <v>6.37</v>
      </c>
      <c r="O247" s="12">
        <v>21021</v>
      </c>
      <c r="P247" s="12">
        <v>0</v>
      </c>
      <c r="Q247" s="12">
        <v>0</v>
      </c>
      <c r="R247" s="12">
        <v>21021</v>
      </c>
      <c r="S247" s="46">
        <f t="shared" si="5"/>
        <v>493993500</v>
      </c>
    </row>
    <row r="248" spans="1:19" s="14" customFormat="1" x14ac:dyDescent="0.3">
      <c r="A248" s="10" t="s">
        <v>1036</v>
      </c>
      <c r="B248" s="11" t="s">
        <v>1037</v>
      </c>
      <c r="C248" s="11">
        <v>1745137</v>
      </c>
      <c r="D248" s="11" t="s">
        <v>125</v>
      </c>
      <c r="E248" s="10"/>
      <c r="F248" s="11" t="s">
        <v>126</v>
      </c>
      <c r="G248" s="11" t="s">
        <v>81</v>
      </c>
      <c r="H248" s="11">
        <v>23500</v>
      </c>
      <c r="I248" s="11">
        <v>2</v>
      </c>
      <c r="J248" s="11" t="s">
        <v>88</v>
      </c>
      <c r="K248" s="11" t="s">
        <v>89</v>
      </c>
      <c r="L248" s="11" t="s">
        <v>32</v>
      </c>
      <c r="M248" s="12">
        <v>2800</v>
      </c>
      <c r="N248" s="12">
        <v>5.67</v>
      </c>
      <c r="O248" s="12">
        <v>15876</v>
      </c>
      <c r="P248" s="12">
        <v>0</v>
      </c>
      <c r="Q248" s="12">
        <v>0</v>
      </c>
      <c r="R248" s="12">
        <v>15876</v>
      </c>
      <c r="S248" s="46">
        <f t="shared" si="5"/>
        <v>373086000</v>
      </c>
    </row>
    <row r="249" spans="1:19" s="14" customFormat="1" x14ac:dyDescent="0.3">
      <c r="A249" s="10" t="s">
        <v>1036</v>
      </c>
      <c r="B249" s="11" t="s">
        <v>1037</v>
      </c>
      <c r="C249" s="11">
        <v>1745137</v>
      </c>
      <c r="D249" s="11" t="s">
        <v>125</v>
      </c>
      <c r="E249" s="10"/>
      <c r="F249" s="11" t="s">
        <v>126</v>
      </c>
      <c r="G249" s="11" t="s">
        <v>81</v>
      </c>
      <c r="H249" s="11">
        <v>23500</v>
      </c>
      <c r="I249" s="11">
        <v>3</v>
      </c>
      <c r="J249" s="11" t="s">
        <v>90</v>
      </c>
      <c r="K249" s="11" t="s">
        <v>91</v>
      </c>
      <c r="L249" s="11" t="s">
        <v>32</v>
      </c>
      <c r="M249" s="12">
        <v>1500</v>
      </c>
      <c r="N249" s="12">
        <v>5.89</v>
      </c>
      <c r="O249" s="12">
        <v>8835</v>
      </c>
      <c r="P249" s="12">
        <v>0</v>
      </c>
      <c r="Q249" s="12">
        <v>0</v>
      </c>
      <c r="R249" s="12">
        <v>8835</v>
      </c>
      <c r="S249" s="46">
        <f t="shared" si="5"/>
        <v>207622500</v>
      </c>
    </row>
    <row r="250" spans="1:19" s="14" customFormat="1" x14ac:dyDescent="0.3">
      <c r="A250" s="10" t="s">
        <v>1036</v>
      </c>
      <c r="B250" s="11" t="s">
        <v>1037</v>
      </c>
      <c r="C250" s="11">
        <v>1745137</v>
      </c>
      <c r="D250" s="11" t="s">
        <v>125</v>
      </c>
      <c r="E250" s="10"/>
      <c r="F250" s="11" t="s">
        <v>126</v>
      </c>
      <c r="G250" s="11" t="s">
        <v>81</v>
      </c>
      <c r="H250" s="11">
        <v>23500</v>
      </c>
      <c r="I250" s="11">
        <v>4</v>
      </c>
      <c r="J250" s="11" t="s">
        <v>173</v>
      </c>
      <c r="K250" s="11" t="s">
        <v>174</v>
      </c>
      <c r="L250" s="11" t="s">
        <v>32</v>
      </c>
      <c r="M250" s="12">
        <v>1250</v>
      </c>
      <c r="N250" s="12">
        <v>4.0999999999999996</v>
      </c>
      <c r="O250" s="12">
        <v>5125</v>
      </c>
      <c r="P250" s="12">
        <v>0</v>
      </c>
      <c r="Q250" s="12">
        <v>0</v>
      </c>
      <c r="R250" s="12">
        <v>5125</v>
      </c>
      <c r="S250" s="46">
        <f t="shared" si="5"/>
        <v>120437500</v>
      </c>
    </row>
    <row r="251" spans="1:19" s="14" customFormat="1" x14ac:dyDescent="0.3">
      <c r="A251" s="10" t="s">
        <v>1036</v>
      </c>
      <c r="B251" s="11" t="s">
        <v>1037</v>
      </c>
      <c r="C251" s="11">
        <v>1745137</v>
      </c>
      <c r="D251" s="11" t="s">
        <v>125</v>
      </c>
      <c r="E251" s="10"/>
      <c r="F251" s="11" t="s">
        <v>126</v>
      </c>
      <c r="G251" s="11" t="s">
        <v>81</v>
      </c>
      <c r="H251" s="11">
        <v>23500</v>
      </c>
      <c r="I251" s="11">
        <v>5</v>
      </c>
      <c r="J251" s="11" t="s">
        <v>175</v>
      </c>
      <c r="K251" s="11" t="s">
        <v>176</v>
      </c>
      <c r="L251" s="11" t="s">
        <v>32</v>
      </c>
      <c r="M251" s="12">
        <v>1700</v>
      </c>
      <c r="N251" s="12">
        <v>5.89</v>
      </c>
      <c r="O251" s="12">
        <v>10013</v>
      </c>
      <c r="P251" s="12">
        <v>0</v>
      </c>
      <c r="Q251" s="12">
        <v>0</v>
      </c>
      <c r="R251" s="12">
        <v>10013</v>
      </c>
      <c r="S251" s="46">
        <f t="shared" si="5"/>
        <v>235305500</v>
      </c>
    </row>
    <row r="252" spans="1:19" s="14" customFormat="1" x14ac:dyDescent="0.3">
      <c r="A252" s="10" t="s">
        <v>1036</v>
      </c>
      <c r="B252" s="11" t="s">
        <v>1037</v>
      </c>
      <c r="C252" s="11">
        <v>1745137</v>
      </c>
      <c r="D252" s="11" t="s">
        <v>125</v>
      </c>
      <c r="E252" s="10"/>
      <c r="F252" s="11" t="s">
        <v>126</v>
      </c>
      <c r="G252" s="11" t="s">
        <v>81</v>
      </c>
      <c r="H252" s="11">
        <v>23500</v>
      </c>
      <c r="I252" s="11">
        <v>6</v>
      </c>
      <c r="J252" s="11" t="s">
        <v>177</v>
      </c>
      <c r="K252" s="11" t="s">
        <v>178</v>
      </c>
      <c r="L252" s="11" t="s">
        <v>32</v>
      </c>
      <c r="M252" s="12">
        <v>2837</v>
      </c>
      <c r="N252" s="12">
        <v>5.62</v>
      </c>
      <c r="O252" s="12">
        <v>15943.94</v>
      </c>
      <c r="P252" s="12">
        <v>0</v>
      </c>
      <c r="Q252" s="12">
        <v>0</v>
      </c>
      <c r="R252" s="12">
        <v>15943.94</v>
      </c>
      <c r="S252" s="46">
        <f t="shared" si="5"/>
        <v>374682590</v>
      </c>
    </row>
    <row r="253" spans="1:19" s="14" customFormat="1" x14ac:dyDescent="0.3">
      <c r="A253" s="10" t="s">
        <v>1036</v>
      </c>
      <c r="B253" s="11" t="s">
        <v>1037</v>
      </c>
      <c r="C253" s="11">
        <v>1745137</v>
      </c>
      <c r="D253" s="11" t="s">
        <v>125</v>
      </c>
      <c r="E253" s="10"/>
      <c r="F253" s="11" t="s">
        <v>126</v>
      </c>
      <c r="G253" s="11" t="s">
        <v>81</v>
      </c>
      <c r="H253" s="11">
        <v>23500</v>
      </c>
      <c r="I253" s="11">
        <v>7</v>
      </c>
      <c r="J253" s="11" t="s">
        <v>179</v>
      </c>
      <c r="K253" s="11" t="s">
        <v>180</v>
      </c>
      <c r="L253" s="11" t="s">
        <v>32</v>
      </c>
      <c r="M253" s="12">
        <v>2135</v>
      </c>
      <c r="N253" s="12">
        <v>5.62</v>
      </c>
      <c r="O253" s="12">
        <v>11998.7</v>
      </c>
      <c r="P253" s="12">
        <v>0</v>
      </c>
      <c r="Q253" s="12">
        <v>0</v>
      </c>
      <c r="R253" s="12">
        <v>11998.7</v>
      </c>
      <c r="S253" s="46">
        <f t="shared" si="5"/>
        <v>281969450</v>
      </c>
    </row>
    <row r="254" spans="1:19" s="14" customFormat="1" x14ac:dyDescent="0.3">
      <c r="A254" s="10" t="s">
        <v>1036</v>
      </c>
      <c r="B254" s="11" t="s">
        <v>1037</v>
      </c>
      <c r="C254" s="11">
        <v>1745137</v>
      </c>
      <c r="D254" s="11" t="s">
        <v>125</v>
      </c>
      <c r="E254" s="10"/>
      <c r="F254" s="11" t="s">
        <v>126</v>
      </c>
      <c r="G254" s="11" t="s">
        <v>81</v>
      </c>
      <c r="H254" s="11">
        <v>23500</v>
      </c>
      <c r="I254" s="11">
        <v>8</v>
      </c>
      <c r="J254" s="11"/>
      <c r="K254" s="11" t="s">
        <v>1038</v>
      </c>
      <c r="L254" s="11" t="s">
        <v>46</v>
      </c>
      <c r="M254" s="12">
        <v>0</v>
      </c>
      <c r="N254" s="12">
        <v>0</v>
      </c>
      <c r="O254" s="12">
        <v>0</v>
      </c>
      <c r="P254" s="12">
        <v>0</v>
      </c>
      <c r="Q254" s="12">
        <v>0</v>
      </c>
      <c r="R254" s="12">
        <v>0</v>
      </c>
      <c r="S254" s="46">
        <f t="shared" si="5"/>
        <v>0</v>
      </c>
    </row>
    <row r="255" spans="1:19" s="14" customFormat="1" x14ac:dyDescent="0.3">
      <c r="A255" s="10" t="s">
        <v>1039</v>
      </c>
      <c r="B255" s="11" t="s">
        <v>1037</v>
      </c>
      <c r="C255" s="11">
        <v>1745142</v>
      </c>
      <c r="D255" s="11" t="s">
        <v>125</v>
      </c>
      <c r="E255" s="10"/>
      <c r="F255" s="11" t="s">
        <v>126</v>
      </c>
      <c r="G255" s="11" t="s">
        <v>81</v>
      </c>
      <c r="H255" s="11">
        <v>23500</v>
      </c>
      <c r="I255" s="11">
        <v>1</v>
      </c>
      <c r="J255" s="11" t="s">
        <v>86</v>
      </c>
      <c r="K255" s="11" t="s">
        <v>87</v>
      </c>
      <c r="L255" s="11" t="s">
        <v>32</v>
      </c>
      <c r="M255" s="12">
        <v>1200</v>
      </c>
      <c r="N255" s="12">
        <v>5.1100000000000003</v>
      </c>
      <c r="O255" s="12">
        <v>6132</v>
      </c>
      <c r="P255" s="12">
        <v>0</v>
      </c>
      <c r="Q255" s="12">
        <v>0</v>
      </c>
      <c r="R255" s="12">
        <v>6132</v>
      </c>
      <c r="S255" s="46">
        <f t="shared" si="5"/>
        <v>144102000</v>
      </c>
    </row>
    <row r="256" spans="1:19" s="14" customFormat="1" x14ac:dyDescent="0.3">
      <c r="A256" s="10" t="s">
        <v>1039</v>
      </c>
      <c r="B256" s="11" t="s">
        <v>1037</v>
      </c>
      <c r="C256" s="11">
        <v>1745142</v>
      </c>
      <c r="D256" s="11" t="s">
        <v>125</v>
      </c>
      <c r="E256" s="10"/>
      <c r="F256" s="11" t="s">
        <v>126</v>
      </c>
      <c r="G256" s="11" t="s">
        <v>81</v>
      </c>
      <c r="H256" s="11">
        <v>23500</v>
      </c>
      <c r="I256" s="11">
        <v>2</v>
      </c>
      <c r="J256" s="11" t="s">
        <v>127</v>
      </c>
      <c r="K256" s="11" t="s">
        <v>128</v>
      </c>
      <c r="L256" s="11" t="s">
        <v>32</v>
      </c>
      <c r="M256" s="12">
        <v>700</v>
      </c>
      <c r="N256" s="12">
        <v>5.1100000000000003</v>
      </c>
      <c r="O256" s="12">
        <v>3577</v>
      </c>
      <c r="P256" s="12">
        <v>0</v>
      </c>
      <c r="Q256" s="12">
        <v>0</v>
      </c>
      <c r="R256" s="12">
        <v>3577</v>
      </c>
      <c r="S256" s="46">
        <f t="shared" si="5"/>
        <v>84059500</v>
      </c>
    </row>
    <row r="257" spans="1:19" s="14" customFormat="1" x14ac:dyDescent="0.3">
      <c r="A257" s="10" t="s">
        <v>1039</v>
      </c>
      <c r="B257" s="11" t="s">
        <v>1037</v>
      </c>
      <c r="C257" s="11">
        <v>1745142</v>
      </c>
      <c r="D257" s="11" t="s">
        <v>125</v>
      </c>
      <c r="E257" s="10"/>
      <c r="F257" s="11" t="s">
        <v>126</v>
      </c>
      <c r="G257" s="11" t="s">
        <v>81</v>
      </c>
      <c r="H257" s="11">
        <v>23500</v>
      </c>
      <c r="I257" s="11">
        <v>3</v>
      </c>
      <c r="J257" s="11" t="s">
        <v>129</v>
      </c>
      <c r="K257" s="11" t="s">
        <v>130</v>
      </c>
      <c r="L257" s="11" t="s">
        <v>32</v>
      </c>
      <c r="M257" s="12">
        <v>300</v>
      </c>
      <c r="N257" s="12">
        <v>4.68</v>
      </c>
      <c r="O257" s="12">
        <v>1404</v>
      </c>
      <c r="P257" s="12">
        <v>0</v>
      </c>
      <c r="Q257" s="12">
        <v>0</v>
      </c>
      <c r="R257" s="12">
        <v>1404</v>
      </c>
      <c r="S257" s="46">
        <f t="shared" si="5"/>
        <v>32994000</v>
      </c>
    </row>
    <row r="258" spans="1:19" s="14" customFormat="1" x14ac:dyDescent="0.3">
      <c r="A258" s="10" t="s">
        <v>1039</v>
      </c>
      <c r="B258" s="11" t="s">
        <v>1037</v>
      </c>
      <c r="C258" s="11">
        <v>1745142</v>
      </c>
      <c r="D258" s="11" t="s">
        <v>125</v>
      </c>
      <c r="E258" s="10"/>
      <c r="F258" s="11" t="s">
        <v>126</v>
      </c>
      <c r="G258" s="11" t="s">
        <v>81</v>
      </c>
      <c r="H258" s="11">
        <v>23500</v>
      </c>
      <c r="I258" s="11">
        <v>4</v>
      </c>
      <c r="J258" s="11" t="s">
        <v>131</v>
      </c>
      <c r="K258" s="11" t="s">
        <v>132</v>
      </c>
      <c r="L258" s="11" t="s">
        <v>32</v>
      </c>
      <c r="M258" s="12">
        <v>200</v>
      </c>
      <c r="N258" s="12">
        <v>4.68</v>
      </c>
      <c r="O258" s="12">
        <v>936</v>
      </c>
      <c r="P258" s="12">
        <v>0</v>
      </c>
      <c r="Q258" s="12">
        <v>0</v>
      </c>
      <c r="R258" s="12">
        <v>936</v>
      </c>
      <c r="S258" s="46">
        <f t="shared" si="5"/>
        <v>21996000</v>
      </c>
    </row>
    <row r="259" spans="1:19" s="14" customFormat="1" x14ac:dyDescent="0.3">
      <c r="A259" s="10" t="s">
        <v>1039</v>
      </c>
      <c r="B259" s="11" t="s">
        <v>1037</v>
      </c>
      <c r="C259" s="11">
        <v>1745142</v>
      </c>
      <c r="D259" s="11" t="s">
        <v>125</v>
      </c>
      <c r="E259" s="10"/>
      <c r="F259" s="11" t="s">
        <v>126</v>
      </c>
      <c r="G259" s="11" t="s">
        <v>81</v>
      </c>
      <c r="H259" s="11">
        <v>23500</v>
      </c>
      <c r="I259" s="11">
        <v>5</v>
      </c>
      <c r="J259" s="11" t="s">
        <v>135</v>
      </c>
      <c r="K259" s="11" t="s">
        <v>136</v>
      </c>
      <c r="L259" s="11" t="s">
        <v>32</v>
      </c>
      <c r="M259" s="12">
        <v>100</v>
      </c>
      <c r="N259" s="12">
        <v>5.68</v>
      </c>
      <c r="O259" s="12">
        <v>568</v>
      </c>
      <c r="P259" s="12">
        <v>0</v>
      </c>
      <c r="Q259" s="12">
        <v>0</v>
      </c>
      <c r="R259" s="12">
        <v>568</v>
      </c>
      <c r="S259" s="46">
        <f t="shared" si="5"/>
        <v>13348000</v>
      </c>
    </row>
    <row r="260" spans="1:19" s="14" customFormat="1" x14ac:dyDescent="0.3">
      <c r="A260" s="10" t="s">
        <v>1039</v>
      </c>
      <c r="B260" s="11" t="s">
        <v>1037</v>
      </c>
      <c r="C260" s="11">
        <v>1745142</v>
      </c>
      <c r="D260" s="11" t="s">
        <v>125</v>
      </c>
      <c r="E260" s="10"/>
      <c r="F260" s="11" t="s">
        <v>126</v>
      </c>
      <c r="G260" s="11" t="s">
        <v>81</v>
      </c>
      <c r="H260" s="11">
        <v>23500</v>
      </c>
      <c r="I260" s="11">
        <v>6</v>
      </c>
      <c r="J260" s="11" t="s">
        <v>137</v>
      </c>
      <c r="K260" s="11" t="s">
        <v>138</v>
      </c>
      <c r="L260" s="11" t="s">
        <v>32</v>
      </c>
      <c r="M260" s="12">
        <v>100</v>
      </c>
      <c r="N260" s="12">
        <v>4.68</v>
      </c>
      <c r="O260" s="12">
        <v>468</v>
      </c>
      <c r="P260" s="12">
        <v>0</v>
      </c>
      <c r="Q260" s="12">
        <v>0</v>
      </c>
      <c r="R260" s="12">
        <v>468</v>
      </c>
      <c r="S260" s="46">
        <f t="shared" si="5"/>
        <v>10998000</v>
      </c>
    </row>
    <row r="261" spans="1:19" s="14" customFormat="1" x14ac:dyDescent="0.3">
      <c r="A261" s="10" t="s">
        <v>1039</v>
      </c>
      <c r="B261" s="11" t="s">
        <v>1037</v>
      </c>
      <c r="C261" s="11">
        <v>1745142</v>
      </c>
      <c r="D261" s="11" t="s">
        <v>125</v>
      </c>
      <c r="E261" s="10"/>
      <c r="F261" s="11" t="s">
        <v>126</v>
      </c>
      <c r="G261" s="11" t="s">
        <v>81</v>
      </c>
      <c r="H261" s="11">
        <v>23500</v>
      </c>
      <c r="I261" s="11">
        <v>7</v>
      </c>
      <c r="J261" s="11" t="s">
        <v>143</v>
      </c>
      <c r="K261" s="11" t="s">
        <v>144</v>
      </c>
      <c r="L261" s="11" t="s">
        <v>32</v>
      </c>
      <c r="M261" s="12">
        <v>100</v>
      </c>
      <c r="N261" s="12">
        <v>5.68</v>
      </c>
      <c r="O261" s="12">
        <v>568</v>
      </c>
      <c r="P261" s="12">
        <v>0</v>
      </c>
      <c r="Q261" s="12">
        <v>0</v>
      </c>
      <c r="R261" s="12">
        <v>568</v>
      </c>
      <c r="S261" s="46">
        <f t="shared" si="5"/>
        <v>13348000</v>
      </c>
    </row>
    <row r="262" spans="1:19" s="14" customFormat="1" x14ac:dyDescent="0.3">
      <c r="A262" s="10" t="s">
        <v>1039</v>
      </c>
      <c r="B262" s="11" t="s">
        <v>1037</v>
      </c>
      <c r="C262" s="11">
        <v>1745142</v>
      </c>
      <c r="D262" s="11" t="s">
        <v>125</v>
      </c>
      <c r="E262" s="10"/>
      <c r="F262" s="11" t="s">
        <v>126</v>
      </c>
      <c r="G262" s="11" t="s">
        <v>81</v>
      </c>
      <c r="H262" s="11">
        <v>23500</v>
      </c>
      <c r="I262" s="11">
        <v>8</v>
      </c>
      <c r="J262" s="11"/>
      <c r="K262" s="11" t="s">
        <v>1040</v>
      </c>
      <c r="L262" s="11" t="s">
        <v>46</v>
      </c>
      <c r="M262" s="12">
        <v>0</v>
      </c>
      <c r="N262" s="12">
        <v>0</v>
      </c>
      <c r="O262" s="12">
        <v>0</v>
      </c>
      <c r="P262" s="12">
        <v>0</v>
      </c>
      <c r="Q262" s="12">
        <v>0</v>
      </c>
      <c r="R262" s="12">
        <v>0</v>
      </c>
      <c r="S262" s="46">
        <f t="shared" si="5"/>
        <v>0</v>
      </c>
    </row>
    <row r="263" spans="1:19" s="14" customFormat="1" x14ac:dyDescent="0.3">
      <c r="A263" s="10" t="s">
        <v>1041</v>
      </c>
      <c r="B263" s="11" t="s">
        <v>1037</v>
      </c>
      <c r="C263" s="11">
        <v>1745146</v>
      </c>
      <c r="D263" s="11" t="s">
        <v>125</v>
      </c>
      <c r="E263" s="10"/>
      <c r="F263" s="11" t="s">
        <v>126</v>
      </c>
      <c r="G263" s="11" t="s">
        <v>81</v>
      </c>
      <c r="H263" s="11">
        <v>23500</v>
      </c>
      <c r="I263" s="11">
        <v>1</v>
      </c>
      <c r="J263" s="11" t="s">
        <v>147</v>
      </c>
      <c r="K263" s="11" t="s">
        <v>148</v>
      </c>
      <c r="L263" s="11" t="s">
        <v>32</v>
      </c>
      <c r="M263" s="12">
        <v>3000</v>
      </c>
      <c r="N263" s="12">
        <v>5.85</v>
      </c>
      <c r="O263" s="12">
        <v>17550</v>
      </c>
      <c r="P263" s="12">
        <v>0</v>
      </c>
      <c r="Q263" s="12">
        <v>0</v>
      </c>
      <c r="R263" s="12">
        <v>17550</v>
      </c>
      <c r="S263" s="46">
        <f t="shared" si="5"/>
        <v>412425000</v>
      </c>
    </row>
    <row r="264" spans="1:19" s="14" customFormat="1" x14ac:dyDescent="0.3">
      <c r="A264" s="10" t="s">
        <v>1041</v>
      </c>
      <c r="B264" s="11" t="s">
        <v>1037</v>
      </c>
      <c r="C264" s="11">
        <v>1745146</v>
      </c>
      <c r="D264" s="11" t="s">
        <v>125</v>
      </c>
      <c r="E264" s="10"/>
      <c r="F264" s="11" t="s">
        <v>126</v>
      </c>
      <c r="G264" s="11" t="s">
        <v>81</v>
      </c>
      <c r="H264" s="11">
        <v>23500</v>
      </c>
      <c r="I264" s="11">
        <v>2</v>
      </c>
      <c r="J264" s="11" t="s">
        <v>1042</v>
      </c>
      <c r="K264" s="11" t="s">
        <v>1043</v>
      </c>
      <c r="L264" s="11" t="s">
        <v>32</v>
      </c>
      <c r="M264" s="12">
        <v>2200</v>
      </c>
      <c r="N264" s="12">
        <v>5.85</v>
      </c>
      <c r="O264" s="12">
        <v>12870</v>
      </c>
      <c r="P264" s="12">
        <v>0</v>
      </c>
      <c r="Q264" s="12">
        <v>0</v>
      </c>
      <c r="R264" s="12">
        <v>12870</v>
      </c>
      <c r="S264" s="46">
        <f t="shared" si="5"/>
        <v>302445000</v>
      </c>
    </row>
    <row r="265" spans="1:19" s="14" customFormat="1" x14ac:dyDescent="0.3">
      <c r="A265" s="10" t="s">
        <v>1041</v>
      </c>
      <c r="B265" s="11" t="s">
        <v>1037</v>
      </c>
      <c r="C265" s="11">
        <v>1745146</v>
      </c>
      <c r="D265" s="11" t="s">
        <v>125</v>
      </c>
      <c r="E265" s="10"/>
      <c r="F265" s="11" t="s">
        <v>126</v>
      </c>
      <c r="G265" s="11" t="s">
        <v>81</v>
      </c>
      <c r="H265" s="11">
        <v>23500</v>
      </c>
      <c r="I265" s="11">
        <v>3</v>
      </c>
      <c r="J265" s="11" t="s">
        <v>151</v>
      </c>
      <c r="K265" s="11" t="s">
        <v>152</v>
      </c>
      <c r="L265" s="11" t="s">
        <v>32</v>
      </c>
      <c r="M265" s="12">
        <v>1397</v>
      </c>
      <c r="N265" s="12">
        <v>5.75</v>
      </c>
      <c r="O265" s="12">
        <v>8032.75</v>
      </c>
      <c r="P265" s="12">
        <v>0</v>
      </c>
      <c r="Q265" s="12">
        <v>0</v>
      </c>
      <c r="R265" s="12">
        <v>8032.75</v>
      </c>
      <c r="S265" s="46">
        <f t="shared" si="5"/>
        <v>188769625</v>
      </c>
    </row>
    <row r="266" spans="1:19" s="14" customFormat="1" x14ac:dyDescent="0.3">
      <c r="A266" s="10" t="s">
        <v>1041</v>
      </c>
      <c r="B266" s="11" t="s">
        <v>1037</v>
      </c>
      <c r="C266" s="11">
        <v>1745146</v>
      </c>
      <c r="D266" s="11" t="s">
        <v>125</v>
      </c>
      <c r="E266" s="10"/>
      <c r="F266" s="11" t="s">
        <v>126</v>
      </c>
      <c r="G266" s="11" t="s">
        <v>81</v>
      </c>
      <c r="H266" s="11">
        <v>23500</v>
      </c>
      <c r="I266" s="11">
        <v>4</v>
      </c>
      <c r="J266" s="11" t="s">
        <v>153</v>
      </c>
      <c r="K266" s="11" t="s">
        <v>154</v>
      </c>
      <c r="L266" s="11" t="s">
        <v>32</v>
      </c>
      <c r="M266" s="12">
        <v>676</v>
      </c>
      <c r="N266" s="12">
        <v>5.75</v>
      </c>
      <c r="O266" s="12">
        <v>3887</v>
      </c>
      <c r="P266" s="12">
        <v>0</v>
      </c>
      <c r="Q266" s="12">
        <v>0</v>
      </c>
      <c r="R266" s="12">
        <v>3887</v>
      </c>
      <c r="S266" s="46">
        <f t="shared" si="5"/>
        <v>91344500</v>
      </c>
    </row>
    <row r="267" spans="1:19" s="14" customFormat="1" x14ac:dyDescent="0.3">
      <c r="A267" s="10" t="s">
        <v>1041</v>
      </c>
      <c r="B267" s="11" t="s">
        <v>1037</v>
      </c>
      <c r="C267" s="11">
        <v>1745146</v>
      </c>
      <c r="D267" s="11" t="s">
        <v>125</v>
      </c>
      <c r="E267" s="10"/>
      <c r="F267" s="11" t="s">
        <v>126</v>
      </c>
      <c r="G267" s="11" t="s">
        <v>81</v>
      </c>
      <c r="H267" s="11">
        <v>23500</v>
      </c>
      <c r="I267" s="11">
        <v>5</v>
      </c>
      <c r="J267" s="11" t="s">
        <v>155</v>
      </c>
      <c r="K267" s="11" t="s">
        <v>156</v>
      </c>
      <c r="L267" s="11" t="s">
        <v>32</v>
      </c>
      <c r="M267" s="12">
        <v>100</v>
      </c>
      <c r="N267" s="12">
        <v>6.33</v>
      </c>
      <c r="O267" s="12">
        <v>633</v>
      </c>
      <c r="P267" s="12">
        <v>0</v>
      </c>
      <c r="Q267" s="12">
        <v>0</v>
      </c>
      <c r="R267" s="12">
        <v>633</v>
      </c>
      <c r="S267" s="46">
        <f t="shared" si="5"/>
        <v>14875500</v>
      </c>
    </row>
    <row r="268" spans="1:19" s="14" customFormat="1" x14ac:dyDescent="0.3">
      <c r="A268" s="10" t="s">
        <v>1041</v>
      </c>
      <c r="B268" s="11" t="s">
        <v>1037</v>
      </c>
      <c r="C268" s="11">
        <v>1745146</v>
      </c>
      <c r="D268" s="11" t="s">
        <v>125</v>
      </c>
      <c r="E268" s="10"/>
      <c r="F268" s="11" t="s">
        <v>126</v>
      </c>
      <c r="G268" s="11" t="s">
        <v>81</v>
      </c>
      <c r="H268" s="11">
        <v>23500</v>
      </c>
      <c r="I268" s="11">
        <v>6</v>
      </c>
      <c r="J268" s="11" t="s">
        <v>159</v>
      </c>
      <c r="K268" s="11" t="s">
        <v>160</v>
      </c>
      <c r="L268" s="11" t="s">
        <v>32</v>
      </c>
      <c r="M268" s="12">
        <v>1700</v>
      </c>
      <c r="N268" s="12">
        <v>2.88</v>
      </c>
      <c r="O268" s="12">
        <v>4896</v>
      </c>
      <c r="P268" s="12">
        <v>0</v>
      </c>
      <c r="Q268" s="12">
        <v>0</v>
      </c>
      <c r="R268" s="12">
        <v>4896</v>
      </c>
      <c r="S268" s="46">
        <f t="shared" si="5"/>
        <v>115056000</v>
      </c>
    </row>
    <row r="269" spans="1:19" s="14" customFormat="1" x14ac:dyDescent="0.3">
      <c r="A269" s="10" t="s">
        <v>1041</v>
      </c>
      <c r="B269" s="11" t="s">
        <v>1037</v>
      </c>
      <c r="C269" s="11">
        <v>1745146</v>
      </c>
      <c r="D269" s="11" t="s">
        <v>125</v>
      </c>
      <c r="E269" s="10"/>
      <c r="F269" s="11" t="s">
        <v>126</v>
      </c>
      <c r="G269" s="11" t="s">
        <v>81</v>
      </c>
      <c r="H269" s="11">
        <v>23500</v>
      </c>
      <c r="I269" s="11">
        <v>7</v>
      </c>
      <c r="J269" s="11" t="s">
        <v>161</v>
      </c>
      <c r="K269" s="11" t="s">
        <v>162</v>
      </c>
      <c r="L269" s="11" t="s">
        <v>32</v>
      </c>
      <c r="M269" s="12">
        <v>2083</v>
      </c>
      <c r="N269" s="12">
        <v>5.75</v>
      </c>
      <c r="O269" s="12">
        <v>11977.25</v>
      </c>
      <c r="P269" s="12">
        <v>0</v>
      </c>
      <c r="Q269" s="12">
        <v>0</v>
      </c>
      <c r="R269" s="12">
        <v>11977.25</v>
      </c>
      <c r="S269" s="46">
        <f t="shared" si="5"/>
        <v>281465375</v>
      </c>
    </row>
    <row r="270" spans="1:19" s="14" customFormat="1" x14ac:dyDescent="0.3">
      <c r="A270" s="10" t="s">
        <v>1041</v>
      </c>
      <c r="B270" s="11" t="s">
        <v>1037</v>
      </c>
      <c r="C270" s="11">
        <v>1745146</v>
      </c>
      <c r="D270" s="11" t="s">
        <v>125</v>
      </c>
      <c r="E270" s="10"/>
      <c r="F270" s="11" t="s">
        <v>126</v>
      </c>
      <c r="G270" s="11" t="s">
        <v>81</v>
      </c>
      <c r="H270" s="11">
        <v>23500</v>
      </c>
      <c r="I270" s="11">
        <v>8</v>
      </c>
      <c r="J270" s="11" t="s">
        <v>163</v>
      </c>
      <c r="K270" s="11" t="s">
        <v>164</v>
      </c>
      <c r="L270" s="11" t="s">
        <v>32</v>
      </c>
      <c r="M270" s="12">
        <v>935</v>
      </c>
      <c r="N270" s="12">
        <v>5.75</v>
      </c>
      <c r="O270" s="12">
        <v>5376.25</v>
      </c>
      <c r="P270" s="12">
        <v>0</v>
      </c>
      <c r="Q270" s="12">
        <v>0</v>
      </c>
      <c r="R270" s="12">
        <v>5376.25</v>
      </c>
      <c r="S270" s="46">
        <f t="shared" si="5"/>
        <v>126341875</v>
      </c>
    </row>
    <row r="271" spans="1:19" s="14" customFormat="1" x14ac:dyDescent="0.3">
      <c r="A271" s="10" t="s">
        <v>1041</v>
      </c>
      <c r="B271" s="11" t="s">
        <v>1037</v>
      </c>
      <c r="C271" s="11">
        <v>1745146</v>
      </c>
      <c r="D271" s="11" t="s">
        <v>125</v>
      </c>
      <c r="E271" s="10"/>
      <c r="F271" s="11" t="s">
        <v>126</v>
      </c>
      <c r="G271" s="11" t="s">
        <v>81</v>
      </c>
      <c r="H271" s="11">
        <v>23500</v>
      </c>
      <c r="I271" s="11">
        <v>9</v>
      </c>
      <c r="J271" s="11" t="s">
        <v>165</v>
      </c>
      <c r="K271" s="11" t="s">
        <v>166</v>
      </c>
      <c r="L271" s="11" t="s">
        <v>32</v>
      </c>
      <c r="M271" s="12">
        <v>100</v>
      </c>
      <c r="N271" s="12">
        <v>6.33</v>
      </c>
      <c r="O271" s="12">
        <v>633</v>
      </c>
      <c r="P271" s="12">
        <v>0</v>
      </c>
      <c r="Q271" s="12">
        <v>0</v>
      </c>
      <c r="R271" s="12">
        <v>633</v>
      </c>
      <c r="S271" s="46">
        <f t="shared" si="5"/>
        <v>14875500</v>
      </c>
    </row>
    <row r="272" spans="1:19" s="14" customFormat="1" x14ac:dyDescent="0.3">
      <c r="A272" s="10" t="s">
        <v>1041</v>
      </c>
      <c r="B272" s="11" t="s">
        <v>1037</v>
      </c>
      <c r="C272" s="11">
        <v>1745146</v>
      </c>
      <c r="D272" s="11" t="s">
        <v>125</v>
      </c>
      <c r="E272" s="10"/>
      <c r="F272" s="11" t="s">
        <v>126</v>
      </c>
      <c r="G272" s="11" t="s">
        <v>81</v>
      </c>
      <c r="H272" s="11">
        <v>23500</v>
      </c>
      <c r="I272" s="11">
        <v>10</v>
      </c>
      <c r="J272" s="11" t="s">
        <v>167</v>
      </c>
      <c r="K272" s="11" t="s">
        <v>168</v>
      </c>
      <c r="L272" s="11" t="s">
        <v>32</v>
      </c>
      <c r="M272" s="12">
        <v>100</v>
      </c>
      <c r="N272" s="12">
        <v>6.33</v>
      </c>
      <c r="O272" s="12">
        <v>633</v>
      </c>
      <c r="P272" s="12">
        <v>0</v>
      </c>
      <c r="Q272" s="12">
        <v>0</v>
      </c>
      <c r="R272" s="12">
        <v>633</v>
      </c>
      <c r="S272" s="46">
        <f t="shared" si="5"/>
        <v>14875500</v>
      </c>
    </row>
    <row r="273" spans="1:19" s="14" customFormat="1" x14ac:dyDescent="0.3">
      <c r="A273" s="10" t="s">
        <v>1041</v>
      </c>
      <c r="B273" s="11" t="s">
        <v>1037</v>
      </c>
      <c r="C273" s="11">
        <v>1745146</v>
      </c>
      <c r="D273" s="11" t="s">
        <v>125</v>
      </c>
      <c r="E273" s="10"/>
      <c r="F273" s="11" t="s">
        <v>126</v>
      </c>
      <c r="G273" s="11" t="s">
        <v>81</v>
      </c>
      <c r="H273" s="11">
        <v>23500</v>
      </c>
      <c r="I273" s="11">
        <v>11</v>
      </c>
      <c r="J273" s="11"/>
      <c r="K273" s="11" t="s">
        <v>1044</v>
      </c>
      <c r="L273" s="11" t="s">
        <v>46</v>
      </c>
      <c r="M273" s="12">
        <v>0</v>
      </c>
      <c r="N273" s="12">
        <v>0</v>
      </c>
      <c r="O273" s="12">
        <v>0</v>
      </c>
      <c r="P273" s="12">
        <v>0</v>
      </c>
      <c r="Q273" s="12">
        <v>0</v>
      </c>
      <c r="R273" s="12">
        <v>0</v>
      </c>
      <c r="S273" s="46">
        <f t="shared" si="5"/>
        <v>0</v>
      </c>
    </row>
    <row r="274" spans="1:19" s="14" customFormat="1" x14ac:dyDescent="0.3">
      <c r="A274" s="10" t="s">
        <v>1045</v>
      </c>
      <c r="B274" s="11" t="s">
        <v>1046</v>
      </c>
      <c r="C274" s="11">
        <v>1745148</v>
      </c>
      <c r="D274" s="11" t="s">
        <v>303</v>
      </c>
      <c r="E274" s="10"/>
      <c r="F274" s="11" t="s">
        <v>304</v>
      </c>
      <c r="G274" s="11" t="s">
        <v>81</v>
      </c>
      <c r="H274" s="11">
        <v>23512</v>
      </c>
      <c r="I274" s="11">
        <v>1</v>
      </c>
      <c r="J274" s="11" t="s">
        <v>307</v>
      </c>
      <c r="K274" s="11" t="s">
        <v>308</v>
      </c>
      <c r="L274" s="11" t="s">
        <v>32</v>
      </c>
      <c r="M274" s="12">
        <v>300</v>
      </c>
      <c r="N274" s="12">
        <v>9.7880000000000003</v>
      </c>
      <c r="O274" s="12">
        <v>2936.4</v>
      </c>
      <c r="P274" s="12">
        <v>0</v>
      </c>
      <c r="Q274" s="12">
        <v>0</v>
      </c>
      <c r="R274" s="12">
        <v>2936.4</v>
      </c>
      <c r="S274" s="46">
        <f t="shared" si="5"/>
        <v>69040637</v>
      </c>
    </row>
    <row r="275" spans="1:19" s="14" customFormat="1" x14ac:dyDescent="0.3">
      <c r="A275" s="10" t="s">
        <v>1045</v>
      </c>
      <c r="B275" s="11" t="s">
        <v>1046</v>
      </c>
      <c r="C275" s="11">
        <v>1745148</v>
      </c>
      <c r="D275" s="11" t="s">
        <v>303</v>
      </c>
      <c r="E275" s="10"/>
      <c r="F275" s="11" t="s">
        <v>304</v>
      </c>
      <c r="G275" s="11" t="s">
        <v>81</v>
      </c>
      <c r="H275" s="11">
        <v>23512</v>
      </c>
      <c r="I275" s="11">
        <v>2</v>
      </c>
      <c r="J275" s="11"/>
      <c r="K275" s="11" t="s">
        <v>1047</v>
      </c>
      <c r="L275" s="11" t="s">
        <v>46</v>
      </c>
      <c r="M275" s="12">
        <v>0</v>
      </c>
      <c r="N275" s="12">
        <v>0</v>
      </c>
      <c r="O275" s="12">
        <v>0</v>
      </c>
      <c r="P275" s="12">
        <v>0</v>
      </c>
      <c r="Q275" s="12">
        <v>0</v>
      </c>
      <c r="R275" s="12">
        <v>0</v>
      </c>
      <c r="S275" s="46">
        <f t="shared" si="5"/>
        <v>0</v>
      </c>
    </row>
    <row r="276" spans="1:19" s="14" customFormat="1" x14ac:dyDescent="0.3">
      <c r="A276" s="10" t="s">
        <v>1048</v>
      </c>
      <c r="B276" s="11" t="s">
        <v>1049</v>
      </c>
      <c r="C276" s="11">
        <v>1745149</v>
      </c>
      <c r="D276" s="11" t="s">
        <v>27</v>
      </c>
      <c r="E276" s="10"/>
      <c r="F276" s="11" t="s">
        <v>28</v>
      </c>
      <c r="G276" s="11" t="s">
        <v>29</v>
      </c>
      <c r="H276" s="11">
        <v>25962</v>
      </c>
      <c r="I276" s="11">
        <v>1</v>
      </c>
      <c r="J276" s="11" t="s">
        <v>265</v>
      </c>
      <c r="K276" s="11" t="s">
        <v>266</v>
      </c>
      <c r="L276" s="11" t="s">
        <v>32</v>
      </c>
      <c r="M276" s="12">
        <v>300</v>
      </c>
      <c r="N276" s="12">
        <v>3.28</v>
      </c>
      <c r="O276" s="12">
        <v>984</v>
      </c>
      <c r="P276" s="12">
        <v>0</v>
      </c>
      <c r="Q276" s="12">
        <v>0</v>
      </c>
      <c r="R276" s="12">
        <v>984</v>
      </c>
      <c r="S276" s="46">
        <f t="shared" si="5"/>
        <v>25546608</v>
      </c>
    </row>
    <row r="277" spans="1:19" s="14" customFormat="1" x14ac:dyDescent="0.3">
      <c r="A277" s="10" t="s">
        <v>1048</v>
      </c>
      <c r="B277" s="11" t="s">
        <v>1049</v>
      </c>
      <c r="C277" s="11">
        <v>1745149</v>
      </c>
      <c r="D277" s="11" t="s">
        <v>27</v>
      </c>
      <c r="E277" s="10"/>
      <c r="F277" s="11" t="s">
        <v>28</v>
      </c>
      <c r="G277" s="11" t="s">
        <v>29</v>
      </c>
      <c r="H277" s="11">
        <v>25962</v>
      </c>
      <c r="I277" s="11">
        <v>2</v>
      </c>
      <c r="J277" s="11" t="s">
        <v>267</v>
      </c>
      <c r="K277" s="11" t="s">
        <v>268</v>
      </c>
      <c r="L277" s="11" t="s">
        <v>32</v>
      </c>
      <c r="M277" s="12">
        <v>300</v>
      </c>
      <c r="N277" s="12">
        <v>3.28</v>
      </c>
      <c r="O277" s="12">
        <v>984</v>
      </c>
      <c r="P277" s="12">
        <v>0</v>
      </c>
      <c r="Q277" s="12">
        <v>0</v>
      </c>
      <c r="R277" s="12">
        <v>984</v>
      </c>
      <c r="S277" s="46">
        <f t="shared" si="5"/>
        <v>25546608</v>
      </c>
    </row>
    <row r="278" spans="1:19" s="14" customFormat="1" x14ac:dyDescent="0.3">
      <c r="A278" s="10" t="s">
        <v>1048</v>
      </c>
      <c r="B278" s="11" t="s">
        <v>1049</v>
      </c>
      <c r="C278" s="11">
        <v>1745149</v>
      </c>
      <c r="D278" s="11" t="s">
        <v>27</v>
      </c>
      <c r="E278" s="10"/>
      <c r="F278" s="11" t="s">
        <v>28</v>
      </c>
      <c r="G278" s="11" t="s">
        <v>29</v>
      </c>
      <c r="H278" s="11">
        <v>25962</v>
      </c>
      <c r="I278" s="11">
        <v>3</v>
      </c>
      <c r="J278" s="11" t="s">
        <v>269</v>
      </c>
      <c r="K278" s="11" t="s">
        <v>270</v>
      </c>
      <c r="L278" s="11" t="s">
        <v>32</v>
      </c>
      <c r="M278" s="12">
        <v>200</v>
      </c>
      <c r="N278" s="12">
        <v>3.05</v>
      </c>
      <c r="O278" s="12">
        <v>610</v>
      </c>
      <c r="P278" s="12">
        <v>0</v>
      </c>
      <c r="Q278" s="12">
        <v>0</v>
      </c>
      <c r="R278" s="12">
        <v>610</v>
      </c>
      <c r="S278" s="46">
        <f t="shared" si="5"/>
        <v>15836820</v>
      </c>
    </row>
    <row r="279" spans="1:19" s="14" customFormat="1" x14ac:dyDescent="0.3">
      <c r="A279" s="10" t="s">
        <v>1048</v>
      </c>
      <c r="B279" s="11" t="s">
        <v>1049</v>
      </c>
      <c r="C279" s="11">
        <v>1745149</v>
      </c>
      <c r="D279" s="11" t="s">
        <v>27</v>
      </c>
      <c r="E279" s="10"/>
      <c r="F279" s="11" t="s">
        <v>28</v>
      </c>
      <c r="G279" s="11" t="s">
        <v>29</v>
      </c>
      <c r="H279" s="11">
        <v>25962</v>
      </c>
      <c r="I279" s="11">
        <v>4</v>
      </c>
      <c r="J279" s="11" t="s">
        <v>271</v>
      </c>
      <c r="K279" s="11" t="s">
        <v>272</v>
      </c>
      <c r="L279" s="11" t="s">
        <v>32</v>
      </c>
      <c r="M279" s="12">
        <v>300</v>
      </c>
      <c r="N279" s="12">
        <v>3.07</v>
      </c>
      <c r="O279" s="12">
        <v>921</v>
      </c>
      <c r="P279" s="12">
        <v>0</v>
      </c>
      <c r="Q279" s="12">
        <v>0</v>
      </c>
      <c r="R279" s="12">
        <v>921</v>
      </c>
      <c r="S279" s="46">
        <f t="shared" si="5"/>
        <v>23911002</v>
      </c>
    </row>
    <row r="280" spans="1:19" s="14" customFormat="1" x14ac:dyDescent="0.3">
      <c r="A280" s="10" t="s">
        <v>1048</v>
      </c>
      <c r="B280" s="11" t="s">
        <v>1049</v>
      </c>
      <c r="C280" s="11">
        <v>1745149</v>
      </c>
      <c r="D280" s="11" t="s">
        <v>27</v>
      </c>
      <c r="E280" s="10"/>
      <c r="F280" s="11" t="s">
        <v>28</v>
      </c>
      <c r="G280" s="11" t="s">
        <v>29</v>
      </c>
      <c r="H280" s="11">
        <v>25962</v>
      </c>
      <c r="I280" s="11">
        <v>5</v>
      </c>
      <c r="J280" s="11" t="s">
        <v>1050</v>
      </c>
      <c r="K280" s="11" t="s">
        <v>1051</v>
      </c>
      <c r="L280" s="11" t="s">
        <v>32</v>
      </c>
      <c r="M280" s="12">
        <v>10</v>
      </c>
      <c r="N280" s="12">
        <v>3.9</v>
      </c>
      <c r="O280" s="12">
        <v>39</v>
      </c>
      <c r="P280" s="12">
        <v>0</v>
      </c>
      <c r="Q280" s="12">
        <v>0</v>
      </c>
      <c r="R280" s="12">
        <v>39</v>
      </c>
      <c r="S280" s="46">
        <f t="shared" si="5"/>
        <v>1012518</v>
      </c>
    </row>
    <row r="281" spans="1:19" s="14" customFormat="1" x14ac:dyDescent="0.3">
      <c r="A281" s="10" t="s">
        <v>1048</v>
      </c>
      <c r="B281" s="11" t="s">
        <v>1049</v>
      </c>
      <c r="C281" s="11">
        <v>1745149</v>
      </c>
      <c r="D281" s="11" t="s">
        <v>27</v>
      </c>
      <c r="E281" s="10"/>
      <c r="F281" s="11" t="s">
        <v>28</v>
      </c>
      <c r="G281" s="11" t="s">
        <v>29</v>
      </c>
      <c r="H281" s="11">
        <v>25962</v>
      </c>
      <c r="I281" s="11">
        <v>6</v>
      </c>
      <c r="J281" s="11"/>
      <c r="K281" s="11" t="s">
        <v>1052</v>
      </c>
      <c r="L281" s="11" t="s">
        <v>46</v>
      </c>
      <c r="M281" s="12">
        <v>0</v>
      </c>
      <c r="N281" s="12">
        <v>0</v>
      </c>
      <c r="O281" s="12">
        <v>0</v>
      </c>
      <c r="P281" s="12">
        <v>0</v>
      </c>
      <c r="Q281" s="12">
        <v>0</v>
      </c>
      <c r="R281" s="12">
        <v>0</v>
      </c>
      <c r="S281" s="46">
        <f t="shared" si="5"/>
        <v>0</v>
      </c>
    </row>
    <row r="282" spans="1:19" s="14" customFormat="1" x14ac:dyDescent="0.3">
      <c r="A282" s="10" t="s">
        <v>1053</v>
      </c>
      <c r="B282" s="11" t="s">
        <v>1049</v>
      </c>
      <c r="C282" s="11">
        <v>1745150</v>
      </c>
      <c r="D282" s="11" t="s">
        <v>448</v>
      </c>
      <c r="E282" s="10"/>
      <c r="F282" s="11" t="s">
        <v>776</v>
      </c>
      <c r="G282" s="11" t="s">
        <v>29</v>
      </c>
      <c r="H282" s="11">
        <v>25962</v>
      </c>
      <c r="I282" s="11">
        <v>1</v>
      </c>
      <c r="J282" s="11">
        <v>398525007</v>
      </c>
      <c r="K282" s="11" t="s">
        <v>450</v>
      </c>
      <c r="L282" s="11" t="s">
        <v>32</v>
      </c>
      <c r="M282" s="12">
        <v>3000</v>
      </c>
      <c r="N282" s="12">
        <v>7.4</v>
      </c>
      <c r="O282" s="12">
        <v>22200</v>
      </c>
      <c r="P282" s="12">
        <v>0</v>
      </c>
      <c r="Q282" s="12">
        <v>0</v>
      </c>
      <c r="R282" s="12">
        <v>22200</v>
      </c>
      <c r="S282" s="46">
        <f t="shared" si="5"/>
        <v>576356400</v>
      </c>
    </row>
    <row r="283" spans="1:19" s="14" customFormat="1" x14ac:dyDescent="0.3">
      <c r="A283" s="10" t="s">
        <v>1053</v>
      </c>
      <c r="B283" s="11" t="s">
        <v>1049</v>
      </c>
      <c r="C283" s="11">
        <v>1745150</v>
      </c>
      <c r="D283" s="11" t="s">
        <v>448</v>
      </c>
      <c r="E283" s="10"/>
      <c r="F283" s="11" t="s">
        <v>776</v>
      </c>
      <c r="G283" s="11" t="s">
        <v>29</v>
      </c>
      <c r="H283" s="11">
        <v>25962</v>
      </c>
      <c r="I283" s="11">
        <v>2</v>
      </c>
      <c r="J283" s="11">
        <v>398578607</v>
      </c>
      <c r="K283" s="11" t="s">
        <v>451</v>
      </c>
      <c r="L283" s="11" t="s">
        <v>32</v>
      </c>
      <c r="M283" s="12">
        <v>3000</v>
      </c>
      <c r="N283" s="12">
        <v>2.2999999999999998</v>
      </c>
      <c r="O283" s="12">
        <v>6900</v>
      </c>
      <c r="P283" s="12">
        <v>0</v>
      </c>
      <c r="Q283" s="12">
        <v>0</v>
      </c>
      <c r="R283" s="12">
        <v>6900</v>
      </c>
      <c r="S283" s="46">
        <f t="shared" si="5"/>
        <v>179137800</v>
      </c>
    </row>
    <row r="284" spans="1:19" s="14" customFormat="1" x14ac:dyDescent="0.3">
      <c r="A284" s="10" t="s">
        <v>1053</v>
      </c>
      <c r="B284" s="11" t="s">
        <v>1049</v>
      </c>
      <c r="C284" s="11">
        <v>1745150</v>
      </c>
      <c r="D284" s="11" t="s">
        <v>448</v>
      </c>
      <c r="E284" s="10"/>
      <c r="F284" s="11" t="s">
        <v>776</v>
      </c>
      <c r="G284" s="11" t="s">
        <v>29</v>
      </c>
      <c r="H284" s="11">
        <v>25962</v>
      </c>
      <c r="I284" s="11">
        <v>3</v>
      </c>
      <c r="J284" s="11"/>
      <c r="K284" s="11" t="s">
        <v>1054</v>
      </c>
      <c r="L284" s="11" t="s">
        <v>46</v>
      </c>
      <c r="M284" s="12">
        <v>0</v>
      </c>
      <c r="N284" s="12">
        <v>0</v>
      </c>
      <c r="O284" s="12">
        <v>0</v>
      </c>
      <c r="P284" s="12">
        <v>0</v>
      </c>
      <c r="Q284" s="12">
        <v>0</v>
      </c>
      <c r="R284" s="12">
        <v>0</v>
      </c>
      <c r="S284" s="46">
        <f t="shared" si="5"/>
        <v>0</v>
      </c>
    </row>
    <row r="285" spans="1:19" s="14" customFormat="1" x14ac:dyDescent="0.3">
      <c r="A285" s="10" t="s">
        <v>1057</v>
      </c>
      <c r="B285" s="11" t="s">
        <v>1058</v>
      </c>
      <c r="C285" s="11">
        <v>403</v>
      </c>
      <c r="D285" s="11" t="s">
        <v>361</v>
      </c>
      <c r="E285" s="10">
        <v>3702798811</v>
      </c>
      <c r="F285" s="11" t="s">
        <v>362</v>
      </c>
      <c r="G285" s="11" t="s">
        <v>363</v>
      </c>
      <c r="H285" s="11">
        <v>1</v>
      </c>
      <c r="I285" s="11">
        <v>1</v>
      </c>
      <c r="J285" s="11">
        <v>39159090</v>
      </c>
      <c r="K285" s="11" t="s">
        <v>642</v>
      </c>
      <c r="L285" s="11" t="s">
        <v>365</v>
      </c>
      <c r="M285" s="12">
        <v>679</v>
      </c>
      <c r="N285" s="12">
        <v>5000</v>
      </c>
      <c r="O285" s="12">
        <v>3395000</v>
      </c>
      <c r="P285" s="12">
        <v>0</v>
      </c>
      <c r="Q285" s="12">
        <v>0</v>
      </c>
      <c r="R285" s="12">
        <v>3395000</v>
      </c>
      <c r="S285" s="46">
        <f t="shared" si="5"/>
        <v>3395000</v>
      </c>
    </row>
    <row r="286" spans="1:19" s="14" customFormat="1" x14ac:dyDescent="0.3">
      <c r="A286" s="10" t="s">
        <v>1057</v>
      </c>
      <c r="B286" s="11" t="s">
        <v>1058</v>
      </c>
      <c r="C286" s="11">
        <v>403</v>
      </c>
      <c r="D286" s="11" t="s">
        <v>361</v>
      </c>
      <c r="E286" s="10">
        <v>3702798811</v>
      </c>
      <c r="F286" s="11" t="s">
        <v>362</v>
      </c>
      <c r="G286" s="11" t="s">
        <v>363</v>
      </c>
      <c r="H286" s="11">
        <v>1</v>
      </c>
      <c r="I286" s="11">
        <v>2</v>
      </c>
      <c r="J286" s="11">
        <v>7404000090</v>
      </c>
      <c r="K286" s="11" t="s">
        <v>643</v>
      </c>
      <c r="L286" s="11" t="s">
        <v>365</v>
      </c>
      <c r="M286" s="12">
        <v>16</v>
      </c>
      <c r="N286" s="12">
        <v>24000</v>
      </c>
      <c r="O286" s="12">
        <v>384000</v>
      </c>
      <c r="P286" s="12">
        <v>0</v>
      </c>
      <c r="Q286" s="12">
        <v>0</v>
      </c>
      <c r="R286" s="12">
        <v>384000</v>
      </c>
      <c r="S286" s="46">
        <f t="shared" si="5"/>
        <v>384000</v>
      </c>
    </row>
    <row r="287" spans="1:19" s="14" customFormat="1" x14ac:dyDescent="0.3">
      <c r="A287" s="10" t="s">
        <v>1057</v>
      </c>
      <c r="B287" s="11" t="s">
        <v>1058</v>
      </c>
      <c r="C287" s="11">
        <v>403</v>
      </c>
      <c r="D287" s="11" t="s">
        <v>361</v>
      </c>
      <c r="E287" s="10">
        <v>3702798811</v>
      </c>
      <c r="F287" s="11" t="s">
        <v>362</v>
      </c>
      <c r="G287" s="11" t="s">
        <v>363</v>
      </c>
      <c r="H287" s="11">
        <v>1</v>
      </c>
      <c r="I287" s="11">
        <v>3</v>
      </c>
      <c r="J287" s="11">
        <v>47079000</v>
      </c>
      <c r="K287" s="11" t="s">
        <v>644</v>
      </c>
      <c r="L287" s="11" t="s">
        <v>365</v>
      </c>
      <c r="M287" s="12">
        <v>1062</v>
      </c>
      <c r="N287" s="12">
        <v>1750</v>
      </c>
      <c r="O287" s="12">
        <v>1858500</v>
      </c>
      <c r="P287" s="12">
        <v>0</v>
      </c>
      <c r="Q287" s="12">
        <v>0</v>
      </c>
      <c r="R287" s="12">
        <v>1858500</v>
      </c>
      <c r="S287" s="46">
        <f t="shared" si="5"/>
        <v>1858500</v>
      </c>
    </row>
    <row r="288" spans="1:19" s="14" customFormat="1" x14ac:dyDescent="0.3">
      <c r="A288" s="10" t="s">
        <v>1057</v>
      </c>
      <c r="B288" s="11" t="s">
        <v>1058</v>
      </c>
      <c r="C288" s="11">
        <v>403</v>
      </c>
      <c r="D288" s="11" t="s">
        <v>361</v>
      </c>
      <c r="E288" s="10">
        <v>3702798811</v>
      </c>
      <c r="F288" s="11" t="s">
        <v>362</v>
      </c>
      <c r="G288" s="11" t="s">
        <v>363</v>
      </c>
      <c r="H288" s="11">
        <v>1</v>
      </c>
      <c r="I288" s="11">
        <v>4</v>
      </c>
      <c r="J288" s="11">
        <v>47079000</v>
      </c>
      <c r="K288" s="11" t="s">
        <v>645</v>
      </c>
      <c r="L288" s="11" t="s">
        <v>365</v>
      </c>
      <c r="M288" s="12">
        <v>1621</v>
      </c>
      <c r="N288" s="12">
        <v>3000</v>
      </c>
      <c r="O288" s="12">
        <v>4863000</v>
      </c>
      <c r="P288" s="12">
        <v>0</v>
      </c>
      <c r="Q288" s="12">
        <v>0</v>
      </c>
      <c r="R288" s="12">
        <v>4863000</v>
      </c>
      <c r="S288" s="46">
        <f t="shared" si="5"/>
        <v>4863000</v>
      </c>
    </row>
    <row r="289" spans="1:19" s="14" customFormat="1" x14ac:dyDescent="0.3">
      <c r="A289" s="10" t="s">
        <v>1057</v>
      </c>
      <c r="B289" s="11" t="s">
        <v>1058</v>
      </c>
      <c r="C289" s="11">
        <v>403</v>
      </c>
      <c r="D289" s="11" t="s">
        <v>361</v>
      </c>
      <c r="E289" s="10">
        <v>3702798811</v>
      </c>
      <c r="F289" s="11" t="s">
        <v>362</v>
      </c>
      <c r="G289" s="11" t="s">
        <v>363</v>
      </c>
      <c r="H289" s="11">
        <v>1</v>
      </c>
      <c r="I289" s="11">
        <v>5</v>
      </c>
      <c r="J289" s="11">
        <v>44013900</v>
      </c>
      <c r="K289" s="11" t="s">
        <v>646</v>
      </c>
      <c r="L289" s="11" t="s">
        <v>365</v>
      </c>
      <c r="M289" s="12">
        <v>2010</v>
      </c>
      <c r="N289" s="12">
        <v>500</v>
      </c>
      <c r="O289" s="12">
        <v>1005000</v>
      </c>
      <c r="P289" s="12">
        <v>0</v>
      </c>
      <c r="Q289" s="12">
        <v>0</v>
      </c>
      <c r="R289" s="12">
        <v>1005000</v>
      </c>
      <c r="S289" s="46">
        <f t="shared" ref="S289:S341" si="6">ROUND(M289*N289*H289,0)</f>
        <v>1005000</v>
      </c>
    </row>
    <row r="290" spans="1:19" s="14" customFormat="1" x14ac:dyDescent="0.3">
      <c r="A290" s="10" t="s">
        <v>1057</v>
      </c>
      <c r="B290" s="11" t="s">
        <v>1058</v>
      </c>
      <c r="C290" s="11">
        <v>403</v>
      </c>
      <c r="D290" s="11" t="s">
        <v>361</v>
      </c>
      <c r="E290" s="10">
        <v>3702798811</v>
      </c>
      <c r="F290" s="11" t="s">
        <v>362</v>
      </c>
      <c r="G290" s="11" t="s">
        <v>363</v>
      </c>
      <c r="H290" s="11">
        <v>1</v>
      </c>
      <c r="I290" s="11">
        <v>6</v>
      </c>
      <c r="J290" s="11">
        <v>63109090</v>
      </c>
      <c r="K290" s="11" t="s">
        <v>647</v>
      </c>
      <c r="L290" s="11" t="s">
        <v>365</v>
      </c>
      <c r="M290" s="12">
        <v>12978</v>
      </c>
      <c r="N290" s="12">
        <v>100</v>
      </c>
      <c r="O290" s="12">
        <v>1297800</v>
      </c>
      <c r="P290" s="12">
        <v>0</v>
      </c>
      <c r="Q290" s="12">
        <v>0</v>
      </c>
      <c r="R290" s="12">
        <v>1297800</v>
      </c>
      <c r="S290" s="46">
        <f t="shared" si="6"/>
        <v>1297800</v>
      </c>
    </row>
    <row r="291" spans="1:19" s="14" customFormat="1" x14ac:dyDescent="0.3">
      <c r="A291" s="10" t="s">
        <v>1059</v>
      </c>
      <c r="B291" s="11" t="s">
        <v>1058</v>
      </c>
      <c r="C291" s="11">
        <v>1745143</v>
      </c>
      <c r="D291" s="11" t="s">
        <v>27</v>
      </c>
      <c r="E291" s="10"/>
      <c r="F291" s="11" t="s">
        <v>28</v>
      </c>
      <c r="G291" s="11" t="s">
        <v>29</v>
      </c>
      <c r="H291" s="11">
        <v>25686</v>
      </c>
      <c r="I291" s="11">
        <v>1</v>
      </c>
      <c r="J291" s="11" t="s">
        <v>30</v>
      </c>
      <c r="K291" s="11" t="s">
        <v>31</v>
      </c>
      <c r="L291" s="11" t="s">
        <v>32</v>
      </c>
      <c r="M291" s="12">
        <v>1000</v>
      </c>
      <c r="N291" s="12">
        <v>2.88</v>
      </c>
      <c r="O291" s="12">
        <v>2880</v>
      </c>
      <c r="P291" s="12">
        <v>0</v>
      </c>
      <c r="Q291" s="12">
        <v>0</v>
      </c>
      <c r="R291" s="12">
        <v>2880</v>
      </c>
      <c r="S291" s="46">
        <f t="shared" si="6"/>
        <v>73975680</v>
      </c>
    </row>
    <row r="292" spans="1:19" s="14" customFormat="1" x14ac:dyDescent="0.3">
      <c r="A292" s="10" t="s">
        <v>1059</v>
      </c>
      <c r="B292" s="11" t="s">
        <v>1058</v>
      </c>
      <c r="C292" s="11">
        <v>1745143</v>
      </c>
      <c r="D292" s="11" t="s">
        <v>27</v>
      </c>
      <c r="E292" s="10"/>
      <c r="F292" s="11" t="s">
        <v>28</v>
      </c>
      <c r="G292" s="11" t="s">
        <v>29</v>
      </c>
      <c r="H292" s="11">
        <v>25686</v>
      </c>
      <c r="I292" s="11">
        <v>2</v>
      </c>
      <c r="J292" s="11" t="s">
        <v>33</v>
      </c>
      <c r="K292" s="11" t="s">
        <v>34</v>
      </c>
      <c r="L292" s="11" t="s">
        <v>32</v>
      </c>
      <c r="M292" s="12">
        <v>500</v>
      </c>
      <c r="N292" s="12">
        <v>3.71</v>
      </c>
      <c r="O292" s="12">
        <v>1855</v>
      </c>
      <c r="P292" s="12">
        <v>0</v>
      </c>
      <c r="Q292" s="12">
        <v>0</v>
      </c>
      <c r="R292" s="12">
        <v>1855</v>
      </c>
      <c r="S292" s="46">
        <f t="shared" si="6"/>
        <v>47647530</v>
      </c>
    </row>
    <row r="293" spans="1:19" s="14" customFormat="1" x14ac:dyDescent="0.3">
      <c r="A293" s="10" t="s">
        <v>1059</v>
      </c>
      <c r="B293" s="11" t="s">
        <v>1058</v>
      </c>
      <c r="C293" s="11">
        <v>1745143</v>
      </c>
      <c r="D293" s="11" t="s">
        <v>27</v>
      </c>
      <c r="E293" s="10"/>
      <c r="F293" s="11" t="s">
        <v>28</v>
      </c>
      <c r="G293" s="11" t="s">
        <v>29</v>
      </c>
      <c r="H293" s="11">
        <v>25686</v>
      </c>
      <c r="I293" s="11">
        <v>3</v>
      </c>
      <c r="J293" s="11" t="s">
        <v>35</v>
      </c>
      <c r="K293" s="11" t="s">
        <v>36</v>
      </c>
      <c r="L293" s="11" t="s">
        <v>32</v>
      </c>
      <c r="M293" s="12">
        <v>100</v>
      </c>
      <c r="N293" s="12">
        <v>3.47</v>
      </c>
      <c r="O293" s="12">
        <v>347</v>
      </c>
      <c r="P293" s="12">
        <v>0</v>
      </c>
      <c r="Q293" s="12">
        <v>0</v>
      </c>
      <c r="R293" s="12">
        <v>347</v>
      </c>
      <c r="S293" s="46">
        <f t="shared" si="6"/>
        <v>8913042</v>
      </c>
    </row>
    <row r="294" spans="1:19" s="14" customFormat="1" x14ac:dyDescent="0.3">
      <c r="A294" s="10" t="s">
        <v>1059</v>
      </c>
      <c r="B294" s="11" t="s">
        <v>1058</v>
      </c>
      <c r="C294" s="11">
        <v>1745143</v>
      </c>
      <c r="D294" s="11" t="s">
        <v>27</v>
      </c>
      <c r="E294" s="10"/>
      <c r="F294" s="11" t="s">
        <v>28</v>
      </c>
      <c r="G294" s="11" t="s">
        <v>29</v>
      </c>
      <c r="H294" s="11">
        <v>25686</v>
      </c>
      <c r="I294" s="11">
        <v>4</v>
      </c>
      <c r="J294" s="11" t="s">
        <v>247</v>
      </c>
      <c r="K294" s="11" t="s">
        <v>248</v>
      </c>
      <c r="L294" s="11" t="s">
        <v>32</v>
      </c>
      <c r="M294" s="12">
        <v>200</v>
      </c>
      <c r="N294" s="12">
        <v>4.0999999999999996</v>
      </c>
      <c r="O294" s="12">
        <v>820</v>
      </c>
      <c r="P294" s="12">
        <v>0</v>
      </c>
      <c r="Q294" s="12">
        <v>0</v>
      </c>
      <c r="R294" s="12">
        <v>820</v>
      </c>
      <c r="S294" s="46">
        <f t="shared" si="6"/>
        <v>21062520</v>
      </c>
    </row>
    <row r="295" spans="1:19" s="14" customFormat="1" x14ac:dyDescent="0.3">
      <c r="A295" s="10" t="s">
        <v>1059</v>
      </c>
      <c r="B295" s="11" t="s">
        <v>1058</v>
      </c>
      <c r="C295" s="11">
        <v>1745143</v>
      </c>
      <c r="D295" s="11" t="s">
        <v>27</v>
      </c>
      <c r="E295" s="10"/>
      <c r="F295" s="11" t="s">
        <v>28</v>
      </c>
      <c r="G295" s="11" t="s">
        <v>29</v>
      </c>
      <c r="H295" s="11">
        <v>25686</v>
      </c>
      <c r="I295" s="11">
        <v>5</v>
      </c>
      <c r="J295" s="11" t="s">
        <v>760</v>
      </c>
      <c r="K295" s="11" t="s">
        <v>761</v>
      </c>
      <c r="L295" s="11" t="s">
        <v>32</v>
      </c>
      <c r="M295" s="12">
        <v>300</v>
      </c>
      <c r="N295" s="12">
        <v>4.47</v>
      </c>
      <c r="O295" s="12">
        <v>1341</v>
      </c>
      <c r="P295" s="12">
        <v>0</v>
      </c>
      <c r="Q295" s="12">
        <v>0</v>
      </c>
      <c r="R295" s="12">
        <v>1341</v>
      </c>
      <c r="S295" s="46">
        <f t="shared" si="6"/>
        <v>34444926</v>
      </c>
    </row>
    <row r="296" spans="1:19" s="14" customFormat="1" x14ac:dyDescent="0.3">
      <c r="A296" s="10" t="s">
        <v>1059</v>
      </c>
      <c r="B296" s="11" t="s">
        <v>1058</v>
      </c>
      <c r="C296" s="11">
        <v>1745143</v>
      </c>
      <c r="D296" s="11" t="s">
        <v>27</v>
      </c>
      <c r="E296" s="10"/>
      <c r="F296" s="11" t="s">
        <v>28</v>
      </c>
      <c r="G296" s="11" t="s">
        <v>29</v>
      </c>
      <c r="H296" s="11">
        <v>25686</v>
      </c>
      <c r="I296" s="11">
        <v>6</v>
      </c>
      <c r="J296" s="11" t="s">
        <v>43</v>
      </c>
      <c r="K296" s="11" t="s">
        <v>44</v>
      </c>
      <c r="L296" s="11" t="s">
        <v>32</v>
      </c>
      <c r="M296" s="12">
        <v>800</v>
      </c>
      <c r="N296" s="12">
        <v>8.16</v>
      </c>
      <c r="O296" s="12">
        <v>6528</v>
      </c>
      <c r="P296" s="12">
        <v>0</v>
      </c>
      <c r="Q296" s="12">
        <v>0</v>
      </c>
      <c r="R296" s="12">
        <v>6528</v>
      </c>
      <c r="S296" s="46">
        <f t="shared" si="6"/>
        <v>167678208</v>
      </c>
    </row>
    <row r="297" spans="1:19" s="14" customFormat="1" x14ac:dyDescent="0.3">
      <c r="A297" s="10" t="s">
        <v>1059</v>
      </c>
      <c r="B297" s="11" t="s">
        <v>1058</v>
      </c>
      <c r="C297" s="11">
        <v>1745143</v>
      </c>
      <c r="D297" s="11" t="s">
        <v>27</v>
      </c>
      <c r="E297" s="10"/>
      <c r="F297" s="11" t="s">
        <v>28</v>
      </c>
      <c r="G297" s="11" t="s">
        <v>29</v>
      </c>
      <c r="H297" s="11">
        <v>25686</v>
      </c>
      <c r="I297" s="11">
        <v>7</v>
      </c>
      <c r="J297" s="11"/>
      <c r="K297" s="11" t="s">
        <v>1060</v>
      </c>
      <c r="L297" s="11" t="s">
        <v>46</v>
      </c>
      <c r="M297" s="12">
        <v>0</v>
      </c>
      <c r="N297" s="12">
        <v>0</v>
      </c>
      <c r="O297" s="12">
        <v>0</v>
      </c>
      <c r="P297" s="12">
        <v>0</v>
      </c>
      <c r="Q297" s="12">
        <v>0</v>
      </c>
      <c r="R297" s="12">
        <v>0</v>
      </c>
      <c r="S297" s="46">
        <f t="shared" si="6"/>
        <v>0</v>
      </c>
    </row>
    <row r="298" spans="1:19" s="14" customFormat="1" x14ac:dyDescent="0.3">
      <c r="A298" s="10" t="s">
        <v>1061</v>
      </c>
      <c r="B298" s="11" t="s">
        <v>1058</v>
      </c>
      <c r="C298" s="11">
        <v>1745152</v>
      </c>
      <c r="D298" s="11" t="s">
        <v>27</v>
      </c>
      <c r="E298" s="10"/>
      <c r="F298" s="11" t="s">
        <v>28</v>
      </c>
      <c r="G298" s="11" t="s">
        <v>29</v>
      </c>
      <c r="H298" s="11">
        <v>25686</v>
      </c>
      <c r="I298" s="11">
        <v>1</v>
      </c>
      <c r="J298" s="11" t="s">
        <v>30</v>
      </c>
      <c r="K298" s="11" t="s">
        <v>31</v>
      </c>
      <c r="L298" s="11" t="s">
        <v>32</v>
      </c>
      <c r="M298" s="12">
        <v>1000</v>
      </c>
      <c r="N298" s="12">
        <v>2.88</v>
      </c>
      <c r="O298" s="12">
        <v>2880</v>
      </c>
      <c r="P298" s="12">
        <v>0</v>
      </c>
      <c r="Q298" s="12">
        <v>0</v>
      </c>
      <c r="R298" s="12">
        <v>2880</v>
      </c>
      <c r="S298" s="46">
        <f t="shared" si="6"/>
        <v>73975680</v>
      </c>
    </row>
    <row r="299" spans="1:19" s="14" customFormat="1" x14ac:dyDescent="0.3">
      <c r="A299" s="10" t="s">
        <v>1061</v>
      </c>
      <c r="B299" s="11" t="s">
        <v>1058</v>
      </c>
      <c r="C299" s="11">
        <v>1745152</v>
      </c>
      <c r="D299" s="11" t="s">
        <v>27</v>
      </c>
      <c r="E299" s="10"/>
      <c r="F299" s="11" t="s">
        <v>28</v>
      </c>
      <c r="G299" s="11" t="s">
        <v>29</v>
      </c>
      <c r="H299" s="11">
        <v>25686</v>
      </c>
      <c r="I299" s="11">
        <v>2</v>
      </c>
      <c r="J299" s="11" t="s">
        <v>33</v>
      </c>
      <c r="K299" s="11" t="s">
        <v>34</v>
      </c>
      <c r="L299" s="11" t="s">
        <v>32</v>
      </c>
      <c r="M299" s="12">
        <v>500</v>
      </c>
      <c r="N299" s="12">
        <v>3.71</v>
      </c>
      <c r="O299" s="12">
        <v>1855</v>
      </c>
      <c r="P299" s="12">
        <v>0</v>
      </c>
      <c r="Q299" s="12">
        <v>0</v>
      </c>
      <c r="R299" s="12">
        <v>1855</v>
      </c>
      <c r="S299" s="46">
        <f t="shared" si="6"/>
        <v>47647530</v>
      </c>
    </row>
    <row r="300" spans="1:19" s="14" customFormat="1" x14ac:dyDescent="0.3">
      <c r="A300" s="10" t="s">
        <v>1061</v>
      </c>
      <c r="B300" s="11" t="s">
        <v>1058</v>
      </c>
      <c r="C300" s="11">
        <v>1745152</v>
      </c>
      <c r="D300" s="11" t="s">
        <v>27</v>
      </c>
      <c r="E300" s="10"/>
      <c r="F300" s="11" t="s">
        <v>28</v>
      </c>
      <c r="G300" s="11" t="s">
        <v>29</v>
      </c>
      <c r="H300" s="11">
        <v>25686</v>
      </c>
      <c r="I300" s="11">
        <v>3</v>
      </c>
      <c r="J300" s="11" t="s">
        <v>35</v>
      </c>
      <c r="K300" s="11" t="s">
        <v>36</v>
      </c>
      <c r="L300" s="11" t="s">
        <v>32</v>
      </c>
      <c r="M300" s="12">
        <v>100</v>
      </c>
      <c r="N300" s="12">
        <v>3.47</v>
      </c>
      <c r="O300" s="12">
        <v>347</v>
      </c>
      <c r="P300" s="12">
        <v>0</v>
      </c>
      <c r="Q300" s="12">
        <v>0</v>
      </c>
      <c r="R300" s="12">
        <v>347</v>
      </c>
      <c r="S300" s="46">
        <f t="shared" si="6"/>
        <v>8913042</v>
      </c>
    </row>
    <row r="301" spans="1:19" s="14" customFormat="1" x14ac:dyDescent="0.3">
      <c r="A301" s="10" t="s">
        <v>1061</v>
      </c>
      <c r="B301" s="11" t="s">
        <v>1058</v>
      </c>
      <c r="C301" s="11">
        <v>1745152</v>
      </c>
      <c r="D301" s="11" t="s">
        <v>27</v>
      </c>
      <c r="E301" s="10"/>
      <c r="F301" s="11" t="s">
        <v>28</v>
      </c>
      <c r="G301" s="11" t="s">
        <v>29</v>
      </c>
      <c r="H301" s="11">
        <v>25686</v>
      </c>
      <c r="I301" s="11">
        <v>4</v>
      </c>
      <c r="J301" s="11" t="s">
        <v>247</v>
      </c>
      <c r="K301" s="11" t="s">
        <v>248</v>
      </c>
      <c r="L301" s="11" t="s">
        <v>32</v>
      </c>
      <c r="M301" s="12">
        <v>100</v>
      </c>
      <c r="N301" s="12">
        <v>4.0999999999999996</v>
      </c>
      <c r="O301" s="12">
        <v>410</v>
      </c>
      <c r="P301" s="12">
        <v>0</v>
      </c>
      <c r="Q301" s="12">
        <v>0</v>
      </c>
      <c r="R301" s="12">
        <v>410</v>
      </c>
      <c r="S301" s="46">
        <f t="shared" si="6"/>
        <v>10531260</v>
      </c>
    </row>
    <row r="302" spans="1:19" s="14" customFormat="1" x14ac:dyDescent="0.3">
      <c r="A302" s="10" t="s">
        <v>1061</v>
      </c>
      <c r="B302" s="11" t="s">
        <v>1058</v>
      </c>
      <c r="C302" s="11">
        <v>1745152</v>
      </c>
      <c r="D302" s="11" t="s">
        <v>27</v>
      </c>
      <c r="E302" s="10"/>
      <c r="F302" s="11" t="s">
        <v>28</v>
      </c>
      <c r="G302" s="11" t="s">
        <v>29</v>
      </c>
      <c r="H302" s="11">
        <v>25686</v>
      </c>
      <c r="I302" s="11">
        <v>5</v>
      </c>
      <c r="J302" s="11" t="s">
        <v>1050</v>
      </c>
      <c r="K302" s="11" t="s">
        <v>1051</v>
      </c>
      <c r="L302" s="11" t="s">
        <v>32</v>
      </c>
      <c r="M302" s="12">
        <v>115</v>
      </c>
      <c r="N302" s="12">
        <v>3.9</v>
      </c>
      <c r="O302" s="12">
        <v>448.5</v>
      </c>
      <c r="P302" s="12">
        <v>0</v>
      </c>
      <c r="Q302" s="12">
        <v>0</v>
      </c>
      <c r="R302" s="12">
        <v>448.5</v>
      </c>
      <c r="S302" s="46">
        <f t="shared" si="6"/>
        <v>11520171</v>
      </c>
    </row>
    <row r="303" spans="1:19" s="14" customFormat="1" x14ac:dyDescent="0.3">
      <c r="A303" s="10" t="s">
        <v>1061</v>
      </c>
      <c r="B303" s="11" t="s">
        <v>1058</v>
      </c>
      <c r="C303" s="11">
        <v>1745152</v>
      </c>
      <c r="D303" s="11" t="s">
        <v>27</v>
      </c>
      <c r="E303" s="10"/>
      <c r="F303" s="11" t="s">
        <v>28</v>
      </c>
      <c r="G303" s="11" t="s">
        <v>29</v>
      </c>
      <c r="H303" s="11">
        <v>25686</v>
      </c>
      <c r="I303" s="11">
        <v>6</v>
      </c>
      <c r="J303" s="11" t="s">
        <v>1062</v>
      </c>
      <c r="K303" s="11" t="s">
        <v>1063</v>
      </c>
      <c r="L303" s="11" t="s">
        <v>32</v>
      </c>
      <c r="M303" s="12">
        <v>122</v>
      </c>
      <c r="N303" s="12">
        <v>3.94</v>
      </c>
      <c r="O303" s="12">
        <v>480.68</v>
      </c>
      <c r="P303" s="12">
        <v>0</v>
      </c>
      <c r="Q303" s="12">
        <v>0</v>
      </c>
      <c r="R303" s="12">
        <v>480.68</v>
      </c>
      <c r="S303" s="46">
        <f t="shared" si="6"/>
        <v>12346746</v>
      </c>
    </row>
    <row r="304" spans="1:19" s="14" customFormat="1" x14ac:dyDescent="0.3">
      <c r="A304" s="10" t="s">
        <v>1061</v>
      </c>
      <c r="B304" s="11" t="s">
        <v>1058</v>
      </c>
      <c r="C304" s="11">
        <v>1745152</v>
      </c>
      <c r="D304" s="11" t="s">
        <v>27</v>
      </c>
      <c r="E304" s="10"/>
      <c r="F304" s="11" t="s">
        <v>28</v>
      </c>
      <c r="G304" s="11" t="s">
        <v>29</v>
      </c>
      <c r="H304" s="11">
        <v>25686</v>
      </c>
      <c r="I304" s="11">
        <v>7</v>
      </c>
      <c r="J304" s="11" t="s">
        <v>43</v>
      </c>
      <c r="K304" s="11" t="s">
        <v>44</v>
      </c>
      <c r="L304" s="11" t="s">
        <v>32</v>
      </c>
      <c r="M304" s="12">
        <v>800</v>
      </c>
      <c r="N304" s="12">
        <v>8.16</v>
      </c>
      <c r="O304" s="12">
        <v>6528</v>
      </c>
      <c r="P304" s="12">
        <v>0</v>
      </c>
      <c r="Q304" s="12">
        <v>0</v>
      </c>
      <c r="R304" s="12">
        <v>6528</v>
      </c>
      <c r="S304" s="46">
        <f t="shared" si="6"/>
        <v>167678208</v>
      </c>
    </row>
    <row r="305" spans="1:19" s="14" customFormat="1" x14ac:dyDescent="0.3">
      <c r="A305" s="10" t="s">
        <v>1061</v>
      </c>
      <c r="B305" s="11" t="s">
        <v>1058</v>
      </c>
      <c r="C305" s="11">
        <v>1745152</v>
      </c>
      <c r="D305" s="11" t="s">
        <v>27</v>
      </c>
      <c r="E305" s="10"/>
      <c r="F305" s="11" t="s">
        <v>28</v>
      </c>
      <c r="G305" s="11" t="s">
        <v>29</v>
      </c>
      <c r="H305" s="11">
        <v>25686</v>
      </c>
      <c r="I305" s="11">
        <v>8</v>
      </c>
      <c r="J305" s="11"/>
      <c r="K305" s="11" t="s">
        <v>1064</v>
      </c>
      <c r="L305" s="11" t="s">
        <v>46</v>
      </c>
      <c r="M305" s="12">
        <v>0</v>
      </c>
      <c r="N305" s="12">
        <v>0</v>
      </c>
      <c r="O305" s="12">
        <v>0</v>
      </c>
      <c r="P305" s="12">
        <v>0</v>
      </c>
      <c r="Q305" s="12">
        <v>0</v>
      </c>
      <c r="R305" s="12">
        <v>0</v>
      </c>
      <c r="S305" s="46">
        <f t="shared" si="6"/>
        <v>0</v>
      </c>
    </row>
    <row r="306" spans="1:19" s="14" customFormat="1" x14ac:dyDescent="0.3">
      <c r="A306" s="10" t="s">
        <v>1065</v>
      </c>
      <c r="B306" s="11" t="s">
        <v>1058</v>
      </c>
      <c r="C306" s="11">
        <v>1745153</v>
      </c>
      <c r="D306" s="11" t="s">
        <v>27</v>
      </c>
      <c r="E306" s="10"/>
      <c r="F306" s="11" t="s">
        <v>28</v>
      </c>
      <c r="G306" s="11" t="s">
        <v>29</v>
      </c>
      <c r="H306" s="11">
        <v>25686</v>
      </c>
      <c r="I306" s="11">
        <v>1</v>
      </c>
      <c r="J306" s="11" t="s">
        <v>48</v>
      </c>
      <c r="K306" s="11" t="s">
        <v>49</v>
      </c>
      <c r="L306" s="11" t="s">
        <v>32</v>
      </c>
      <c r="M306" s="12">
        <v>1000</v>
      </c>
      <c r="N306" s="12">
        <v>6.15</v>
      </c>
      <c r="O306" s="12">
        <v>6150</v>
      </c>
      <c r="P306" s="12">
        <v>0</v>
      </c>
      <c r="Q306" s="12">
        <v>0</v>
      </c>
      <c r="R306" s="12">
        <v>6150</v>
      </c>
      <c r="S306" s="46">
        <f t="shared" si="6"/>
        <v>157968900</v>
      </c>
    </row>
    <row r="307" spans="1:19" s="14" customFormat="1" x14ac:dyDescent="0.3">
      <c r="A307" s="10" t="s">
        <v>1065</v>
      </c>
      <c r="B307" s="11" t="s">
        <v>1058</v>
      </c>
      <c r="C307" s="11">
        <v>1745153</v>
      </c>
      <c r="D307" s="11" t="s">
        <v>27</v>
      </c>
      <c r="E307" s="10"/>
      <c r="F307" s="11" t="s">
        <v>28</v>
      </c>
      <c r="G307" s="11" t="s">
        <v>29</v>
      </c>
      <c r="H307" s="11">
        <v>25686</v>
      </c>
      <c r="I307" s="11">
        <v>2</v>
      </c>
      <c r="J307" s="11" t="s">
        <v>50</v>
      </c>
      <c r="K307" s="11" t="s">
        <v>51</v>
      </c>
      <c r="L307" s="11" t="s">
        <v>32</v>
      </c>
      <c r="M307" s="12">
        <v>700</v>
      </c>
      <c r="N307" s="12">
        <v>5.28</v>
      </c>
      <c r="O307" s="12">
        <v>3696</v>
      </c>
      <c r="P307" s="12">
        <v>0</v>
      </c>
      <c r="Q307" s="12">
        <v>0</v>
      </c>
      <c r="R307" s="12">
        <v>3696</v>
      </c>
      <c r="S307" s="46">
        <f t="shared" si="6"/>
        <v>94935456</v>
      </c>
    </row>
    <row r="308" spans="1:19" s="14" customFormat="1" x14ac:dyDescent="0.3">
      <c r="A308" s="10" t="s">
        <v>1065</v>
      </c>
      <c r="B308" s="11" t="s">
        <v>1058</v>
      </c>
      <c r="C308" s="11">
        <v>1745153</v>
      </c>
      <c r="D308" s="11" t="s">
        <v>27</v>
      </c>
      <c r="E308" s="10"/>
      <c r="F308" s="11" t="s">
        <v>28</v>
      </c>
      <c r="G308" s="11" t="s">
        <v>29</v>
      </c>
      <c r="H308" s="11">
        <v>25686</v>
      </c>
      <c r="I308" s="11">
        <v>3</v>
      </c>
      <c r="J308" s="11" t="s">
        <v>52</v>
      </c>
      <c r="K308" s="11" t="s">
        <v>53</v>
      </c>
      <c r="L308" s="11" t="s">
        <v>32</v>
      </c>
      <c r="M308" s="12">
        <v>1400</v>
      </c>
      <c r="N308" s="12">
        <v>6.01</v>
      </c>
      <c r="O308" s="12">
        <v>8414</v>
      </c>
      <c r="P308" s="12">
        <v>0</v>
      </c>
      <c r="Q308" s="12">
        <v>0</v>
      </c>
      <c r="R308" s="12">
        <v>8414</v>
      </c>
      <c r="S308" s="46">
        <f t="shared" si="6"/>
        <v>216122004</v>
      </c>
    </row>
    <row r="309" spans="1:19" s="14" customFormat="1" x14ac:dyDescent="0.3">
      <c r="A309" s="10" t="s">
        <v>1065</v>
      </c>
      <c r="B309" s="11" t="s">
        <v>1058</v>
      </c>
      <c r="C309" s="11">
        <v>1745153</v>
      </c>
      <c r="D309" s="11" t="s">
        <v>27</v>
      </c>
      <c r="E309" s="10"/>
      <c r="F309" s="11" t="s">
        <v>28</v>
      </c>
      <c r="G309" s="11" t="s">
        <v>29</v>
      </c>
      <c r="H309" s="11">
        <v>25686</v>
      </c>
      <c r="I309" s="11">
        <v>4</v>
      </c>
      <c r="J309" s="11"/>
      <c r="K309" s="11" t="s">
        <v>1066</v>
      </c>
      <c r="L309" s="11" t="s">
        <v>46</v>
      </c>
      <c r="M309" s="12">
        <v>0</v>
      </c>
      <c r="N309" s="12">
        <v>0</v>
      </c>
      <c r="O309" s="12">
        <v>0</v>
      </c>
      <c r="P309" s="12">
        <v>0</v>
      </c>
      <c r="Q309" s="12">
        <v>0</v>
      </c>
      <c r="R309" s="12">
        <v>0</v>
      </c>
      <c r="S309" s="46">
        <f t="shared" si="6"/>
        <v>0</v>
      </c>
    </row>
    <row r="310" spans="1:19" s="14" customFormat="1" x14ac:dyDescent="0.3">
      <c r="A310" s="10" t="s">
        <v>1067</v>
      </c>
      <c r="B310" s="11" t="s">
        <v>1058</v>
      </c>
      <c r="C310" s="11">
        <v>1745154</v>
      </c>
      <c r="D310" s="11" t="s">
        <v>27</v>
      </c>
      <c r="E310" s="10"/>
      <c r="F310" s="11" t="s">
        <v>28</v>
      </c>
      <c r="G310" s="11" t="s">
        <v>29</v>
      </c>
      <c r="H310" s="11">
        <v>25686</v>
      </c>
      <c r="I310" s="11">
        <v>1</v>
      </c>
      <c r="J310" s="11" t="s">
        <v>253</v>
      </c>
      <c r="K310" s="11" t="s">
        <v>254</v>
      </c>
      <c r="L310" s="11" t="s">
        <v>32</v>
      </c>
      <c r="M310" s="12">
        <v>1000</v>
      </c>
      <c r="N310" s="12">
        <v>2.88002</v>
      </c>
      <c r="O310" s="12">
        <v>2880.02</v>
      </c>
      <c r="P310" s="12">
        <v>0</v>
      </c>
      <c r="Q310" s="12">
        <v>0</v>
      </c>
      <c r="R310" s="12">
        <v>2880.02</v>
      </c>
      <c r="S310" s="46">
        <f t="shared" si="6"/>
        <v>73976194</v>
      </c>
    </row>
    <row r="311" spans="1:19" s="14" customFormat="1" x14ac:dyDescent="0.3">
      <c r="A311" s="10" t="s">
        <v>1067</v>
      </c>
      <c r="B311" s="11" t="s">
        <v>1058</v>
      </c>
      <c r="C311" s="11">
        <v>1745154</v>
      </c>
      <c r="D311" s="11" t="s">
        <v>27</v>
      </c>
      <c r="E311" s="10"/>
      <c r="F311" s="11" t="s">
        <v>28</v>
      </c>
      <c r="G311" s="11" t="s">
        <v>29</v>
      </c>
      <c r="H311" s="11">
        <v>25686</v>
      </c>
      <c r="I311" s="11">
        <v>2</v>
      </c>
      <c r="J311" s="11" t="s">
        <v>255</v>
      </c>
      <c r="K311" s="11" t="s">
        <v>256</v>
      </c>
      <c r="L311" s="11" t="s">
        <v>32</v>
      </c>
      <c r="M311" s="12">
        <v>1000</v>
      </c>
      <c r="N311" s="12">
        <v>3.57</v>
      </c>
      <c r="O311" s="12">
        <v>3570</v>
      </c>
      <c r="P311" s="12">
        <v>0</v>
      </c>
      <c r="Q311" s="12">
        <v>0</v>
      </c>
      <c r="R311" s="12">
        <v>3570</v>
      </c>
      <c r="S311" s="46">
        <f t="shared" si="6"/>
        <v>91699020</v>
      </c>
    </row>
    <row r="312" spans="1:19" s="14" customFormat="1" x14ac:dyDescent="0.3">
      <c r="A312" s="10" t="s">
        <v>1067</v>
      </c>
      <c r="B312" s="11" t="s">
        <v>1058</v>
      </c>
      <c r="C312" s="11">
        <v>1745154</v>
      </c>
      <c r="D312" s="11" t="s">
        <v>27</v>
      </c>
      <c r="E312" s="10"/>
      <c r="F312" s="11" t="s">
        <v>28</v>
      </c>
      <c r="G312" s="11" t="s">
        <v>29</v>
      </c>
      <c r="H312" s="11">
        <v>25686</v>
      </c>
      <c r="I312" s="11">
        <v>3</v>
      </c>
      <c r="J312" s="11"/>
      <c r="K312" s="11" t="s">
        <v>1068</v>
      </c>
      <c r="L312" s="11" t="s">
        <v>46</v>
      </c>
      <c r="M312" s="12">
        <v>0</v>
      </c>
      <c r="N312" s="12">
        <v>0</v>
      </c>
      <c r="O312" s="12">
        <v>0</v>
      </c>
      <c r="P312" s="12">
        <v>0</v>
      </c>
      <c r="Q312" s="12">
        <v>0</v>
      </c>
      <c r="R312" s="12">
        <v>0</v>
      </c>
      <c r="S312" s="46">
        <f t="shared" si="6"/>
        <v>0</v>
      </c>
    </row>
    <row r="313" spans="1:19" s="14" customFormat="1" x14ac:dyDescent="0.3">
      <c r="A313" s="10" t="s">
        <v>1069</v>
      </c>
      <c r="B313" s="11" t="s">
        <v>1058</v>
      </c>
      <c r="C313" s="11">
        <v>1745155</v>
      </c>
      <c r="D313" s="11" t="s">
        <v>27</v>
      </c>
      <c r="E313" s="10"/>
      <c r="F313" s="11" t="s">
        <v>28</v>
      </c>
      <c r="G313" s="11" t="s">
        <v>29</v>
      </c>
      <c r="H313" s="11">
        <v>25686</v>
      </c>
      <c r="I313" s="11">
        <v>1</v>
      </c>
      <c r="J313" s="11" t="s">
        <v>56</v>
      </c>
      <c r="K313" s="11" t="s">
        <v>57</v>
      </c>
      <c r="L313" s="11" t="s">
        <v>32</v>
      </c>
      <c r="M313" s="12">
        <v>800</v>
      </c>
      <c r="N313" s="12">
        <v>6.0540000000000003</v>
      </c>
      <c r="O313" s="12">
        <v>4843.2</v>
      </c>
      <c r="P313" s="12">
        <v>0</v>
      </c>
      <c r="Q313" s="12">
        <v>0</v>
      </c>
      <c r="R313" s="12">
        <v>4843.2</v>
      </c>
      <c r="S313" s="46">
        <f t="shared" si="6"/>
        <v>124402435</v>
      </c>
    </row>
    <row r="314" spans="1:19" s="14" customFormat="1" x14ac:dyDescent="0.3">
      <c r="A314" s="10" t="s">
        <v>1069</v>
      </c>
      <c r="B314" s="11" t="s">
        <v>1058</v>
      </c>
      <c r="C314" s="11">
        <v>1745155</v>
      </c>
      <c r="D314" s="11" t="s">
        <v>27</v>
      </c>
      <c r="E314" s="10"/>
      <c r="F314" s="11" t="s">
        <v>28</v>
      </c>
      <c r="G314" s="11" t="s">
        <v>29</v>
      </c>
      <c r="H314" s="11">
        <v>25686</v>
      </c>
      <c r="I314" s="11">
        <v>2</v>
      </c>
      <c r="J314" s="11" t="s">
        <v>58</v>
      </c>
      <c r="K314" s="11" t="s">
        <v>59</v>
      </c>
      <c r="L314" s="11" t="s">
        <v>32</v>
      </c>
      <c r="M314" s="12">
        <v>1000</v>
      </c>
      <c r="N314" s="12">
        <v>2.0880000000000001</v>
      </c>
      <c r="O314" s="12">
        <v>2088</v>
      </c>
      <c r="P314" s="12">
        <v>0</v>
      </c>
      <c r="Q314" s="12">
        <v>0</v>
      </c>
      <c r="R314" s="12">
        <v>2088</v>
      </c>
      <c r="S314" s="46">
        <f t="shared" si="6"/>
        <v>53632368</v>
      </c>
    </row>
    <row r="315" spans="1:19" s="14" customFormat="1" x14ac:dyDescent="0.3">
      <c r="A315" s="10" t="s">
        <v>1069</v>
      </c>
      <c r="B315" s="11" t="s">
        <v>1058</v>
      </c>
      <c r="C315" s="11">
        <v>1745155</v>
      </c>
      <c r="D315" s="11" t="s">
        <v>27</v>
      </c>
      <c r="E315" s="10"/>
      <c r="F315" s="11" t="s">
        <v>28</v>
      </c>
      <c r="G315" s="11" t="s">
        <v>29</v>
      </c>
      <c r="H315" s="11">
        <v>25686</v>
      </c>
      <c r="I315" s="11">
        <v>3</v>
      </c>
      <c r="J315" s="11"/>
      <c r="K315" s="11" t="s">
        <v>1070</v>
      </c>
      <c r="L315" s="11" t="s">
        <v>46</v>
      </c>
      <c r="M315" s="12">
        <v>0</v>
      </c>
      <c r="N315" s="12">
        <v>0</v>
      </c>
      <c r="O315" s="12">
        <v>0</v>
      </c>
      <c r="P315" s="12">
        <v>0</v>
      </c>
      <c r="Q315" s="12">
        <v>0</v>
      </c>
      <c r="R315" s="12">
        <v>0</v>
      </c>
      <c r="S315" s="46">
        <f t="shared" si="6"/>
        <v>0</v>
      </c>
    </row>
    <row r="316" spans="1:19" s="14" customFormat="1" x14ac:dyDescent="0.3">
      <c r="A316" s="10" t="s">
        <v>1071</v>
      </c>
      <c r="B316" s="11" t="s">
        <v>1058</v>
      </c>
      <c r="C316" s="11">
        <v>1745156</v>
      </c>
      <c r="D316" s="11" t="s">
        <v>27</v>
      </c>
      <c r="E316" s="10"/>
      <c r="F316" s="11" t="s">
        <v>28</v>
      </c>
      <c r="G316" s="11" t="s">
        <v>29</v>
      </c>
      <c r="H316" s="11">
        <v>25686</v>
      </c>
      <c r="I316" s="11">
        <v>1</v>
      </c>
      <c r="J316" s="11" t="s">
        <v>62</v>
      </c>
      <c r="K316" s="11" t="s">
        <v>63</v>
      </c>
      <c r="L316" s="11" t="s">
        <v>32</v>
      </c>
      <c r="M316" s="12">
        <v>800</v>
      </c>
      <c r="N316" s="12">
        <v>3.43</v>
      </c>
      <c r="O316" s="12">
        <v>2744</v>
      </c>
      <c r="P316" s="12">
        <v>0</v>
      </c>
      <c r="Q316" s="12">
        <v>0</v>
      </c>
      <c r="R316" s="12">
        <v>2744</v>
      </c>
      <c r="S316" s="46">
        <f t="shared" si="6"/>
        <v>70482384</v>
      </c>
    </row>
    <row r="317" spans="1:19" s="14" customFormat="1" x14ac:dyDescent="0.3">
      <c r="A317" s="10" t="s">
        <v>1071</v>
      </c>
      <c r="B317" s="11" t="s">
        <v>1058</v>
      </c>
      <c r="C317" s="11">
        <v>1745156</v>
      </c>
      <c r="D317" s="11" t="s">
        <v>27</v>
      </c>
      <c r="E317" s="10"/>
      <c r="F317" s="11" t="s">
        <v>28</v>
      </c>
      <c r="G317" s="11" t="s">
        <v>29</v>
      </c>
      <c r="H317" s="11">
        <v>25686</v>
      </c>
      <c r="I317" s="11">
        <v>2</v>
      </c>
      <c r="J317" s="11" t="s">
        <v>64</v>
      </c>
      <c r="K317" s="11" t="s">
        <v>65</v>
      </c>
      <c r="L317" s="11" t="s">
        <v>32</v>
      </c>
      <c r="M317" s="12">
        <v>500</v>
      </c>
      <c r="N317" s="12">
        <v>2.5099999999999998</v>
      </c>
      <c r="O317" s="12">
        <v>1255</v>
      </c>
      <c r="P317" s="12">
        <v>0</v>
      </c>
      <c r="Q317" s="12">
        <v>0</v>
      </c>
      <c r="R317" s="12">
        <v>1255</v>
      </c>
      <c r="S317" s="46">
        <f t="shared" si="6"/>
        <v>32235930</v>
      </c>
    </row>
    <row r="318" spans="1:19" s="14" customFormat="1" x14ac:dyDescent="0.3">
      <c r="A318" s="10" t="s">
        <v>1071</v>
      </c>
      <c r="B318" s="11" t="s">
        <v>1058</v>
      </c>
      <c r="C318" s="11">
        <v>1745156</v>
      </c>
      <c r="D318" s="11" t="s">
        <v>27</v>
      </c>
      <c r="E318" s="10"/>
      <c r="F318" s="11" t="s">
        <v>28</v>
      </c>
      <c r="G318" s="11" t="s">
        <v>29</v>
      </c>
      <c r="H318" s="11">
        <v>25686</v>
      </c>
      <c r="I318" s="11">
        <v>3</v>
      </c>
      <c r="J318" s="11" t="s">
        <v>68</v>
      </c>
      <c r="K318" s="11" t="s">
        <v>69</v>
      </c>
      <c r="L318" s="11" t="s">
        <v>32</v>
      </c>
      <c r="M318" s="12">
        <v>600</v>
      </c>
      <c r="N318" s="12">
        <v>3.47</v>
      </c>
      <c r="O318" s="12">
        <v>2082</v>
      </c>
      <c r="P318" s="12">
        <v>0</v>
      </c>
      <c r="Q318" s="12">
        <v>0</v>
      </c>
      <c r="R318" s="12">
        <v>2082</v>
      </c>
      <c r="S318" s="46">
        <f t="shared" si="6"/>
        <v>53478252</v>
      </c>
    </row>
    <row r="319" spans="1:19" s="14" customFormat="1" x14ac:dyDescent="0.3">
      <c r="A319" s="10" t="s">
        <v>1071</v>
      </c>
      <c r="B319" s="11" t="s">
        <v>1058</v>
      </c>
      <c r="C319" s="11">
        <v>1745156</v>
      </c>
      <c r="D319" s="11" t="s">
        <v>27</v>
      </c>
      <c r="E319" s="10"/>
      <c r="F319" s="11" t="s">
        <v>28</v>
      </c>
      <c r="G319" s="11" t="s">
        <v>29</v>
      </c>
      <c r="H319" s="11">
        <v>25686</v>
      </c>
      <c r="I319" s="11">
        <v>4</v>
      </c>
      <c r="J319" s="11"/>
      <c r="K319" s="11" t="s">
        <v>1072</v>
      </c>
      <c r="L319" s="11" t="s">
        <v>46</v>
      </c>
      <c r="M319" s="12">
        <v>0</v>
      </c>
      <c r="N319" s="12">
        <v>0</v>
      </c>
      <c r="O319" s="12">
        <v>0</v>
      </c>
      <c r="P319" s="12">
        <v>0</v>
      </c>
      <c r="Q319" s="12">
        <v>0</v>
      </c>
      <c r="R319" s="12">
        <v>0</v>
      </c>
      <c r="S319" s="46">
        <f t="shared" si="6"/>
        <v>0</v>
      </c>
    </row>
    <row r="320" spans="1:19" s="14" customFormat="1" x14ac:dyDescent="0.3">
      <c r="A320" s="10" t="s">
        <v>1073</v>
      </c>
      <c r="B320" s="11" t="s">
        <v>1058</v>
      </c>
      <c r="C320" s="11">
        <v>1745158</v>
      </c>
      <c r="D320" s="11" t="s">
        <v>125</v>
      </c>
      <c r="E320" s="10"/>
      <c r="F320" s="11" t="s">
        <v>126</v>
      </c>
      <c r="G320" s="11" t="s">
        <v>81</v>
      </c>
      <c r="H320" s="11">
        <v>23529</v>
      </c>
      <c r="I320" s="11">
        <v>1</v>
      </c>
      <c r="J320" s="11" t="s">
        <v>147</v>
      </c>
      <c r="K320" s="11" t="s">
        <v>148</v>
      </c>
      <c r="L320" s="11" t="s">
        <v>32</v>
      </c>
      <c r="M320" s="12">
        <v>3000</v>
      </c>
      <c r="N320" s="12">
        <v>5.85</v>
      </c>
      <c r="O320" s="12">
        <v>17550</v>
      </c>
      <c r="P320" s="12">
        <v>0</v>
      </c>
      <c r="Q320" s="12">
        <v>0</v>
      </c>
      <c r="R320" s="12">
        <v>17550</v>
      </c>
      <c r="S320" s="46">
        <f t="shared" si="6"/>
        <v>412933950</v>
      </c>
    </row>
    <row r="321" spans="1:19" s="14" customFormat="1" x14ac:dyDescent="0.3">
      <c r="A321" s="10" t="s">
        <v>1073</v>
      </c>
      <c r="B321" s="11" t="s">
        <v>1058</v>
      </c>
      <c r="C321" s="11">
        <v>1745158</v>
      </c>
      <c r="D321" s="11" t="s">
        <v>125</v>
      </c>
      <c r="E321" s="10"/>
      <c r="F321" s="11" t="s">
        <v>126</v>
      </c>
      <c r="G321" s="11" t="s">
        <v>81</v>
      </c>
      <c r="H321" s="11">
        <v>23529</v>
      </c>
      <c r="I321" s="11">
        <v>2</v>
      </c>
      <c r="J321" s="11" t="s">
        <v>149</v>
      </c>
      <c r="K321" s="11" t="s">
        <v>150</v>
      </c>
      <c r="L321" s="11" t="s">
        <v>32</v>
      </c>
      <c r="M321" s="12">
        <v>600</v>
      </c>
      <c r="N321" s="12">
        <v>5.85</v>
      </c>
      <c r="O321" s="12">
        <v>3510</v>
      </c>
      <c r="P321" s="12">
        <v>0</v>
      </c>
      <c r="Q321" s="12">
        <v>0</v>
      </c>
      <c r="R321" s="12">
        <v>3510</v>
      </c>
      <c r="S321" s="46">
        <f t="shared" si="6"/>
        <v>82586790</v>
      </c>
    </row>
    <row r="322" spans="1:19" s="14" customFormat="1" x14ac:dyDescent="0.3">
      <c r="A322" s="10" t="s">
        <v>1073</v>
      </c>
      <c r="B322" s="11" t="s">
        <v>1058</v>
      </c>
      <c r="C322" s="11">
        <v>1745158</v>
      </c>
      <c r="D322" s="11" t="s">
        <v>125</v>
      </c>
      <c r="E322" s="10"/>
      <c r="F322" s="11" t="s">
        <v>126</v>
      </c>
      <c r="G322" s="11" t="s">
        <v>81</v>
      </c>
      <c r="H322" s="11">
        <v>23529</v>
      </c>
      <c r="I322" s="11">
        <v>3</v>
      </c>
      <c r="J322" s="11" t="s">
        <v>82</v>
      </c>
      <c r="K322" s="11" t="s">
        <v>83</v>
      </c>
      <c r="L322" s="11" t="s">
        <v>32</v>
      </c>
      <c r="M322" s="12">
        <v>2200</v>
      </c>
      <c r="N322" s="12">
        <v>5.85</v>
      </c>
      <c r="O322" s="12">
        <v>12870</v>
      </c>
      <c r="P322" s="12">
        <v>0</v>
      </c>
      <c r="Q322" s="12">
        <v>0</v>
      </c>
      <c r="R322" s="12">
        <v>12870</v>
      </c>
      <c r="S322" s="46">
        <f t="shared" si="6"/>
        <v>302818230</v>
      </c>
    </row>
    <row r="323" spans="1:19" s="14" customFormat="1" x14ac:dyDescent="0.3">
      <c r="A323" s="10" t="s">
        <v>1073</v>
      </c>
      <c r="B323" s="11" t="s">
        <v>1058</v>
      </c>
      <c r="C323" s="11">
        <v>1745158</v>
      </c>
      <c r="D323" s="11" t="s">
        <v>125</v>
      </c>
      <c r="E323" s="10"/>
      <c r="F323" s="11" t="s">
        <v>126</v>
      </c>
      <c r="G323" s="11" t="s">
        <v>81</v>
      </c>
      <c r="H323" s="11">
        <v>23529</v>
      </c>
      <c r="I323" s="11">
        <v>4</v>
      </c>
      <c r="J323" s="11" t="s">
        <v>151</v>
      </c>
      <c r="K323" s="11" t="s">
        <v>152</v>
      </c>
      <c r="L323" s="11" t="s">
        <v>32</v>
      </c>
      <c r="M323" s="12">
        <v>700</v>
      </c>
      <c r="N323" s="12">
        <v>5.75</v>
      </c>
      <c r="O323" s="12">
        <v>4025</v>
      </c>
      <c r="P323" s="12">
        <v>0</v>
      </c>
      <c r="Q323" s="12">
        <v>0</v>
      </c>
      <c r="R323" s="12">
        <v>4025</v>
      </c>
      <c r="S323" s="46">
        <f t="shared" si="6"/>
        <v>94704225</v>
      </c>
    </row>
    <row r="324" spans="1:19" s="14" customFormat="1" x14ac:dyDescent="0.3">
      <c r="A324" s="10" t="s">
        <v>1073</v>
      </c>
      <c r="B324" s="11" t="s">
        <v>1058</v>
      </c>
      <c r="C324" s="11">
        <v>1745158</v>
      </c>
      <c r="D324" s="11" t="s">
        <v>125</v>
      </c>
      <c r="E324" s="10"/>
      <c r="F324" s="11" t="s">
        <v>126</v>
      </c>
      <c r="G324" s="11" t="s">
        <v>81</v>
      </c>
      <c r="H324" s="11">
        <v>23529</v>
      </c>
      <c r="I324" s="11">
        <v>5</v>
      </c>
      <c r="J324" s="11" t="s">
        <v>153</v>
      </c>
      <c r="K324" s="11" t="s">
        <v>154</v>
      </c>
      <c r="L324" s="11" t="s">
        <v>32</v>
      </c>
      <c r="M324" s="12">
        <v>600</v>
      </c>
      <c r="N324" s="12">
        <v>5.75</v>
      </c>
      <c r="O324" s="12">
        <v>3450</v>
      </c>
      <c r="P324" s="12">
        <v>0</v>
      </c>
      <c r="Q324" s="12">
        <v>0</v>
      </c>
      <c r="R324" s="12">
        <v>3450</v>
      </c>
      <c r="S324" s="46">
        <f t="shared" si="6"/>
        <v>81175050</v>
      </c>
    </row>
    <row r="325" spans="1:19" s="14" customFormat="1" x14ac:dyDescent="0.3">
      <c r="A325" s="10" t="s">
        <v>1073</v>
      </c>
      <c r="B325" s="11" t="s">
        <v>1058</v>
      </c>
      <c r="C325" s="11">
        <v>1745158</v>
      </c>
      <c r="D325" s="11" t="s">
        <v>125</v>
      </c>
      <c r="E325" s="10"/>
      <c r="F325" s="11" t="s">
        <v>126</v>
      </c>
      <c r="G325" s="11" t="s">
        <v>81</v>
      </c>
      <c r="H325" s="11">
        <v>23529</v>
      </c>
      <c r="I325" s="11">
        <v>6</v>
      </c>
      <c r="J325" s="11" t="s">
        <v>155</v>
      </c>
      <c r="K325" s="11" t="s">
        <v>156</v>
      </c>
      <c r="L325" s="11" t="s">
        <v>32</v>
      </c>
      <c r="M325" s="12">
        <v>100</v>
      </c>
      <c r="N325" s="12">
        <v>6.33</v>
      </c>
      <c r="O325" s="12">
        <v>633</v>
      </c>
      <c r="P325" s="12">
        <v>0</v>
      </c>
      <c r="Q325" s="12">
        <v>0</v>
      </c>
      <c r="R325" s="12">
        <v>633</v>
      </c>
      <c r="S325" s="46">
        <f t="shared" si="6"/>
        <v>14893857</v>
      </c>
    </row>
    <row r="326" spans="1:19" s="14" customFormat="1" x14ac:dyDescent="0.3">
      <c r="A326" s="10" t="s">
        <v>1073</v>
      </c>
      <c r="B326" s="11" t="s">
        <v>1058</v>
      </c>
      <c r="C326" s="11">
        <v>1745158</v>
      </c>
      <c r="D326" s="11" t="s">
        <v>125</v>
      </c>
      <c r="E326" s="10"/>
      <c r="F326" s="11" t="s">
        <v>126</v>
      </c>
      <c r="G326" s="11" t="s">
        <v>81</v>
      </c>
      <c r="H326" s="11">
        <v>23529</v>
      </c>
      <c r="I326" s="11">
        <v>7</v>
      </c>
      <c r="J326" s="11" t="s">
        <v>159</v>
      </c>
      <c r="K326" s="11" t="s">
        <v>160</v>
      </c>
      <c r="L326" s="11" t="s">
        <v>32</v>
      </c>
      <c r="M326" s="12">
        <v>1700</v>
      </c>
      <c r="N326" s="12">
        <v>2.88</v>
      </c>
      <c r="O326" s="12">
        <v>4896</v>
      </c>
      <c r="P326" s="12">
        <v>0</v>
      </c>
      <c r="Q326" s="12">
        <v>0</v>
      </c>
      <c r="R326" s="12">
        <v>4896</v>
      </c>
      <c r="S326" s="46">
        <f t="shared" si="6"/>
        <v>115197984</v>
      </c>
    </row>
    <row r="327" spans="1:19" s="14" customFormat="1" x14ac:dyDescent="0.3">
      <c r="A327" s="10" t="s">
        <v>1073</v>
      </c>
      <c r="B327" s="11" t="s">
        <v>1058</v>
      </c>
      <c r="C327" s="11">
        <v>1745158</v>
      </c>
      <c r="D327" s="11" t="s">
        <v>125</v>
      </c>
      <c r="E327" s="10"/>
      <c r="F327" s="11" t="s">
        <v>126</v>
      </c>
      <c r="G327" s="11" t="s">
        <v>81</v>
      </c>
      <c r="H327" s="11">
        <v>23529</v>
      </c>
      <c r="I327" s="11">
        <v>8</v>
      </c>
      <c r="J327" s="11" t="s">
        <v>161</v>
      </c>
      <c r="K327" s="11" t="s">
        <v>162</v>
      </c>
      <c r="L327" s="11" t="s">
        <v>32</v>
      </c>
      <c r="M327" s="12">
        <v>1100</v>
      </c>
      <c r="N327" s="12">
        <v>5.75</v>
      </c>
      <c r="O327" s="12">
        <v>6325</v>
      </c>
      <c r="P327" s="12">
        <v>0</v>
      </c>
      <c r="Q327" s="12">
        <v>0</v>
      </c>
      <c r="R327" s="12">
        <v>6325</v>
      </c>
      <c r="S327" s="46">
        <f t="shared" si="6"/>
        <v>148820925</v>
      </c>
    </row>
    <row r="328" spans="1:19" s="14" customFormat="1" x14ac:dyDescent="0.3">
      <c r="A328" s="10" t="s">
        <v>1073</v>
      </c>
      <c r="B328" s="11" t="s">
        <v>1058</v>
      </c>
      <c r="C328" s="11">
        <v>1745158</v>
      </c>
      <c r="D328" s="11" t="s">
        <v>125</v>
      </c>
      <c r="E328" s="10"/>
      <c r="F328" s="11" t="s">
        <v>126</v>
      </c>
      <c r="G328" s="11" t="s">
        <v>81</v>
      </c>
      <c r="H328" s="11">
        <v>23529</v>
      </c>
      <c r="I328" s="11">
        <v>9</v>
      </c>
      <c r="J328" s="11" t="s">
        <v>163</v>
      </c>
      <c r="K328" s="11" t="s">
        <v>164</v>
      </c>
      <c r="L328" s="11" t="s">
        <v>32</v>
      </c>
      <c r="M328" s="12">
        <v>600</v>
      </c>
      <c r="N328" s="12">
        <v>5.75</v>
      </c>
      <c r="O328" s="12">
        <v>3450</v>
      </c>
      <c r="P328" s="12">
        <v>0</v>
      </c>
      <c r="Q328" s="12">
        <v>0</v>
      </c>
      <c r="R328" s="12">
        <v>3450</v>
      </c>
      <c r="S328" s="46">
        <f t="shared" si="6"/>
        <v>81175050</v>
      </c>
    </row>
    <row r="329" spans="1:19" s="14" customFormat="1" x14ac:dyDescent="0.3">
      <c r="A329" s="10" t="s">
        <v>1073</v>
      </c>
      <c r="B329" s="11" t="s">
        <v>1058</v>
      </c>
      <c r="C329" s="11">
        <v>1745158</v>
      </c>
      <c r="D329" s="11" t="s">
        <v>125</v>
      </c>
      <c r="E329" s="10"/>
      <c r="F329" s="11" t="s">
        <v>126</v>
      </c>
      <c r="G329" s="11" t="s">
        <v>81</v>
      </c>
      <c r="H329" s="11">
        <v>23529</v>
      </c>
      <c r="I329" s="11">
        <v>10</v>
      </c>
      <c r="J329" s="11" t="s">
        <v>165</v>
      </c>
      <c r="K329" s="11" t="s">
        <v>166</v>
      </c>
      <c r="L329" s="11" t="s">
        <v>32</v>
      </c>
      <c r="M329" s="12">
        <v>100</v>
      </c>
      <c r="N329" s="12">
        <v>6.33</v>
      </c>
      <c r="O329" s="12">
        <v>633</v>
      </c>
      <c r="P329" s="12">
        <v>0</v>
      </c>
      <c r="Q329" s="12">
        <v>0</v>
      </c>
      <c r="R329" s="12">
        <v>633</v>
      </c>
      <c r="S329" s="46">
        <f t="shared" si="6"/>
        <v>14893857</v>
      </c>
    </row>
    <row r="330" spans="1:19" s="14" customFormat="1" x14ac:dyDescent="0.3">
      <c r="A330" s="10" t="s">
        <v>1073</v>
      </c>
      <c r="B330" s="11" t="s">
        <v>1058</v>
      </c>
      <c r="C330" s="11">
        <v>1745158</v>
      </c>
      <c r="D330" s="11" t="s">
        <v>125</v>
      </c>
      <c r="E330" s="10"/>
      <c r="F330" s="11" t="s">
        <v>126</v>
      </c>
      <c r="G330" s="11" t="s">
        <v>81</v>
      </c>
      <c r="H330" s="11">
        <v>23529</v>
      </c>
      <c r="I330" s="11">
        <v>11</v>
      </c>
      <c r="J330" s="11" t="s">
        <v>167</v>
      </c>
      <c r="K330" s="11" t="s">
        <v>168</v>
      </c>
      <c r="L330" s="11" t="s">
        <v>32</v>
      </c>
      <c r="M330" s="12">
        <v>100</v>
      </c>
      <c r="N330" s="12">
        <v>6.33</v>
      </c>
      <c r="O330" s="12">
        <v>633</v>
      </c>
      <c r="P330" s="12">
        <v>0</v>
      </c>
      <c r="Q330" s="12">
        <v>0</v>
      </c>
      <c r="R330" s="12">
        <v>633</v>
      </c>
      <c r="S330" s="46">
        <f t="shared" si="6"/>
        <v>14893857</v>
      </c>
    </row>
    <row r="331" spans="1:19" s="14" customFormat="1" x14ac:dyDescent="0.3">
      <c r="A331" s="10" t="s">
        <v>1073</v>
      </c>
      <c r="B331" s="11" t="s">
        <v>1058</v>
      </c>
      <c r="C331" s="11">
        <v>1745158</v>
      </c>
      <c r="D331" s="11" t="s">
        <v>125</v>
      </c>
      <c r="E331" s="10"/>
      <c r="F331" s="11" t="s">
        <v>126</v>
      </c>
      <c r="G331" s="11" t="s">
        <v>81</v>
      </c>
      <c r="H331" s="11">
        <v>23529</v>
      </c>
      <c r="I331" s="11">
        <v>12</v>
      </c>
      <c r="J331" s="11"/>
      <c r="K331" s="11" t="s">
        <v>1074</v>
      </c>
      <c r="L331" s="11" t="s">
        <v>46</v>
      </c>
      <c r="M331" s="12">
        <v>0</v>
      </c>
      <c r="N331" s="12">
        <v>0</v>
      </c>
      <c r="O331" s="12">
        <v>0</v>
      </c>
      <c r="P331" s="12">
        <v>0</v>
      </c>
      <c r="Q331" s="12">
        <v>0</v>
      </c>
      <c r="R331" s="12">
        <v>0</v>
      </c>
      <c r="S331" s="46">
        <f t="shared" si="6"/>
        <v>0</v>
      </c>
    </row>
    <row r="332" spans="1:19" s="14" customFormat="1" x14ac:dyDescent="0.3">
      <c r="A332" s="10" t="s">
        <v>1075</v>
      </c>
      <c r="B332" s="11" t="s">
        <v>1058</v>
      </c>
      <c r="C332" s="11">
        <v>1745159</v>
      </c>
      <c r="D332" s="11" t="s">
        <v>125</v>
      </c>
      <c r="E332" s="10"/>
      <c r="F332" s="11" t="s">
        <v>126</v>
      </c>
      <c r="G332" s="11" t="s">
        <v>81</v>
      </c>
      <c r="H332" s="11">
        <v>23529</v>
      </c>
      <c r="I332" s="11">
        <v>1</v>
      </c>
      <c r="J332" s="11" t="s">
        <v>86</v>
      </c>
      <c r="K332" s="11" t="s">
        <v>87</v>
      </c>
      <c r="L332" s="11" t="s">
        <v>32</v>
      </c>
      <c r="M332" s="12">
        <v>1200</v>
      </c>
      <c r="N332" s="12">
        <v>5.1100000000000003</v>
      </c>
      <c r="O332" s="12">
        <v>6132</v>
      </c>
      <c r="P332" s="12">
        <v>0</v>
      </c>
      <c r="Q332" s="12">
        <v>0</v>
      </c>
      <c r="R332" s="12">
        <v>6132</v>
      </c>
      <c r="S332" s="46">
        <f t="shared" si="6"/>
        <v>144279828</v>
      </c>
    </row>
    <row r="333" spans="1:19" s="14" customFormat="1" x14ac:dyDescent="0.3">
      <c r="A333" s="10" t="s">
        <v>1075</v>
      </c>
      <c r="B333" s="11" t="s">
        <v>1058</v>
      </c>
      <c r="C333" s="11">
        <v>1745159</v>
      </c>
      <c r="D333" s="11" t="s">
        <v>125</v>
      </c>
      <c r="E333" s="10"/>
      <c r="F333" s="11" t="s">
        <v>126</v>
      </c>
      <c r="G333" s="11" t="s">
        <v>81</v>
      </c>
      <c r="H333" s="11">
        <v>23529</v>
      </c>
      <c r="I333" s="11">
        <v>2</v>
      </c>
      <c r="J333" s="11" t="s">
        <v>127</v>
      </c>
      <c r="K333" s="11" t="s">
        <v>1076</v>
      </c>
      <c r="L333" s="11" t="s">
        <v>32</v>
      </c>
      <c r="M333" s="12">
        <v>700</v>
      </c>
      <c r="N333" s="12">
        <v>5.1100000000000003</v>
      </c>
      <c r="O333" s="12">
        <v>3577</v>
      </c>
      <c r="P333" s="12">
        <v>0</v>
      </c>
      <c r="Q333" s="12">
        <v>0</v>
      </c>
      <c r="R333" s="12">
        <v>3577</v>
      </c>
      <c r="S333" s="46">
        <f t="shared" si="6"/>
        <v>84163233</v>
      </c>
    </row>
    <row r="334" spans="1:19" s="14" customFormat="1" x14ac:dyDescent="0.3">
      <c r="A334" s="10" t="s">
        <v>1075</v>
      </c>
      <c r="B334" s="11" t="s">
        <v>1058</v>
      </c>
      <c r="C334" s="11">
        <v>1745159</v>
      </c>
      <c r="D334" s="11" t="s">
        <v>125</v>
      </c>
      <c r="E334" s="10"/>
      <c r="F334" s="11" t="s">
        <v>126</v>
      </c>
      <c r="G334" s="11" t="s">
        <v>81</v>
      </c>
      <c r="H334" s="11">
        <v>23529</v>
      </c>
      <c r="I334" s="11">
        <v>3</v>
      </c>
      <c r="J334" s="11" t="s">
        <v>129</v>
      </c>
      <c r="K334" s="11" t="s">
        <v>130</v>
      </c>
      <c r="L334" s="11" t="s">
        <v>32</v>
      </c>
      <c r="M334" s="12">
        <v>300</v>
      </c>
      <c r="N334" s="12">
        <v>4.68</v>
      </c>
      <c r="O334" s="12">
        <v>1404</v>
      </c>
      <c r="P334" s="12">
        <v>0</v>
      </c>
      <c r="Q334" s="12">
        <v>0</v>
      </c>
      <c r="R334" s="12">
        <v>1404</v>
      </c>
      <c r="S334" s="46">
        <f t="shared" si="6"/>
        <v>33034716</v>
      </c>
    </row>
    <row r="335" spans="1:19" s="14" customFormat="1" x14ac:dyDescent="0.3">
      <c r="A335" s="10" t="s">
        <v>1075</v>
      </c>
      <c r="B335" s="11" t="s">
        <v>1058</v>
      </c>
      <c r="C335" s="11">
        <v>1745159</v>
      </c>
      <c r="D335" s="11" t="s">
        <v>125</v>
      </c>
      <c r="E335" s="10"/>
      <c r="F335" s="11" t="s">
        <v>126</v>
      </c>
      <c r="G335" s="11" t="s">
        <v>81</v>
      </c>
      <c r="H335" s="11">
        <v>23529</v>
      </c>
      <c r="I335" s="11">
        <v>4</v>
      </c>
      <c r="J335" s="11" t="s">
        <v>131</v>
      </c>
      <c r="K335" s="11" t="s">
        <v>132</v>
      </c>
      <c r="L335" s="11" t="s">
        <v>32</v>
      </c>
      <c r="M335" s="12">
        <v>100</v>
      </c>
      <c r="N335" s="12">
        <v>4.68</v>
      </c>
      <c r="O335" s="12">
        <v>468</v>
      </c>
      <c r="P335" s="12">
        <v>0</v>
      </c>
      <c r="Q335" s="12">
        <v>0</v>
      </c>
      <c r="R335" s="12">
        <v>468</v>
      </c>
      <c r="S335" s="46">
        <f t="shared" si="6"/>
        <v>11011572</v>
      </c>
    </row>
    <row r="336" spans="1:19" s="14" customFormat="1" x14ac:dyDescent="0.3">
      <c r="A336" s="10" t="s">
        <v>1075</v>
      </c>
      <c r="B336" s="11" t="s">
        <v>1058</v>
      </c>
      <c r="C336" s="11">
        <v>1745159</v>
      </c>
      <c r="D336" s="11" t="s">
        <v>125</v>
      </c>
      <c r="E336" s="10"/>
      <c r="F336" s="11" t="s">
        <v>126</v>
      </c>
      <c r="G336" s="11" t="s">
        <v>81</v>
      </c>
      <c r="H336" s="11">
        <v>23529</v>
      </c>
      <c r="I336" s="11">
        <v>5</v>
      </c>
      <c r="J336" s="11" t="s">
        <v>135</v>
      </c>
      <c r="K336" s="11" t="s">
        <v>136</v>
      </c>
      <c r="L336" s="11" t="s">
        <v>32</v>
      </c>
      <c r="M336" s="12">
        <v>100</v>
      </c>
      <c r="N336" s="12">
        <v>5.68</v>
      </c>
      <c r="O336" s="12">
        <v>568</v>
      </c>
      <c r="P336" s="12">
        <v>0</v>
      </c>
      <c r="Q336" s="12">
        <v>0</v>
      </c>
      <c r="R336" s="12">
        <v>568</v>
      </c>
      <c r="S336" s="46">
        <f t="shared" si="6"/>
        <v>13364472</v>
      </c>
    </row>
    <row r="337" spans="1:19" s="14" customFormat="1" x14ac:dyDescent="0.3">
      <c r="A337" s="10" t="s">
        <v>1075</v>
      </c>
      <c r="B337" s="11" t="s">
        <v>1058</v>
      </c>
      <c r="C337" s="11">
        <v>1745159</v>
      </c>
      <c r="D337" s="11" t="s">
        <v>125</v>
      </c>
      <c r="E337" s="10"/>
      <c r="F337" s="11" t="s">
        <v>126</v>
      </c>
      <c r="G337" s="11" t="s">
        <v>81</v>
      </c>
      <c r="H337" s="11">
        <v>23529</v>
      </c>
      <c r="I337" s="11">
        <v>6</v>
      </c>
      <c r="J337" s="11" t="s">
        <v>137</v>
      </c>
      <c r="K337" s="11" t="s">
        <v>138</v>
      </c>
      <c r="L337" s="11" t="s">
        <v>32</v>
      </c>
      <c r="M337" s="12">
        <v>100</v>
      </c>
      <c r="N337" s="12">
        <v>4.68</v>
      </c>
      <c r="O337" s="12">
        <v>468</v>
      </c>
      <c r="P337" s="12">
        <v>0</v>
      </c>
      <c r="Q337" s="12">
        <v>0</v>
      </c>
      <c r="R337" s="12">
        <v>468</v>
      </c>
      <c r="S337" s="46">
        <f t="shared" si="6"/>
        <v>11011572</v>
      </c>
    </row>
    <row r="338" spans="1:19" s="14" customFormat="1" x14ac:dyDescent="0.3">
      <c r="A338" s="10" t="s">
        <v>1075</v>
      </c>
      <c r="B338" s="11" t="s">
        <v>1058</v>
      </c>
      <c r="C338" s="11">
        <v>1745159</v>
      </c>
      <c r="D338" s="11" t="s">
        <v>125</v>
      </c>
      <c r="E338" s="10"/>
      <c r="F338" s="11" t="s">
        <v>126</v>
      </c>
      <c r="G338" s="11" t="s">
        <v>81</v>
      </c>
      <c r="H338" s="11">
        <v>23529</v>
      </c>
      <c r="I338" s="11">
        <v>7</v>
      </c>
      <c r="J338" s="11" t="s">
        <v>143</v>
      </c>
      <c r="K338" s="11" t="s">
        <v>144</v>
      </c>
      <c r="L338" s="11" t="s">
        <v>32</v>
      </c>
      <c r="M338" s="12">
        <v>100</v>
      </c>
      <c r="N338" s="12">
        <v>5.68</v>
      </c>
      <c r="O338" s="12">
        <v>568</v>
      </c>
      <c r="P338" s="12">
        <v>0</v>
      </c>
      <c r="Q338" s="12">
        <v>0</v>
      </c>
      <c r="R338" s="12">
        <v>568</v>
      </c>
      <c r="S338" s="46">
        <f t="shared" si="6"/>
        <v>13364472</v>
      </c>
    </row>
    <row r="339" spans="1:19" s="14" customFormat="1" x14ac:dyDescent="0.3">
      <c r="A339" s="10" t="s">
        <v>1075</v>
      </c>
      <c r="B339" s="11" t="s">
        <v>1058</v>
      </c>
      <c r="C339" s="11">
        <v>1745159</v>
      </c>
      <c r="D339" s="11" t="s">
        <v>125</v>
      </c>
      <c r="E339" s="10"/>
      <c r="F339" s="11" t="s">
        <v>126</v>
      </c>
      <c r="G339" s="11" t="s">
        <v>81</v>
      </c>
      <c r="H339" s="11">
        <v>23529</v>
      </c>
      <c r="I339" s="11">
        <v>8</v>
      </c>
      <c r="J339" s="11"/>
      <c r="K339" s="11" t="s">
        <v>1077</v>
      </c>
      <c r="L339" s="11" t="s">
        <v>46</v>
      </c>
      <c r="M339" s="12">
        <v>0</v>
      </c>
      <c r="N339" s="12">
        <v>0</v>
      </c>
      <c r="O339" s="12">
        <v>0</v>
      </c>
      <c r="P339" s="12">
        <v>0</v>
      </c>
      <c r="Q339" s="12">
        <v>0</v>
      </c>
      <c r="R339" s="12">
        <v>0</v>
      </c>
      <c r="S339" s="46">
        <f t="shared" si="6"/>
        <v>0</v>
      </c>
    </row>
    <row r="340" spans="1:19" s="14" customFormat="1" x14ac:dyDescent="0.3">
      <c r="A340" s="10" t="s">
        <v>1078</v>
      </c>
      <c r="B340" s="11" t="s">
        <v>1079</v>
      </c>
      <c r="C340" s="11">
        <v>1745157</v>
      </c>
      <c r="D340" s="11" t="s">
        <v>303</v>
      </c>
      <c r="E340" s="10"/>
      <c r="F340" s="11" t="s">
        <v>304</v>
      </c>
      <c r="G340" s="11" t="s">
        <v>81</v>
      </c>
      <c r="H340" s="11">
        <v>23528</v>
      </c>
      <c r="I340" s="11">
        <v>1</v>
      </c>
      <c r="J340" s="11" t="s">
        <v>305</v>
      </c>
      <c r="K340" s="11" t="s">
        <v>306</v>
      </c>
      <c r="L340" s="11" t="s">
        <v>32</v>
      </c>
      <c r="M340" s="12">
        <v>10500</v>
      </c>
      <c r="N340" s="12">
        <v>8.9</v>
      </c>
      <c r="O340" s="12">
        <v>93450</v>
      </c>
      <c r="P340" s="12">
        <v>0</v>
      </c>
      <c r="Q340" s="12">
        <v>0</v>
      </c>
      <c r="R340" s="12">
        <v>93450</v>
      </c>
      <c r="S340" s="46">
        <f t="shared" si="6"/>
        <v>2198691600</v>
      </c>
    </row>
    <row r="341" spans="1:19" s="14" customFormat="1" x14ac:dyDescent="0.3">
      <c r="A341" s="10" t="s">
        <v>1078</v>
      </c>
      <c r="B341" s="11" t="s">
        <v>1079</v>
      </c>
      <c r="C341" s="11">
        <v>1745157</v>
      </c>
      <c r="D341" s="11" t="s">
        <v>303</v>
      </c>
      <c r="E341" s="10"/>
      <c r="F341" s="11" t="s">
        <v>304</v>
      </c>
      <c r="G341" s="11" t="s">
        <v>81</v>
      </c>
      <c r="H341" s="11">
        <v>23528</v>
      </c>
      <c r="I341" s="11">
        <v>2</v>
      </c>
      <c r="J341" s="11"/>
      <c r="K341" s="11" t="s">
        <v>1080</v>
      </c>
      <c r="L341" s="11" t="s">
        <v>46</v>
      </c>
      <c r="M341" s="12">
        <v>0</v>
      </c>
      <c r="N341" s="12">
        <v>0</v>
      </c>
      <c r="O341" s="12">
        <v>0</v>
      </c>
      <c r="P341" s="12">
        <v>0</v>
      </c>
      <c r="Q341" s="12">
        <v>0</v>
      </c>
      <c r="R341" s="12">
        <v>0</v>
      </c>
      <c r="S341" s="46">
        <f t="shared" si="6"/>
        <v>0</v>
      </c>
    </row>
    <row r="342" spans="1:19" x14ac:dyDescent="0.3">
      <c r="S342" s="29"/>
    </row>
    <row r="343" spans="1:19" x14ac:dyDescent="0.3">
      <c r="L343" s="22" t="s">
        <v>674</v>
      </c>
      <c r="M343" s="22" t="s">
        <v>674</v>
      </c>
      <c r="N343" s="22" t="s">
        <v>674</v>
      </c>
      <c r="O343" s="22" t="s">
        <v>674</v>
      </c>
      <c r="P343" s="22" t="s">
        <v>674</v>
      </c>
      <c r="Q343" s="22" t="s">
        <v>674</v>
      </c>
      <c r="R343" s="22" t="s">
        <v>909</v>
      </c>
      <c r="S343" s="47">
        <f>SUM(S4:S341)</f>
        <v>42185076560</v>
      </c>
    </row>
    <row r="344" spans="1:19" x14ac:dyDescent="0.3">
      <c r="R344" t="s">
        <v>1081</v>
      </c>
      <c r="S344" s="29">
        <v>-49375321</v>
      </c>
    </row>
    <row r="345" spans="1:19" x14ac:dyDescent="0.3">
      <c r="R345" t="s">
        <v>917</v>
      </c>
      <c r="S345" s="29">
        <v>12573803</v>
      </c>
    </row>
    <row r="346" spans="1:19" x14ac:dyDescent="0.3">
      <c r="R346" t="s">
        <v>1082</v>
      </c>
      <c r="S346" s="29">
        <v>-82956</v>
      </c>
    </row>
    <row r="347" spans="1:19" x14ac:dyDescent="0.3">
      <c r="R347" s="28" t="s">
        <v>910</v>
      </c>
      <c r="S347" s="30">
        <v>42148192086</v>
      </c>
    </row>
    <row r="348" spans="1:19" x14ac:dyDescent="0.3">
      <c r="R348" s="22" t="s">
        <v>911</v>
      </c>
      <c r="S348" s="29">
        <f>SUM(S343:S346)-S347</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04B44-D2F4-44A6-A00D-98B1BF2B652A}">
  <dimension ref="A1:T270"/>
  <sheetViews>
    <sheetView topLeftCell="L257" workbookViewId="0">
      <selection activeCell="B210" sqref="B210"/>
    </sheetView>
  </sheetViews>
  <sheetFormatPr defaultRowHeight="14.4" x14ac:dyDescent="0.3"/>
  <cols>
    <col min="1" max="1" width="9" bestFit="1" customWidth="1"/>
    <col min="2" max="2" width="18.109375" bestFit="1" customWidth="1"/>
    <col min="3" max="3" width="9" bestFit="1" customWidth="1"/>
    <col min="4" max="4" width="39.77734375" bestFit="1" customWidth="1"/>
    <col min="5" max="5" width="8.5546875" bestFit="1" customWidth="1"/>
    <col min="6" max="6" width="52.33203125" bestFit="1" customWidth="1"/>
    <col min="7" max="7" width="8.5546875" bestFit="1" customWidth="1"/>
    <col min="8" max="8" width="6.109375" bestFit="1" customWidth="1"/>
    <col min="9" max="9" width="7.77734375" bestFit="1" customWidth="1"/>
    <col min="10" max="10" width="14.77734375" bestFit="1" customWidth="1"/>
    <col min="11" max="11" width="100.21875" bestFit="1" customWidth="1"/>
    <col min="12" max="12" width="5.109375" bestFit="1" customWidth="1"/>
    <col min="13" max="14" width="10.109375" bestFit="1" customWidth="1"/>
    <col min="15" max="15" width="12.5546875" bestFit="1" customWidth="1"/>
    <col min="16" max="16" width="6.88671875" bestFit="1" customWidth="1"/>
    <col min="17" max="17" width="4.88671875" bestFit="1" customWidth="1"/>
    <col min="18" max="18" width="12.5546875" bestFit="1" customWidth="1"/>
    <col min="19" max="19" width="14.6640625" bestFit="1" customWidth="1"/>
  </cols>
  <sheetData>
    <row r="1" spans="1:19" x14ac:dyDescent="0.3">
      <c r="S1" s="29"/>
    </row>
    <row r="2" spans="1:19" x14ac:dyDescent="0.3">
      <c r="S2" s="30"/>
    </row>
    <row r="3" spans="1:19" ht="57.6" x14ac:dyDescent="0.3">
      <c r="A3" s="19" t="s">
        <v>421</v>
      </c>
      <c r="B3" s="20" t="s">
        <v>24</v>
      </c>
      <c r="C3" s="20" t="s">
        <v>422</v>
      </c>
      <c r="D3" s="20" t="s">
        <v>423</v>
      </c>
      <c r="E3" s="19" t="s">
        <v>424</v>
      </c>
      <c r="F3" s="20" t="s">
        <v>425</v>
      </c>
      <c r="G3" s="20" t="s">
        <v>426</v>
      </c>
      <c r="H3" s="20" t="s">
        <v>427</v>
      </c>
      <c r="I3" s="20" t="s">
        <v>428</v>
      </c>
      <c r="J3" s="23" t="s">
        <v>429</v>
      </c>
      <c r="K3" s="20" t="s">
        <v>430</v>
      </c>
      <c r="L3" s="20" t="s">
        <v>431</v>
      </c>
      <c r="M3" s="21" t="s">
        <v>432</v>
      </c>
      <c r="N3" s="21" t="s">
        <v>433</v>
      </c>
      <c r="O3" s="21" t="s">
        <v>434</v>
      </c>
      <c r="P3" s="21" t="s">
        <v>11</v>
      </c>
      <c r="Q3" s="21" t="s">
        <v>435</v>
      </c>
      <c r="R3" s="21" t="s">
        <v>436</v>
      </c>
      <c r="S3" s="43" t="s">
        <v>401</v>
      </c>
    </row>
    <row r="4" spans="1:19" s="14" customFormat="1" x14ac:dyDescent="0.3">
      <c r="A4" s="10" t="s">
        <v>822</v>
      </c>
      <c r="B4" s="11" t="s">
        <v>818</v>
      </c>
      <c r="C4" s="11">
        <v>1745070</v>
      </c>
      <c r="D4" s="11" t="s">
        <v>347</v>
      </c>
      <c r="E4" s="10"/>
      <c r="F4" s="11" t="s">
        <v>348</v>
      </c>
      <c r="G4" s="11" t="s">
        <v>81</v>
      </c>
      <c r="H4" s="11">
        <v>23362</v>
      </c>
      <c r="I4" s="11">
        <v>1</v>
      </c>
      <c r="J4" s="11" t="s">
        <v>127</v>
      </c>
      <c r="K4" s="11" t="s">
        <v>128</v>
      </c>
      <c r="L4" s="11" t="s">
        <v>32</v>
      </c>
      <c r="M4" s="12">
        <v>300</v>
      </c>
      <c r="N4" s="12">
        <v>6.67</v>
      </c>
      <c r="O4" s="12">
        <v>2001</v>
      </c>
      <c r="P4" s="12">
        <v>0</v>
      </c>
      <c r="Q4" s="12">
        <v>0</v>
      </c>
      <c r="R4" s="12">
        <v>2001</v>
      </c>
      <c r="S4" s="46">
        <f>ROUND(M4*N4*H4,0)</f>
        <v>46747362</v>
      </c>
    </row>
    <row r="5" spans="1:19" s="14" customFormat="1" x14ac:dyDescent="0.3">
      <c r="A5" s="10" t="s">
        <v>822</v>
      </c>
      <c r="B5" s="11" t="s">
        <v>818</v>
      </c>
      <c r="C5" s="11">
        <v>1745070</v>
      </c>
      <c r="D5" s="11" t="s">
        <v>347</v>
      </c>
      <c r="E5" s="10"/>
      <c r="F5" s="11" t="s">
        <v>348</v>
      </c>
      <c r="G5" s="11" t="s">
        <v>81</v>
      </c>
      <c r="H5" s="11">
        <v>23362</v>
      </c>
      <c r="I5" s="11">
        <v>2</v>
      </c>
      <c r="J5" s="11"/>
      <c r="K5" s="11" t="s">
        <v>823</v>
      </c>
      <c r="L5" s="11" t="s">
        <v>46</v>
      </c>
      <c r="M5" s="12">
        <v>0</v>
      </c>
      <c r="N5" s="12">
        <v>0</v>
      </c>
      <c r="O5" s="12">
        <v>0</v>
      </c>
      <c r="P5" s="12">
        <v>0</v>
      </c>
      <c r="Q5" s="12">
        <v>0</v>
      </c>
      <c r="R5" s="12">
        <v>0</v>
      </c>
      <c r="S5" s="46">
        <f t="shared" ref="S5:S68" si="0">ROUND(M5*N5*H5,0)</f>
        <v>0</v>
      </c>
    </row>
    <row r="6" spans="1:19" s="14" customFormat="1" x14ac:dyDescent="0.3">
      <c r="A6" s="10" t="s">
        <v>824</v>
      </c>
      <c r="B6" s="11" t="s">
        <v>818</v>
      </c>
      <c r="C6" s="11">
        <v>1745071</v>
      </c>
      <c r="D6" s="11" t="s">
        <v>347</v>
      </c>
      <c r="E6" s="10"/>
      <c r="F6" s="11" t="s">
        <v>348</v>
      </c>
      <c r="G6" s="11" t="s">
        <v>81</v>
      </c>
      <c r="H6" s="11">
        <v>23362</v>
      </c>
      <c r="I6" s="11">
        <v>1</v>
      </c>
      <c r="J6" s="11" t="s">
        <v>147</v>
      </c>
      <c r="K6" s="11" t="s">
        <v>148</v>
      </c>
      <c r="L6" s="11" t="s">
        <v>32</v>
      </c>
      <c r="M6" s="12">
        <v>2100</v>
      </c>
      <c r="N6" s="12">
        <v>6.41</v>
      </c>
      <c r="O6" s="12">
        <v>13461</v>
      </c>
      <c r="P6" s="12">
        <v>0</v>
      </c>
      <c r="Q6" s="12">
        <v>0</v>
      </c>
      <c r="R6" s="12">
        <v>13461</v>
      </c>
      <c r="S6" s="46">
        <f t="shared" si="0"/>
        <v>314475882</v>
      </c>
    </row>
    <row r="7" spans="1:19" s="14" customFormat="1" x14ac:dyDescent="0.3">
      <c r="A7" s="10" t="s">
        <v>824</v>
      </c>
      <c r="B7" s="11" t="s">
        <v>818</v>
      </c>
      <c r="C7" s="11">
        <v>1745071</v>
      </c>
      <c r="D7" s="11" t="s">
        <v>347</v>
      </c>
      <c r="E7" s="10"/>
      <c r="F7" s="11" t="s">
        <v>348</v>
      </c>
      <c r="G7" s="11" t="s">
        <v>81</v>
      </c>
      <c r="H7" s="11">
        <v>23362</v>
      </c>
      <c r="I7" s="11">
        <v>2</v>
      </c>
      <c r="J7" s="11" t="s">
        <v>149</v>
      </c>
      <c r="K7" s="11" t="s">
        <v>150</v>
      </c>
      <c r="L7" s="11" t="s">
        <v>32</v>
      </c>
      <c r="M7" s="12">
        <v>1000</v>
      </c>
      <c r="N7" s="12">
        <v>6.41</v>
      </c>
      <c r="O7" s="12">
        <v>6410</v>
      </c>
      <c r="P7" s="12">
        <v>0</v>
      </c>
      <c r="Q7" s="12">
        <v>0</v>
      </c>
      <c r="R7" s="12">
        <v>6410</v>
      </c>
      <c r="S7" s="46">
        <f t="shared" si="0"/>
        <v>149750420</v>
      </c>
    </row>
    <row r="8" spans="1:19" s="14" customFormat="1" x14ac:dyDescent="0.3">
      <c r="A8" s="10" t="s">
        <v>824</v>
      </c>
      <c r="B8" s="11" t="s">
        <v>818</v>
      </c>
      <c r="C8" s="11">
        <v>1745071</v>
      </c>
      <c r="D8" s="11" t="s">
        <v>347</v>
      </c>
      <c r="E8" s="10"/>
      <c r="F8" s="11" t="s">
        <v>348</v>
      </c>
      <c r="G8" s="11" t="s">
        <v>81</v>
      </c>
      <c r="H8" s="11">
        <v>23362</v>
      </c>
      <c r="I8" s="11">
        <v>3</v>
      </c>
      <c r="J8" s="11" t="s">
        <v>82</v>
      </c>
      <c r="K8" s="11" t="s">
        <v>83</v>
      </c>
      <c r="L8" s="11" t="s">
        <v>32</v>
      </c>
      <c r="M8" s="12">
        <v>2100</v>
      </c>
      <c r="N8" s="12">
        <v>6.41</v>
      </c>
      <c r="O8" s="12">
        <v>13461</v>
      </c>
      <c r="P8" s="12">
        <v>0</v>
      </c>
      <c r="Q8" s="12">
        <v>0</v>
      </c>
      <c r="R8" s="12">
        <v>13461</v>
      </c>
      <c r="S8" s="46">
        <f t="shared" si="0"/>
        <v>314475882</v>
      </c>
    </row>
    <row r="9" spans="1:19" s="14" customFormat="1" x14ac:dyDescent="0.3">
      <c r="A9" s="10" t="s">
        <v>824</v>
      </c>
      <c r="B9" s="11" t="s">
        <v>818</v>
      </c>
      <c r="C9" s="11">
        <v>1745071</v>
      </c>
      <c r="D9" s="11" t="s">
        <v>347</v>
      </c>
      <c r="E9" s="10"/>
      <c r="F9" s="11" t="s">
        <v>348</v>
      </c>
      <c r="G9" s="11" t="s">
        <v>81</v>
      </c>
      <c r="H9" s="11">
        <v>23362</v>
      </c>
      <c r="I9" s="11">
        <v>4</v>
      </c>
      <c r="J9" s="11" t="s">
        <v>84</v>
      </c>
      <c r="K9" s="11" t="s">
        <v>85</v>
      </c>
      <c r="L9" s="11" t="s">
        <v>32</v>
      </c>
      <c r="M9" s="12">
        <v>700</v>
      </c>
      <c r="N9" s="12">
        <v>6.41</v>
      </c>
      <c r="O9" s="12">
        <v>4487</v>
      </c>
      <c r="P9" s="12">
        <v>0</v>
      </c>
      <c r="Q9" s="12">
        <v>0</v>
      </c>
      <c r="R9" s="12">
        <v>4487</v>
      </c>
      <c r="S9" s="46">
        <f t="shared" si="0"/>
        <v>104825294</v>
      </c>
    </row>
    <row r="10" spans="1:19" s="14" customFormat="1" x14ac:dyDescent="0.3">
      <c r="A10" s="10" t="s">
        <v>824</v>
      </c>
      <c r="B10" s="11" t="s">
        <v>818</v>
      </c>
      <c r="C10" s="11">
        <v>1745071</v>
      </c>
      <c r="D10" s="11" t="s">
        <v>347</v>
      </c>
      <c r="E10" s="10"/>
      <c r="F10" s="11" t="s">
        <v>348</v>
      </c>
      <c r="G10" s="11" t="s">
        <v>81</v>
      </c>
      <c r="H10" s="11">
        <v>23362</v>
      </c>
      <c r="I10" s="11">
        <v>5</v>
      </c>
      <c r="J10" s="11" t="s">
        <v>86</v>
      </c>
      <c r="K10" s="11" t="s">
        <v>87</v>
      </c>
      <c r="L10" s="11" t="s">
        <v>32</v>
      </c>
      <c r="M10" s="12">
        <v>4200</v>
      </c>
      <c r="N10" s="12">
        <v>5.67</v>
      </c>
      <c r="O10" s="12">
        <v>23814</v>
      </c>
      <c r="P10" s="12">
        <v>0</v>
      </c>
      <c r="Q10" s="12">
        <v>0</v>
      </c>
      <c r="R10" s="12">
        <v>23814</v>
      </c>
      <c r="S10" s="46">
        <f t="shared" si="0"/>
        <v>556342668</v>
      </c>
    </row>
    <row r="11" spans="1:19" s="14" customFormat="1" x14ac:dyDescent="0.3">
      <c r="A11" s="10" t="s">
        <v>824</v>
      </c>
      <c r="B11" s="11" t="s">
        <v>818</v>
      </c>
      <c r="C11" s="11">
        <v>1745071</v>
      </c>
      <c r="D11" s="11" t="s">
        <v>347</v>
      </c>
      <c r="E11" s="10"/>
      <c r="F11" s="11" t="s">
        <v>348</v>
      </c>
      <c r="G11" s="11" t="s">
        <v>81</v>
      </c>
      <c r="H11" s="11">
        <v>23362</v>
      </c>
      <c r="I11" s="11">
        <v>6</v>
      </c>
      <c r="J11" s="11" t="s">
        <v>127</v>
      </c>
      <c r="K11" s="11" t="s">
        <v>128</v>
      </c>
      <c r="L11" s="11" t="s">
        <v>32</v>
      </c>
      <c r="M11" s="12">
        <v>2000</v>
      </c>
      <c r="N11" s="12">
        <v>5.67</v>
      </c>
      <c r="O11" s="12">
        <v>11340</v>
      </c>
      <c r="P11" s="12">
        <v>0</v>
      </c>
      <c r="Q11" s="12">
        <v>0</v>
      </c>
      <c r="R11" s="12">
        <v>11340</v>
      </c>
      <c r="S11" s="46">
        <f t="shared" si="0"/>
        <v>264925080</v>
      </c>
    </row>
    <row r="12" spans="1:19" s="14" customFormat="1" x14ac:dyDescent="0.3">
      <c r="A12" s="10" t="s">
        <v>824</v>
      </c>
      <c r="B12" s="11" t="s">
        <v>818</v>
      </c>
      <c r="C12" s="11">
        <v>1745071</v>
      </c>
      <c r="D12" s="11" t="s">
        <v>347</v>
      </c>
      <c r="E12" s="10"/>
      <c r="F12" s="11" t="s">
        <v>348</v>
      </c>
      <c r="G12" s="11" t="s">
        <v>81</v>
      </c>
      <c r="H12" s="11">
        <v>23362</v>
      </c>
      <c r="I12" s="11">
        <v>7</v>
      </c>
      <c r="J12" s="11" t="s">
        <v>495</v>
      </c>
      <c r="K12" s="11" t="s">
        <v>825</v>
      </c>
      <c r="L12" s="11" t="s">
        <v>32</v>
      </c>
      <c r="M12" s="12">
        <v>200</v>
      </c>
      <c r="N12" s="12">
        <v>6.31</v>
      </c>
      <c r="O12" s="12">
        <v>1262</v>
      </c>
      <c r="P12" s="12">
        <v>0</v>
      </c>
      <c r="Q12" s="12">
        <v>0</v>
      </c>
      <c r="R12" s="12">
        <v>1262</v>
      </c>
      <c r="S12" s="46">
        <f t="shared" si="0"/>
        <v>29482844</v>
      </c>
    </row>
    <row r="13" spans="1:19" s="14" customFormat="1" x14ac:dyDescent="0.3">
      <c r="A13" s="10" t="s">
        <v>824</v>
      </c>
      <c r="B13" s="11" t="s">
        <v>818</v>
      </c>
      <c r="C13" s="11">
        <v>1745071</v>
      </c>
      <c r="D13" s="11" t="s">
        <v>347</v>
      </c>
      <c r="E13" s="10"/>
      <c r="F13" s="11" t="s">
        <v>348</v>
      </c>
      <c r="G13" s="11" t="s">
        <v>81</v>
      </c>
      <c r="H13" s="11">
        <v>23362</v>
      </c>
      <c r="I13" s="11">
        <v>8</v>
      </c>
      <c r="J13" s="11" t="s">
        <v>497</v>
      </c>
      <c r="K13" s="11" t="s">
        <v>498</v>
      </c>
      <c r="L13" s="11" t="s">
        <v>32</v>
      </c>
      <c r="M13" s="12">
        <v>400</v>
      </c>
      <c r="N13" s="12">
        <v>6.31</v>
      </c>
      <c r="O13" s="12">
        <v>2524</v>
      </c>
      <c r="P13" s="12">
        <v>0</v>
      </c>
      <c r="Q13" s="12">
        <v>0</v>
      </c>
      <c r="R13" s="12">
        <v>2524</v>
      </c>
      <c r="S13" s="46">
        <f t="shared" si="0"/>
        <v>58965688</v>
      </c>
    </row>
    <row r="14" spans="1:19" s="14" customFormat="1" x14ac:dyDescent="0.3">
      <c r="A14" s="10" t="s">
        <v>824</v>
      </c>
      <c r="B14" s="11" t="s">
        <v>818</v>
      </c>
      <c r="C14" s="11">
        <v>1745071</v>
      </c>
      <c r="D14" s="11" t="s">
        <v>347</v>
      </c>
      <c r="E14" s="10"/>
      <c r="F14" s="11" t="s">
        <v>348</v>
      </c>
      <c r="G14" s="11" t="s">
        <v>81</v>
      </c>
      <c r="H14" s="11">
        <v>23362</v>
      </c>
      <c r="I14" s="11">
        <v>9</v>
      </c>
      <c r="J14" s="11" t="s">
        <v>159</v>
      </c>
      <c r="K14" s="11" t="s">
        <v>160</v>
      </c>
      <c r="L14" s="11" t="s">
        <v>32</v>
      </c>
      <c r="M14" s="12">
        <v>600</v>
      </c>
      <c r="N14" s="12">
        <v>3.44</v>
      </c>
      <c r="O14" s="12">
        <v>2064</v>
      </c>
      <c r="P14" s="12">
        <v>0</v>
      </c>
      <c r="Q14" s="12">
        <v>0</v>
      </c>
      <c r="R14" s="12">
        <v>2064</v>
      </c>
      <c r="S14" s="46">
        <f t="shared" si="0"/>
        <v>48219168</v>
      </c>
    </row>
    <row r="15" spans="1:19" s="14" customFormat="1" x14ac:dyDescent="0.3">
      <c r="A15" s="10" t="s">
        <v>824</v>
      </c>
      <c r="B15" s="11" t="s">
        <v>818</v>
      </c>
      <c r="C15" s="11">
        <v>1745071</v>
      </c>
      <c r="D15" s="11" t="s">
        <v>347</v>
      </c>
      <c r="E15" s="10"/>
      <c r="F15" s="11" t="s">
        <v>348</v>
      </c>
      <c r="G15" s="11" t="s">
        <v>81</v>
      </c>
      <c r="H15" s="11">
        <v>23362</v>
      </c>
      <c r="I15" s="11">
        <v>10</v>
      </c>
      <c r="J15" s="11" t="s">
        <v>826</v>
      </c>
      <c r="K15" s="11" t="s">
        <v>827</v>
      </c>
      <c r="L15" s="11" t="s">
        <v>32</v>
      </c>
      <c r="M15" s="12">
        <v>100</v>
      </c>
      <c r="N15" s="12">
        <v>6.31</v>
      </c>
      <c r="O15" s="12">
        <v>631</v>
      </c>
      <c r="P15" s="12">
        <v>0</v>
      </c>
      <c r="Q15" s="12">
        <v>0</v>
      </c>
      <c r="R15" s="12">
        <v>631</v>
      </c>
      <c r="S15" s="46">
        <f t="shared" si="0"/>
        <v>14741422</v>
      </c>
    </row>
    <row r="16" spans="1:19" s="14" customFormat="1" x14ac:dyDescent="0.3">
      <c r="A16" s="10" t="s">
        <v>824</v>
      </c>
      <c r="B16" s="11" t="s">
        <v>818</v>
      </c>
      <c r="C16" s="11">
        <v>1745071</v>
      </c>
      <c r="D16" s="11" t="s">
        <v>347</v>
      </c>
      <c r="E16" s="10"/>
      <c r="F16" s="11" t="s">
        <v>348</v>
      </c>
      <c r="G16" s="11" t="s">
        <v>81</v>
      </c>
      <c r="H16" s="11">
        <v>23362</v>
      </c>
      <c r="I16" s="11">
        <v>11</v>
      </c>
      <c r="J16" s="11" t="s">
        <v>499</v>
      </c>
      <c r="K16" s="11" t="s">
        <v>500</v>
      </c>
      <c r="L16" s="11" t="s">
        <v>32</v>
      </c>
      <c r="M16" s="12">
        <v>400</v>
      </c>
      <c r="N16" s="12">
        <v>6.31</v>
      </c>
      <c r="O16" s="12">
        <v>2524</v>
      </c>
      <c r="P16" s="12">
        <v>0</v>
      </c>
      <c r="Q16" s="12">
        <v>0</v>
      </c>
      <c r="R16" s="12">
        <v>2524</v>
      </c>
      <c r="S16" s="46">
        <f t="shared" si="0"/>
        <v>58965688</v>
      </c>
    </row>
    <row r="17" spans="1:19" s="14" customFormat="1" x14ac:dyDescent="0.3">
      <c r="A17" s="10" t="s">
        <v>824</v>
      </c>
      <c r="B17" s="11" t="s">
        <v>818</v>
      </c>
      <c r="C17" s="11">
        <v>1745071</v>
      </c>
      <c r="D17" s="11" t="s">
        <v>347</v>
      </c>
      <c r="E17" s="10"/>
      <c r="F17" s="11" t="s">
        <v>348</v>
      </c>
      <c r="G17" s="11" t="s">
        <v>81</v>
      </c>
      <c r="H17" s="11">
        <v>23362</v>
      </c>
      <c r="I17" s="11">
        <v>12</v>
      </c>
      <c r="J17" s="11" t="s">
        <v>131</v>
      </c>
      <c r="K17" s="11" t="s">
        <v>132</v>
      </c>
      <c r="L17" s="11" t="s">
        <v>32</v>
      </c>
      <c r="M17" s="12">
        <v>600</v>
      </c>
      <c r="N17" s="12">
        <v>5.24</v>
      </c>
      <c r="O17" s="12">
        <v>3144</v>
      </c>
      <c r="P17" s="12">
        <v>0</v>
      </c>
      <c r="Q17" s="12">
        <v>0</v>
      </c>
      <c r="R17" s="12">
        <v>3144</v>
      </c>
      <c r="S17" s="46">
        <f t="shared" si="0"/>
        <v>73450128</v>
      </c>
    </row>
    <row r="18" spans="1:19" s="14" customFormat="1" x14ac:dyDescent="0.3">
      <c r="A18" s="10" t="s">
        <v>824</v>
      </c>
      <c r="B18" s="11" t="s">
        <v>818</v>
      </c>
      <c r="C18" s="11">
        <v>1745071</v>
      </c>
      <c r="D18" s="11" t="s">
        <v>347</v>
      </c>
      <c r="E18" s="10"/>
      <c r="F18" s="11" t="s">
        <v>348</v>
      </c>
      <c r="G18" s="11" t="s">
        <v>81</v>
      </c>
      <c r="H18" s="11">
        <v>23362</v>
      </c>
      <c r="I18" s="11">
        <v>13</v>
      </c>
      <c r="J18" s="11" t="s">
        <v>139</v>
      </c>
      <c r="K18" s="11" t="s">
        <v>140</v>
      </c>
      <c r="L18" s="11" t="s">
        <v>32</v>
      </c>
      <c r="M18" s="12">
        <v>600</v>
      </c>
      <c r="N18" s="12">
        <v>5.24</v>
      </c>
      <c r="O18" s="12">
        <v>3144</v>
      </c>
      <c r="P18" s="12">
        <v>0</v>
      </c>
      <c r="Q18" s="12">
        <v>0</v>
      </c>
      <c r="R18" s="12">
        <v>3144</v>
      </c>
      <c r="S18" s="46">
        <f t="shared" si="0"/>
        <v>73450128</v>
      </c>
    </row>
    <row r="19" spans="1:19" s="14" customFormat="1" x14ac:dyDescent="0.3">
      <c r="A19" s="10" t="s">
        <v>824</v>
      </c>
      <c r="B19" s="11" t="s">
        <v>818</v>
      </c>
      <c r="C19" s="11">
        <v>1745071</v>
      </c>
      <c r="D19" s="11" t="s">
        <v>347</v>
      </c>
      <c r="E19" s="10"/>
      <c r="F19" s="11" t="s">
        <v>348</v>
      </c>
      <c r="G19" s="11" t="s">
        <v>81</v>
      </c>
      <c r="H19" s="11">
        <v>23362</v>
      </c>
      <c r="I19" s="11">
        <v>14</v>
      </c>
      <c r="J19" s="11"/>
      <c r="K19" s="11" t="s">
        <v>828</v>
      </c>
      <c r="L19" s="11" t="s">
        <v>46</v>
      </c>
      <c r="M19" s="12">
        <v>0</v>
      </c>
      <c r="N19" s="12">
        <v>0</v>
      </c>
      <c r="O19" s="12">
        <v>0</v>
      </c>
      <c r="P19" s="12">
        <v>0</v>
      </c>
      <c r="Q19" s="12">
        <v>0</v>
      </c>
      <c r="R19" s="12">
        <v>0</v>
      </c>
      <c r="S19" s="46">
        <f t="shared" si="0"/>
        <v>0</v>
      </c>
    </row>
    <row r="20" spans="1:19" s="14" customFormat="1" x14ac:dyDescent="0.3">
      <c r="A20" s="10" t="s">
        <v>866</v>
      </c>
      <c r="B20" s="11" t="s">
        <v>856</v>
      </c>
      <c r="C20" s="11">
        <v>1745085</v>
      </c>
      <c r="D20" s="11" t="s">
        <v>98</v>
      </c>
      <c r="E20" s="10"/>
      <c r="F20" s="11" t="s">
        <v>99</v>
      </c>
      <c r="G20" s="11" t="s">
        <v>81</v>
      </c>
      <c r="H20" s="11">
        <v>23415</v>
      </c>
      <c r="I20" s="11">
        <v>1</v>
      </c>
      <c r="J20" s="11" t="s">
        <v>100</v>
      </c>
      <c r="K20" s="11" t="s">
        <v>101</v>
      </c>
      <c r="L20" s="11" t="s">
        <v>32</v>
      </c>
      <c r="M20" s="12">
        <v>1500</v>
      </c>
      <c r="N20" s="12">
        <v>7.89</v>
      </c>
      <c r="O20" s="12">
        <v>11835</v>
      </c>
      <c r="P20" s="12">
        <v>0</v>
      </c>
      <c r="Q20" s="12">
        <v>0</v>
      </c>
      <c r="R20" s="12">
        <v>11835</v>
      </c>
      <c r="S20" s="46">
        <f t="shared" si="0"/>
        <v>277116525</v>
      </c>
    </row>
    <row r="21" spans="1:19" s="14" customFormat="1" x14ac:dyDescent="0.3">
      <c r="A21" s="10" t="s">
        <v>866</v>
      </c>
      <c r="B21" s="11" t="s">
        <v>856</v>
      </c>
      <c r="C21" s="11">
        <v>1745085</v>
      </c>
      <c r="D21" s="11" t="s">
        <v>98</v>
      </c>
      <c r="E21" s="10"/>
      <c r="F21" s="11" t="s">
        <v>99</v>
      </c>
      <c r="G21" s="11" t="s">
        <v>81</v>
      </c>
      <c r="H21" s="11">
        <v>23415</v>
      </c>
      <c r="I21" s="11">
        <v>2</v>
      </c>
      <c r="J21" s="11" t="s">
        <v>102</v>
      </c>
      <c r="K21" s="11" t="s">
        <v>103</v>
      </c>
      <c r="L21" s="11" t="s">
        <v>32</v>
      </c>
      <c r="M21" s="12">
        <v>1500</v>
      </c>
      <c r="N21" s="12">
        <v>7.89</v>
      </c>
      <c r="O21" s="12">
        <v>11835</v>
      </c>
      <c r="P21" s="12">
        <v>0</v>
      </c>
      <c r="Q21" s="12">
        <v>0</v>
      </c>
      <c r="R21" s="12">
        <v>11835</v>
      </c>
      <c r="S21" s="46">
        <f t="shared" si="0"/>
        <v>277116525</v>
      </c>
    </row>
    <row r="22" spans="1:19" s="14" customFormat="1" x14ac:dyDescent="0.3">
      <c r="A22" s="10" t="s">
        <v>866</v>
      </c>
      <c r="B22" s="11" t="s">
        <v>856</v>
      </c>
      <c r="C22" s="11">
        <v>1745085</v>
      </c>
      <c r="D22" s="11" t="s">
        <v>98</v>
      </c>
      <c r="E22" s="10"/>
      <c r="F22" s="11" t="s">
        <v>99</v>
      </c>
      <c r="G22" s="11" t="s">
        <v>81</v>
      </c>
      <c r="H22" s="11">
        <v>23415</v>
      </c>
      <c r="I22" s="11">
        <v>3</v>
      </c>
      <c r="J22" s="11" t="s">
        <v>104</v>
      </c>
      <c r="K22" s="11" t="s">
        <v>197</v>
      </c>
      <c r="L22" s="11" t="s">
        <v>32</v>
      </c>
      <c r="M22" s="12">
        <v>4500</v>
      </c>
      <c r="N22" s="12">
        <v>2.4900000000000002</v>
      </c>
      <c r="O22" s="12">
        <v>11205</v>
      </c>
      <c r="P22" s="12">
        <v>0</v>
      </c>
      <c r="Q22" s="12">
        <v>0</v>
      </c>
      <c r="R22" s="12">
        <v>11205</v>
      </c>
      <c r="S22" s="46">
        <f t="shared" si="0"/>
        <v>262365075</v>
      </c>
    </row>
    <row r="23" spans="1:19" s="14" customFormat="1" x14ac:dyDescent="0.3">
      <c r="A23" s="10" t="s">
        <v>866</v>
      </c>
      <c r="B23" s="11" t="s">
        <v>856</v>
      </c>
      <c r="C23" s="11">
        <v>1745085</v>
      </c>
      <c r="D23" s="11" t="s">
        <v>98</v>
      </c>
      <c r="E23" s="10"/>
      <c r="F23" s="11" t="s">
        <v>99</v>
      </c>
      <c r="G23" s="11" t="s">
        <v>81</v>
      </c>
      <c r="H23" s="11">
        <v>23415</v>
      </c>
      <c r="I23" s="11">
        <v>4</v>
      </c>
      <c r="J23" s="11"/>
      <c r="K23" s="11" t="s">
        <v>867</v>
      </c>
      <c r="L23" s="11" t="s">
        <v>46</v>
      </c>
      <c r="M23" s="12">
        <v>0</v>
      </c>
      <c r="N23" s="12">
        <v>0</v>
      </c>
      <c r="O23" s="12">
        <v>0</v>
      </c>
      <c r="P23" s="12">
        <v>0</v>
      </c>
      <c r="Q23" s="12">
        <v>0</v>
      </c>
      <c r="R23" s="12">
        <v>0</v>
      </c>
      <c r="S23" s="46">
        <f t="shared" si="0"/>
        <v>0</v>
      </c>
    </row>
    <row r="24" spans="1:19" s="14" customFormat="1" x14ac:dyDescent="0.3">
      <c r="A24" s="10" t="s">
        <v>935</v>
      </c>
      <c r="B24" s="11" t="s">
        <v>924</v>
      </c>
      <c r="C24" s="11">
        <v>1745100</v>
      </c>
      <c r="D24" s="11" t="s">
        <v>98</v>
      </c>
      <c r="E24" s="10"/>
      <c r="F24" s="11" t="s">
        <v>99</v>
      </c>
      <c r="G24" s="11" t="s">
        <v>81</v>
      </c>
      <c r="H24" s="11">
        <v>23578</v>
      </c>
      <c r="I24" s="11">
        <v>1</v>
      </c>
      <c r="J24" s="11" t="s">
        <v>100</v>
      </c>
      <c r="K24" s="11" t="s">
        <v>101</v>
      </c>
      <c r="L24" s="11" t="s">
        <v>32</v>
      </c>
      <c r="M24" s="12">
        <v>1500</v>
      </c>
      <c r="N24" s="12">
        <v>7.89</v>
      </c>
      <c r="O24" s="12">
        <v>11835</v>
      </c>
      <c r="P24" s="12">
        <v>0</v>
      </c>
      <c r="Q24" s="12">
        <v>0</v>
      </c>
      <c r="R24" s="12">
        <v>11835</v>
      </c>
      <c r="S24" s="46">
        <f t="shared" si="0"/>
        <v>279045630</v>
      </c>
    </row>
    <row r="25" spans="1:19" s="14" customFormat="1" x14ac:dyDescent="0.3">
      <c r="A25" s="10" t="s">
        <v>935</v>
      </c>
      <c r="B25" s="11" t="s">
        <v>924</v>
      </c>
      <c r="C25" s="11">
        <v>1745100</v>
      </c>
      <c r="D25" s="11" t="s">
        <v>98</v>
      </c>
      <c r="E25" s="10"/>
      <c r="F25" s="11" t="s">
        <v>99</v>
      </c>
      <c r="G25" s="11" t="s">
        <v>81</v>
      </c>
      <c r="H25" s="11">
        <v>23578</v>
      </c>
      <c r="I25" s="11">
        <v>2</v>
      </c>
      <c r="J25" s="11" t="s">
        <v>102</v>
      </c>
      <c r="K25" s="11" t="s">
        <v>196</v>
      </c>
      <c r="L25" s="11" t="s">
        <v>32</v>
      </c>
      <c r="M25" s="12">
        <v>1500</v>
      </c>
      <c r="N25" s="12">
        <v>7.89</v>
      </c>
      <c r="O25" s="12">
        <v>11835</v>
      </c>
      <c r="P25" s="12">
        <v>0</v>
      </c>
      <c r="Q25" s="12">
        <v>0</v>
      </c>
      <c r="R25" s="12">
        <v>11835</v>
      </c>
      <c r="S25" s="46">
        <f t="shared" si="0"/>
        <v>279045630</v>
      </c>
    </row>
    <row r="26" spans="1:19" s="14" customFormat="1" x14ac:dyDescent="0.3">
      <c r="A26" s="10" t="s">
        <v>935</v>
      </c>
      <c r="B26" s="11" t="s">
        <v>924</v>
      </c>
      <c r="C26" s="11">
        <v>1745100</v>
      </c>
      <c r="D26" s="11" t="s">
        <v>98</v>
      </c>
      <c r="E26" s="10"/>
      <c r="F26" s="11" t="s">
        <v>99</v>
      </c>
      <c r="G26" s="11" t="s">
        <v>81</v>
      </c>
      <c r="H26" s="11">
        <v>23578</v>
      </c>
      <c r="I26" s="11">
        <v>3</v>
      </c>
      <c r="J26" s="11" t="s">
        <v>104</v>
      </c>
      <c r="K26" s="11" t="s">
        <v>197</v>
      </c>
      <c r="L26" s="11" t="s">
        <v>32</v>
      </c>
      <c r="M26" s="12">
        <v>4500</v>
      </c>
      <c r="N26" s="12">
        <v>2.4900000000000002</v>
      </c>
      <c r="O26" s="12">
        <v>11205</v>
      </c>
      <c r="P26" s="12">
        <v>0</v>
      </c>
      <c r="Q26" s="12">
        <v>0</v>
      </c>
      <c r="R26" s="12">
        <v>11205</v>
      </c>
      <c r="S26" s="46">
        <f t="shared" si="0"/>
        <v>264191490</v>
      </c>
    </row>
    <row r="27" spans="1:19" s="14" customFormat="1" x14ac:dyDescent="0.3">
      <c r="A27" s="10" t="s">
        <v>935</v>
      </c>
      <c r="B27" s="11" t="s">
        <v>924</v>
      </c>
      <c r="C27" s="11">
        <v>1745100</v>
      </c>
      <c r="D27" s="11" t="s">
        <v>98</v>
      </c>
      <c r="E27" s="10"/>
      <c r="F27" s="11" t="s">
        <v>99</v>
      </c>
      <c r="G27" s="11" t="s">
        <v>81</v>
      </c>
      <c r="H27" s="11">
        <v>23578</v>
      </c>
      <c r="I27" s="11">
        <v>4</v>
      </c>
      <c r="J27" s="11"/>
      <c r="K27" s="11" t="s">
        <v>936</v>
      </c>
      <c r="L27" s="11" t="s">
        <v>46</v>
      </c>
      <c r="M27" s="12">
        <v>0</v>
      </c>
      <c r="N27" s="12">
        <v>0</v>
      </c>
      <c r="O27" s="12">
        <v>0</v>
      </c>
      <c r="P27" s="12">
        <v>0</v>
      </c>
      <c r="Q27" s="12">
        <v>0</v>
      </c>
      <c r="R27" s="12">
        <v>0</v>
      </c>
      <c r="S27" s="46">
        <f t="shared" si="0"/>
        <v>0</v>
      </c>
    </row>
    <row r="28" spans="1:19" s="14" customFormat="1" x14ac:dyDescent="0.3">
      <c r="A28" s="10" t="s">
        <v>980</v>
      </c>
      <c r="B28" s="11" t="s">
        <v>978</v>
      </c>
      <c r="C28" s="11">
        <v>1745124</v>
      </c>
      <c r="D28" s="11" t="s">
        <v>98</v>
      </c>
      <c r="E28" s="10"/>
      <c r="F28" s="11" t="s">
        <v>99</v>
      </c>
      <c r="G28" s="11" t="s">
        <v>81</v>
      </c>
      <c r="H28" s="11">
        <v>23500</v>
      </c>
      <c r="I28" s="11">
        <v>1</v>
      </c>
      <c r="J28" s="11" t="s">
        <v>100</v>
      </c>
      <c r="K28" s="11" t="s">
        <v>101</v>
      </c>
      <c r="L28" s="11" t="s">
        <v>32</v>
      </c>
      <c r="M28" s="12">
        <v>1500</v>
      </c>
      <c r="N28" s="12">
        <v>7.89</v>
      </c>
      <c r="O28" s="12">
        <v>11835</v>
      </c>
      <c r="P28" s="12">
        <v>0</v>
      </c>
      <c r="Q28" s="12">
        <v>0</v>
      </c>
      <c r="R28" s="12">
        <v>11835</v>
      </c>
      <c r="S28" s="46">
        <f t="shared" si="0"/>
        <v>278122500</v>
      </c>
    </row>
    <row r="29" spans="1:19" s="14" customFormat="1" x14ac:dyDescent="0.3">
      <c r="A29" s="10" t="s">
        <v>980</v>
      </c>
      <c r="B29" s="11" t="s">
        <v>978</v>
      </c>
      <c r="C29" s="11">
        <v>1745124</v>
      </c>
      <c r="D29" s="11" t="s">
        <v>98</v>
      </c>
      <c r="E29" s="10"/>
      <c r="F29" s="11" t="s">
        <v>99</v>
      </c>
      <c r="G29" s="11" t="s">
        <v>81</v>
      </c>
      <c r="H29" s="11">
        <v>23500</v>
      </c>
      <c r="I29" s="11">
        <v>2</v>
      </c>
      <c r="J29" s="11" t="s">
        <v>102</v>
      </c>
      <c r="K29" s="11" t="s">
        <v>196</v>
      </c>
      <c r="L29" s="11" t="s">
        <v>32</v>
      </c>
      <c r="M29" s="12">
        <v>1500</v>
      </c>
      <c r="N29" s="12">
        <v>7.89</v>
      </c>
      <c r="O29" s="12">
        <v>11835</v>
      </c>
      <c r="P29" s="12">
        <v>0</v>
      </c>
      <c r="Q29" s="12">
        <v>0</v>
      </c>
      <c r="R29" s="12">
        <v>11835</v>
      </c>
      <c r="S29" s="46">
        <f t="shared" si="0"/>
        <v>278122500</v>
      </c>
    </row>
    <row r="30" spans="1:19" s="14" customFormat="1" x14ac:dyDescent="0.3">
      <c r="A30" s="10" t="s">
        <v>980</v>
      </c>
      <c r="B30" s="11" t="s">
        <v>978</v>
      </c>
      <c r="C30" s="11">
        <v>1745124</v>
      </c>
      <c r="D30" s="11" t="s">
        <v>98</v>
      </c>
      <c r="E30" s="10"/>
      <c r="F30" s="11" t="s">
        <v>99</v>
      </c>
      <c r="G30" s="11" t="s">
        <v>81</v>
      </c>
      <c r="H30" s="11">
        <v>23500</v>
      </c>
      <c r="I30" s="11">
        <v>3</v>
      </c>
      <c r="J30" s="11" t="s">
        <v>104</v>
      </c>
      <c r="K30" s="11" t="s">
        <v>197</v>
      </c>
      <c r="L30" s="11" t="s">
        <v>32</v>
      </c>
      <c r="M30" s="12">
        <v>3000</v>
      </c>
      <c r="N30" s="12">
        <v>2.4900000000000002</v>
      </c>
      <c r="O30" s="12">
        <v>7470</v>
      </c>
      <c r="P30" s="12">
        <v>0</v>
      </c>
      <c r="Q30" s="12">
        <v>0</v>
      </c>
      <c r="R30" s="12">
        <v>7470</v>
      </c>
      <c r="S30" s="46">
        <f t="shared" si="0"/>
        <v>175545000</v>
      </c>
    </row>
    <row r="31" spans="1:19" s="14" customFormat="1" x14ac:dyDescent="0.3">
      <c r="A31" s="10" t="s">
        <v>980</v>
      </c>
      <c r="B31" s="11" t="s">
        <v>978</v>
      </c>
      <c r="C31" s="11">
        <v>1745124</v>
      </c>
      <c r="D31" s="11" t="s">
        <v>98</v>
      </c>
      <c r="E31" s="10"/>
      <c r="F31" s="11" t="s">
        <v>99</v>
      </c>
      <c r="G31" s="11" t="s">
        <v>81</v>
      </c>
      <c r="H31" s="11">
        <v>23500</v>
      </c>
      <c r="I31" s="11">
        <v>4</v>
      </c>
      <c r="J31" s="11" t="s">
        <v>108</v>
      </c>
      <c r="K31" s="11" t="s">
        <v>981</v>
      </c>
      <c r="L31" s="11" t="s">
        <v>32</v>
      </c>
      <c r="M31" s="12">
        <v>1500</v>
      </c>
      <c r="N31" s="12">
        <v>2.77</v>
      </c>
      <c r="O31" s="12">
        <v>4155</v>
      </c>
      <c r="P31" s="12">
        <v>0</v>
      </c>
      <c r="Q31" s="12">
        <v>0</v>
      </c>
      <c r="R31" s="12">
        <v>4155</v>
      </c>
      <c r="S31" s="46">
        <f t="shared" si="0"/>
        <v>97642500</v>
      </c>
    </row>
    <row r="32" spans="1:19" s="14" customFormat="1" x14ac:dyDescent="0.3">
      <c r="A32" s="10" t="s">
        <v>980</v>
      </c>
      <c r="B32" s="11" t="s">
        <v>978</v>
      </c>
      <c r="C32" s="11">
        <v>1745124</v>
      </c>
      <c r="D32" s="11" t="s">
        <v>98</v>
      </c>
      <c r="E32" s="10"/>
      <c r="F32" s="11" t="s">
        <v>99</v>
      </c>
      <c r="G32" s="11" t="s">
        <v>81</v>
      </c>
      <c r="H32" s="11">
        <v>23500</v>
      </c>
      <c r="I32" s="11">
        <v>5</v>
      </c>
      <c r="J32" s="11"/>
      <c r="K32" s="11" t="s">
        <v>982</v>
      </c>
      <c r="L32" s="11" t="s">
        <v>46</v>
      </c>
      <c r="M32" s="12">
        <v>0</v>
      </c>
      <c r="N32" s="12">
        <v>0</v>
      </c>
      <c r="O32" s="12">
        <v>0</v>
      </c>
      <c r="P32" s="12">
        <v>0</v>
      </c>
      <c r="Q32" s="12">
        <v>0</v>
      </c>
      <c r="R32" s="12">
        <v>0</v>
      </c>
      <c r="S32" s="46">
        <f t="shared" si="0"/>
        <v>0</v>
      </c>
    </row>
    <row r="33" spans="1:19" s="14" customFormat="1" x14ac:dyDescent="0.3">
      <c r="A33" s="10" t="s">
        <v>1086</v>
      </c>
      <c r="B33" s="11" t="s">
        <v>1087</v>
      </c>
      <c r="C33" s="11">
        <v>1745162</v>
      </c>
      <c r="D33" s="11" t="s">
        <v>125</v>
      </c>
      <c r="E33" s="10"/>
      <c r="F33" s="11" t="s">
        <v>126</v>
      </c>
      <c r="G33" s="11" t="s">
        <v>81</v>
      </c>
      <c r="H33" s="11">
        <v>23522</v>
      </c>
      <c r="I33" s="11">
        <v>1</v>
      </c>
      <c r="J33" s="11" t="s">
        <v>171</v>
      </c>
      <c r="K33" s="11" t="s">
        <v>172</v>
      </c>
      <c r="L33" s="11" t="s">
        <v>32</v>
      </c>
      <c r="M33" s="12">
        <v>2500</v>
      </c>
      <c r="N33" s="12">
        <v>6.37</v>
      </c>
      <c r="O33" s="12">
        <v>15925</v>
      </c>
      <c r="P33" s="12">
        <v>0</v>
      </c>
      <c r="Q33" s="12">
        <v>0</v>
      </c>
      <c r="R33" s="12">
        <v>15925</v>
      </c>
      <c r="S33" s="46">
        <f t="shared" si="0"/>
        <v>374587850</v>
      </c>
    </row>
    <row r="34" spans="1:19" s="14" customFormat="1" x14ac:dyDescent="0.3">
      <c r="A34" s="10" t="s">
        <v>1086</v>
      </c>
      <c r="B34" s="11" t="s">
        <v>1087</v>
      </c>
      <c r="C34" s="11">
        <v>1745162</v>
      </c>
      <c r="D34" s="11" t="s">
        <v>125</v>
      </c>
      <c r="E34" s="10"/>
      <c r="F34" s="11" t="s">
        <v>126</v>
      </c>
      <c r="G34" s="11" t="s">
        <v>81</v>
      </c>
      <c r="H34" s="11">
        <v>23522</v>
      </c>
      <c r="I34" s="11">
        <v>2</v>
      </c>
      <c r="J34" s="11" t="s">
        <v>88</v>
      </c>
      <c r="K34" s="11" t="s">
        <v>89</v>
      </c>
      <c r="L34" s="11" t="s">
        <v>32</v>
      </c>
      <c r="M34" s="12">
        <v>2500</v>
      </c>
      <c r="N34" s="12">
        <v>5.67</v>
      </c>
      <c r="O34" s="12">
        <v>14175</v>
      </c>
      <c r="P34" s="12">
        <v>0</v>
      </c>
      <c r="Q34" s="12">
        <v>0</v>
      </c>
      <c r="R34" s="12">
        <v>14175</v>
      </c>
      <c r="S34" s="46">
        <f t="shared" si="0"/>
        <v>333424350</v>
      </c>
    </row>
    <row r="35" spans="1:19" s="14" customFormat="1" x14ac:dyDescent="0.3">
      <c r="A35" s="10" t="s">
        <v>1086</v>
      </c>
      <c r="B35" s="11" t="s">
        <v>1087</v>
      </c>
      <c r="C35" s="11">
        <v>1745162</v>
      </c>
      <c r="D35" s="11" t="s">
        <v>125</v>
      </c>
      <c r="E35" s="10"/>
      <c r="F35" s="11" t="s">
        <v>126</v>
      </c>
      <c r="G35" s="11" t="s">
        <v>81</v>
      </c>
      <c r="H35" s="11">
        <v>23522</v>
      </c>
      <c r="I35" s="11">
        <v>3</v>
      </c>
      <c r="J35" s="11" t="s">
        <v>90</v>
      </c>
      <c r="K35" s="11" t="s">
        <v>91</v>
      </c>
      <c r="L35" s="11" t="s">
        <v>32</v>
      </c>
      <c r="M35" s="12">
        <v>1200</v>
      </c>
      <c r="N35" s="12">
        <v>5.89</v>
      </c>
      <c r="O35" s="12">
        <v>7068</v>
      </c>
      <c r="P35" s="12">
        <v>0</v>
      </c>
      <c r="Q35" s="12">
        <v>0</v>
      </c>
      <c r="R35" s="12">
        <v>7068</v>
      </c>
      <c r="S35" s="46">
        <f t="shared" si="0"/>
        <v>166253496</v>
      </c>
    </row>
    <row r="36" spans="1:19" s="14" customFormat="1" x14ac:dyDescent="0.3">
      <c r="A36" s="10" t="s">
        <v>1086</v>
      </c>
      <c r="B36" s="11" t="s">
        <v>1087</v>
      </c>
      <c r="C36" s="11">
        <v>1745162</v>
      </c>
      <c r="D36" s="11" t="s">
        <v>125</v>
      </c>
      <c r="E36" s="10"/>
      <c r="F36" s="11" t="s">
        <v>126</v>
      </c>
      <c r="G36" s="11" t="s">
        <v>81</v>
      </c>
      <c r="H36" s="11">
        <v>23522</v>
      </c>
      <c r="I36" s="11">
        <v>4</v>
      </c>
      <c r="J36" s="11" t="s">
        <v>173</v>
      </c>
      <c r="K36" s="11" t="s">
        <v>174</v>
      </c>
      <c r="L36" s="11" t="s">
        <v>32</v>
      </c>
      <c r="M36" s="12">
        <v>1200</v>
      </c>
      <c r="N36" s="12">
        <v>4.0999999999999996</v>
      </c>
      <c r="O36" s="12">
        <v>4920</v>
      </c>
      <c r="P36" s="12">
        <v>0</v>
      </c>
      <c r="Q36" s="12">
        <v>0</v>
      </c>
      <c r="R36" s="12">
        <v>4920</v>
      </c>
      <c r="S36" s="46">
        <f t="shared" si="0"/>
        <v>115728240</v>
      </c>
    </row>
    <row r="37" spans="1:19" s="14" customFormat="1" x14ac:dyDescent="0.3">
      <c r="A37" s="10" t="s">
        <v>1086</v>
      </c>
      <c r="B37" s="11" t="s">
        <v>1087</v>
      </c>
      <c r="C37" s="11">
        <v>1745162</v>
      </c>
      <c r="D37" s="11" t="s">
        <v>125</v>
      </c>
      <c r="E37" s="10"/>
      <c r="F37" s="11" t="s">
        <v>126</v>
      </c>
      <c r="G37" s="11" t="s">
        <v>81</v>
      </c>
      <c r="H37" s="11">
        <v>23522</v>
      </c>
      <c r="I37" s="11">
        <v>5</v>
      </c>
      <c r="J37" s="11" t="s">
        <v>175</v>
      </c>
      <c r="K37" s="11" t="s">
        <v>176</v>
      </c>
      <c r="L37" s="11" t="s">
        <v>32</v>
      </c>
      <c r="M37" s="12">
        <v>1200</v>
      </c>
      <c r="N37" s="12">
        <v>5.89</v>
      </c>
      <c r="O37" s="12">
        <v>7068</v>
      </c>
      <c r="P37" s="12">
        <v>0</v>
      </c>
      <c r="Q37" s="12">
        <v>0</v>
      </c>
      <c r="R37" s="12">
        <v>7068</v>
      </c>
      <c r="S37" s="46">
        <f t="shared" si="0"/>
        <v>166253496</v>
      </c>
    </row>
    <row r="38" spans="1:19" s="14" customFormat="1" x14ac:dyDescent="0.3">
      <c r="A38" s="10" t="s">
        <v>1086</v>
      </c>
      <c r="B38" s="11" t="s">
        <v>1087</v>
      </c>
      <c r="C38" s="11">
        <v>1745162</v>
      </c>
      <c r="D38" s="11" t="s">
        <v>125</v>
      </c>
      <c r="E38" s="10"/>
      <c r="F38" s="11" t="s">
        <v>126</v>
      </c>
      <c r="G38" s="11" t="s">
        <v>81</v>
      </c>
      <c r="H38" s="11">
        <v>23522</v>
      </c>
      <c r="I38" s="11">
        <v>6</v>
      </c>
      <c r="J38" s="11" t="s">
        <v>177</v>
      </c>
      <c r="K38" s="11" t="s">
        <v>178</v>
      </c>
      <c r="L38" s="11" t="s">
        <v>32</v>
      </c>
      <c r="M38" s="12">
        <v>1200</v>
      </c>
      <c r="N38" s="12">
        <v>5.62</v>
      </c>
      <c r="O38" s="12">
        <v>6744</v>
      </c>
      <c r="P38" s="12">
        <v>0</v>
      </c>
      <c r="Q38" s="12">
        <v>0</v>
      </c>
      <c r="R38" s="12">
        <v>6744</v>
      </c>
      <c r="S38" s="46">
        <f t="shared" si="0"/>
        <v>158632368</v>
      </c>
    </row>
    <row r="39" spans="1:19" s="14" customFormat="1" x14ac:dyDescent="0.3">
      <c r="A39" s="10" t="s">
        <v>1086</v>
      </c>
      <c r="B39" s="11" t="s">
        <v>1087</v>
      </c>
      <c r="C39" s="11">
        <v>1745162</v>
      </c>
      <c r="D39" s="11" t="s">
        <v>125</v>
      </c>
      <c r="E39" s="10"/>
      <c r="F39" s="11" t="s">
        <v>126</v>
      </c>
      <c r="G39" s="11" t="s">
        <v>81</v>
      </c>
      <c r="H39" s="11">
        <v>23522</v>
      </c>
      <c r="I39" s="11">
        <v>7</v>
      </c>
      <c r="J39" s="11" t="s">
        <v>179</v>
      </c>
      <c r="K39" s="11" t="s">
        <v>180</v>
      </c>
      <c r="L39" s="11" t="s">
        <v>32</v>
      </c>
      <c r="M39" s="12">
        <v>1200</v>
      </c>
      <c r="N39" s="12">
        <v>5.62</v>
      </c>
      <c r="O39" s="12">
        <v>6744</v>
      </c>
      <c r="P39" s="12">
        <v>0</v>
      </c>
      <c r="Q39" s="12">
        <v>0</v>
      </c>
      <c r="R39" s="12">
        <v>6744</v>
      </c>
      <c r="S39" s="46">
        <f t="shared" si="0"/>
        <v>158632368</v>
      </c>
    </row>
    <row r="40" spans="1:19" s="14" customFormat="1" x14ac:dyDescent="0.3">
      <c r="A40" s="10" t="s">
        <v>1086</v>
      </c>
      <c r="B40" s="11" t="s">
        <v>1087</v>
      </c>
      <c r="C40" s="11">
        <v>1745162</v>
      </c>
      <c r="D40" s="11" t="s">
        <v>125</v>
      </c>
      <c r="E40" s="10"/>
      <c r="F40" s="11" t="s">
        <v>126</v>
      </c>
      <c r="G40" s="11" t="s">
        <v>81</v>
      </c>
      <c r="H40" s="11">
        <v>23522</v>
      </c>
      <c r="I40" s="11">
        <v>8</v>
      </c>
      <c r="J40" s="11"/>
      <c r="K40" s="11" t="s">
        <v>1088</v>
      </c>
      <c r="L40" s="11" t="s">
        <v>46</v>
      </c>
      <c r="M40" s="12">
        <v>0</v>
      </c>
      <c r="N40" s="12">
        <v>0</v>
      </c>
      <c r="O40" s="12">
        <v>0</v>
      </c>
      <c r="P40" s="12">
        <v>0</v>
      </c>
      <c r="Q40" s="12">
        <v>0</v>
      </c>
      <c r="R40" s="12">
        <v>0</v>
      </c>
      <c r="S40" s="46">
        <f t="shared" si="0"/>
        <v>0</v>
      </c>
    </row>
    <row r="41" spans="1:19" s="14" customFormat="1" x14ac:dyDescent="0.3">
      <c r="A41" s="10" t="s">
        <v>1089</v>
      </c>
      <c r="B41" s="11" t="s">
        <v>1087</v>
      </c>
      <c r="C41" s="11">
        <v>1745165</v>
      </c>
      <c r="D41" s="11" t="s">
        <v>125</v>
      </c>
      <c r="E41" s="10"/>
      <c r="F41" s="11" t="s">
        <v>126</v>
      </c>
      <c r="G41" s="11" t="s">
        <v>81</v>
      </c>
      <c r="H41" s="11">
        <v>23522</v>
      </c>
      <c r="I41" s="11">
        <v>1</v>
      </c>
      <c r="J41" s="11" t="s">
        <v>147</v>
      </c>
      <c r="K41" s="11" t="s">
        <v>148</v>
      </c>
      <c r="L41" s="11" t="s">
        <v>32</v>
      </c>
      <c r="M41" s="12">
        <v>900</v>
      </c>
      <c r="N41" s="12">
        <v>5.85</v>
      </c>
      <c r="O41" s="12">
        <v>5265</v>
      </c>
      <c r="P41" s="12">
        <v>0</v>
      </c>
      <c r="Q41" s="12">
        <v>0</v>
      </c>
      <c r="R41" s="12">
        <v>5265</v>
      </c>
      <c r="S41" s="46">
        <f t="shared" si="0"/>
        <v>123843330</v>
      </c>
    </row>
    <row r="42" spans="1:19" s="14" customFormat="1" x14ac:dyDescent="0.3">
      <c r="A42" s="10" t="s">
        <v>1089</v>
      </c>
      <c r="B42" s="11" t="s">
        <v>1087</v>
      </c>
      <c r="C42" s="11">
        <v>1745165</v>
      </c>
      <c r="D42" s="11" t="s">
        <v>125</v>
      </c>
      <c r="E42" s="10"/>
      <c r="F42" s="11" t="s">
        <v>126</v>
      </c>
      <c r="G42" s="11" t="s">
        <v>81</v>
      </c>
      <c r="H42" s="11">
        <v>23522</v>
      </c>
      <c r="I42" s="11">
        <v>2</v>
      </c>
      <c r="J42" s="11" t="s">
        <v>149</v>
      </c>
      <c r="K42" s="11" t="s">
        <v>150</v>
      </c>
      <c r="L42" s="11" t="s">
        <v>32</v>
      </c>
      <c r="M42" s="12">
        <v>1000</v>
      </c>
      <c r="N42" s="12">
        <v>5.85</v>
      </c>
      <c r="O42" s="12">
        <v>5850</v>
      </c>
      <c r="P42" s="12">
        <v>0</v>
      </c>
      <c r="Q42" s="12">
        <v>0</v>
      </c>
      <c r="R42" s="12">
        <v>5850</v>
      </c>
      <c r="S42" s="46">
        <f t="shared" si="0"/>
        <v>137603700</v>
      </c>
    </row>
    <row r="43" spans="1:19" s="14" customFormat="1" x14ac:dyDescent="0.3">
      <c r="A43" s="10" t="s">
        <v>1089</v>
      </c>
      <c r="B43" s="11" t="s">
        <v>1087</v>
      </c>
      <c r="C43" s="11">
        <v>1745165</v>
      </c>
      <c r="D43" s="11" t="s">
        <v>125</v>
      </c>
      <c r="E43" s="10"/>
      <c r="F43" s="11" t="s">
        <v>126</v>
      </c>
      <c r="G43" s="11" t="s">
        <v>81</v>
      </c>
      <c r="H43" s="11">
        <v>23522</v>
      </c>
      <c r="I43" s="11">
        <v>3</v>
      </c>
      <c r="J43" s="11" t="s">
        <v>82</v>
      </c>
      <c r="K43" s="11" t="s">
        <v>83</v>
      </c>
      <c r="L43" s="11" t="s">
        <v>32</v>
      </c>
      <c r="M43" s="12">
        <v>1000</v>
      </c>
      <c r="N43" s="12">
        <v>5.85</v>
      </c>
      <c r="O43" s="12">
        <v>5850</v>
      </c>
      <c r="P43" s="12">
        <v>0</v>
      </c>
      <c r="Q43" s="12">
        <v>0</v>
      </c>
      <c r="R43" s="12">
        <v>5850</v>
      </c>
      <c r="S43" s="46">
        <f t="shared" si="0"/>
        <v>137603700</v>
      </c>
    </row>
    <row r="44" spans="1:19" s="14" customFormat="1" x14ac:dyDescent="0.3">
      <c r="A44" s="10" t="s">
        <v>1089</v>
      </c>
      <c r="B44" s="11" t="s">
        <v>1087</v>
      </c>
      <c r="C44" s="11">
        <v>1745165</v>
      </c>
      <c r="D44" s="11" t="s">
        <v>125</v>
      </c>
      <c r="E44" s="10"/>
      <c r="F44" s="11" t="s">
        <v>126</v>
      </c>
      <c r="G44" s="11" t="s">
        <v>81</v>
      </c>
      <c r="H44" s="11">
        <v>23522</v>
      </c>
      <c r="I44" s="11">
        <v>4</v>
      </c>
      <c r="J44" s="11" t="s">
        <v>84</v>
      </c>
      <c r="K44" s="11" t="s">
        <v>85</v>
      </c>
      <c r="L44" s="11" t="s">
        <v>32</v>
      </c>
      <c r="M44" s="12">
        <v>200</v>
      </c>
      <c r="N44" s="12">
        <v>5.85</v>
      </c>
      <c r="O44" s="12">
        <v>1170</v>
      </c>
      <c r="P44" s="12">
        <v>0</v>
      </c>
      <c r="Q44" s="12">
        <v>0</v>
      </c>
      <c r="R44" s="12">
        <v>1170</v>
      </c>
      <c r="S44" s="46">
        <f t="shared" si="0"/>
        <v>27520740</v>
      </c>
    </row>
    <row r="45" spans="1:19" s="14" customFormat="1" x14ac:dyDescent="0.3">
      <c r="A45" s="10" t="s">
        <v>1089</v>
      </c>
      <c r="B45" s="11" t="s">
        <v>1087</v>
      </c>
      <c r="C45" s="11">
        <v>1745165</v>
      </c>
      <c r="D45" s="11" t="s">
        <v>125</v>
      </c>
      <c r="E45" s="10"/>
      <c r="F45" s="11" t="s">
        <v>126</v>
      </c>
      <c r="G45" s="11" t="s">
        <v>81</v>
      </c>
      <c r="H45" s="11">
        <v>23522</v>
      </c>
      <c r="I45" s="11">
        <v>5</v>
      </c>
      <c r="J45" s="11" t="s">
        <v>151</v>
      </c>
      <c r="K45" s="11" t="s">
        <v>152</v>
      </c>
      <c r="L45" s="11" t="s">
        <v>32</v>
      </c>
      <c r="M45" s="12">
        <v>700</v>
      </c>
      <c r="N45" s="12">
        <v>5.75</v>
      </c>
      <c r="O45" s="12">
        <v>4025</v>
      </c>
      <c r="P45" s="12">
        <v>0</v>
      </c>
      <c r="Q45" s="12">
        <v>0</v>
      </c>
      <c r="R45" s="12">
        <v>4025</v>
      </c>
      <c r="S45" s="46">
        <f t="shared" si="0"/>
        <v>94676050</v>
      </c>
    </row>
    <row r="46" spans="1:19" s="14" customFormat="1" x14ac:dyDescent="0.3">
      <c r="A46" s="10" t="s">
        <v>1089</v>
      </c>
      <c r="B46" s="11" t="s">
        <v>1087</v>
      </c>
      <c r="C46" s="11">
        <v>1745165</v>
      </c>
      <c r="D46" s="11" t="s">
        <v>125</v>
      </c>
      <c r="E46" s="10"/>
      <c r="F46" s="11" t="s">
        <v>126</v>
      </c>
      <c r="G46" s="11" t="s">
        <v>81</v>
      </c>
      <c r="H46" s="11">
        <v>23522</v>
      </c>
      <c r="I46" s="11">
        <v>6</v>
      </c>
      <c r="J46" s="11" t="s">
        <v>153</v>
      </c>
      <c r="K46" s="11" t="s">
        <v>154</v>
      </c>
      <c r="L46" s="11" t="s">
        <v>32</v>
      </c>
      <c r="M46" s="12">
        <v>300</v>
      </c>
      <c r="N46" s="12">
        <v>5.75</v>
      </c>
      <c r="O46" s="12">
        <v>1725</v>
      </c>
      <c r="P46" s="12">
        <v>0</v>
      </c>
      <c r="Q46" s="12">
        <v>0</v>
      </c>
      <c r="R46" s="12">
        <v>1725</v>
      </c>
      <c r="S46" s="46">
        <f t="shared" si="0"/>
        <v>40575450</v>
      </c>
    </row>
    <row r="47" spans="1:19" s="14" customFormat="1" x14ac:dyDescent="0.3">
      <c r="A47" s="10" t="s">
        <v>1089</v>
      </c>
      <c r="B47" s="11" t="s">
        <v>1087</v>
      </c>
      <c r="C47" s="11">
        <v>1745165</v>
      </c>
      <c r="D47" s="11" t="s">
        <v>125</v>
      </c>
      <c r="E47" s="10"/>
      <c r="F47" s="11" t="s">
        <v>126</v>
      </c>
      <c r="G47" s="11" t="s">
        <v>81</v>
      </c>
      <c r="H47" s="11">
        <v>23522</v>
      </c>
      <c r="I47" s="11">
        <v>7</v>
      </c>
      <c r="J47" s="11" t="s">
        <v>155</v>
      </c>
      <c r="K47" s="11" t="s">
        <v>156</v>
      </c>
      <c r="L47" s="11" t="s">
        <v>32</v>
      </c>
      <c r="M47" s="12">
        <v>200</v>
      </c>
      <c r="N47" s="12">
        <v>6.33</v>
      </c>
      <c r="O47" s="12">
        <v>1266</v>
      </c>
      <c r="P47" s="12">
        <v>0</v>
      </c>
      <c r="Q47" s="12">
        <v>0</v>
      </c>
      <c r="R47" s="12">
        <v>1266</v>
      </c>
      <c r="S47" s="46">
        <f t="shared" si="0"/>
        <v>29778852</v>
      </c>
    </row>
    <row r="48" spans="1:19" s="14" customFormat="1" x14ac:dyDescent="0.3">
      <c r="A48" s="10" t="s">
        <v>1089</v>
      </c>
      <c r="B48" s="11" t="s">
        <v>1087</v>
      </c>
      <c r="C48" s="11">
        <v>1745165</v>
      </c>
      <c r="D48" s="11" t="s">
        <v>125</v>
      </c>
      <c r="E48" s="10"/>
      <c r="F48" s="11" t="s">
        <v>126</v>
      </c>
      <c r="G48" s="11" t="s">
        <v>81</v>
      </c>
      <c r="H48" s="11">
        <v>23522</v>
      </c>
      <c r="I48" s="11">
        <v>8</v>
      </c>
      <c r="J48" s="11" t="s">
        <v>157</v>
      </c>
      <c r="K48" s="11" t="s">
        <v>158</v>
      </c>
      <c r="L48" s="11" t="s">
        <v>32</v>
      </c>
      <c r="M48" s="12">
        <v>200</v>
      </c>
      <c r="N48" s="12">
        <v>6.33</v>
      </c>
      <c r="O48" s="12">
        <v>1266</v>
      </c>
      <c r="P48" s="12">
        <v>0</v>
      </c>
      <c r="Q48" s="12">
        <v>0</v>
      </c>
      <c r="R48" s="12">
        <v>1266</v>
      </c>
      <c r="S48" s="46">
        <f t="shared" si="0"/>
        <v>29778852</v>
      </c>
    </row>
    <row r="49" spans="1:19" s="14" customFormat="1" x14ac:dyDescent="0.3">
      <c r="A49" s="10" t="s">
        <v>1089</v>
      </c>
      <c r="B49" s="11" t="s">
        <v>1087</v>
      </c>
      <c r="C49" s="11">
        <v>1745165</v>
      </c>
      <c r="D49" s="11" t="s">
        <v>125</v>
      </c>
      <c r="E49" s="10"/>
      <c r="F49" s="11" t="s">
        <v>126</v>
      </c>
      <c r="G49" s="11" t="s">
        <v>81</v>
      </c>
      <c r="H49" s="11">
        <v>23522</v>
      </c>
      <c r="I49" s="11">
        <v>9</v>
      </c>
      <c r="J49" s="11" t="s">
        <v>159</v>
      </c>
      <c r="K49" s="11" t="s">
        <v>160</v>
      </c>
      <c r="L49" s="11" t="s">
        <v>32</v>
      </c>
      <c r="M49" s="12">
        <v>1500</v>
      </c>
      <c r="N49" s="12">
        <v>2.88</v>
      </c>
      <c r="O49" s="12">
        <v>4320</v>
      </c>
      <c r="P49" s="12">
        <v>0</v>
      </c>
      <c r="Q49" s="12">
        <v>0</v>
      </c>
      <c r="R49" s="12">
        <v>4320</v>
      </c>
      <c r="S49" s="46">
        <f t="shared" si="0"/>
        <v>101615040</v>
      </c>
    </row>
    <row r="50" spans="1:19" s="14" customFormat="1" x14ac:dyDescent="0.3">
      <c r="A50" s="10" t="s">
        <v>1089</v>
      </c>
      <c r="B50" s="11" t="s">
        <v>1087</v>
      </c>
      <c r="C50" s="11">
        <v>1745165</v>
      </c>
      <c r="D50" s="11" t="s">
        <v>125</v>
      </c>
      <c r="E50" s="10"/>
      <c r="F50" s="11" t="s">
        <v>126</v>
      </c>
      <c r="G50" s="11" t="s">
        <v>81</v>
      </c>
      <c r="H50" s="11">
        <v>23522</v>
      </c>
      <c r="I50" s="11">
        <v>10</v>
      </c>
      <c r="J50" s="11" t="s">
        <v>161</v>
      </c>
      <c r="K50" s="11" t="s">
        <v>162</v>
      </c>
      <c r="L50" s="11" t="s">
        <v>32</v>
      </c>
      <c r="M50" s="12">
        <v>800</v>
      </c>
      <c r="N50" s="12">
        <v>5.75</v>
      </c>
      <c r="O50" s="12">
        <v>4600</v>
      </c>
      <c r="P50" s="12">
        <v>0</v>
      </c>
      <c r="Q50" s="12">
        <v>0</v>
      </c>
      <c r="R50" s="12">
        <v>4600</v>
      </c>
      <c r="S50" s="46">
        <f t="shared" si="0"/>
        <v>108201200</v>
      </c>
    </row>
    <row r="51" spans="1:19" s="14" customFormat="1" x14ac:dyDescent="0.3">
      <c r="A51" s="10" t="s">
        <v>1089</v>
      </c>
      <c r="B51" s="11" t="s">
        <v>1087</v>
      </c>
      <c r="C51" s="11">
        <v>1745165</v>
      </c>
      <c r="D51" s="11" t="s">
        <v>125</v>
      </c>
      <c r="E51" s="10"/>
      <c r="F51" s="11" t="s">
        <v>126</v>
      </c>
      <c r="G51" s="11" t="s">
        <v>81</v>
      </c>
      <c r="H51" s="11">
        <v>23522</v>
      </c>
      <c r="I51" s="11">
        <v>11</v>
      </c>
      <c r="J51" s="11" t="s">
        <v>163</v>
      </c>
      <c r="K51" s="11" t="s">
        <v>164</v>
      </c>
      <c r="L51" s="11" t="s">
        <v>32</v>
      </c>
      <c r="M51" s="12">
        <v>500</v>
      </c>
      <c r="N51" s="12">
        <v>5.75</v>
      </c>
      <c r="O51" s="12">
        <v>2875</v>
      </c>
      <c r="P51" s="12">
        <v>0</v>
      </c>
      <c r="Q51" s="12">
        <v>0</v>
      </c>
      <c r="R51" s="12">
        <v>2875</v>
      </c>
      <c r="S51" s="46">
        <f t="shared" si="0"/>
        <v>67625750</v>
      </c>
    </row>
    <row r="52" spans="1:19" s="14" customFormat="1" x14ac:dyDescent="0.3">
      <c r="A52" s="10" t="s">
        <v>1089</v>
      </c>
      <c r="B52" s="11" t="s">
        <v>1087</v>
      </c>
      <c r="C52" s="11">
        <v>1745165</v>
      </c>
      <c r="D52" s="11" t="s">
        <v>125</v>
      </c>
      <c r="E52" s="10"/>
      <c r="F52" s="11" t="s">
        <v>126</v>
      </c>
      <c r="G52" s="11" t="s">
        <v>81</v>
      </c>
      <c r="H52" s="11">
        <v>23522</v>
      </c>
      <c r="I52" s="11">
        <v>12</v>
      </c>
      <c r="J52" s="11" t="s">
        <v>165</v>
      </c>
      <c r="K52" s="11" t="s">
        <v>166</v>
      </c>
      <c r="L52" s="11" t="s">
        <v>32</v>
      </c>
      <c r="M52" s="12">
        <v>300</v>
      </c>
      <c r="N52" s="12">
        <v>6.33</v>
      </c>
      <c r="O52" s="12">
        <v>1899</v>
      </c>
      <c r="P52" s="12">
        <v>0</v>
      </c>
      <c r="Q52" s="12">
        <v>0</v>
      </c>
      <c r="R52" s="12">
        <v>1899</v>
      </c>
      <c r="S52" s="46">
        <f t="shared" si="0"/>
        <v>44668278</v>
      </c>
    </row>
    <row r="53" spans="1:19" s="14" customFormat="1" x14ac:dyDescent="0.3">
      <c r="A53" s="10" t="s">
        <v>1089</v>
      </c>
      <c r="B53" s="11" t="s">
        <v>1087</v>
      </c>
      <c r="C53" s="11">
        <v>1745165</v>
      </c>
      <c r="D53" s="11" t="s">
        <v>125</v>
      </c>
      <c r="E53" s="10"/>
      <c r="F53" s="11" t="s">
        <v>126</v>
      </c>
      <c r="G53" s="11" t="s">
        <v>81</v>
      </c>
      <c r="H53" s="11">
        <v>23522</v>
      </c>
      <c r="I53" s="11">
        <v>13</v>
      </c>
      <c r="J53" s="11" t="s">
        <v>167</v>
      </c>
      <c r="K53" s="11" t="s">
        <v>168</v>
      </c>
      <c r="L53" s="11" t="s">
        <v>32</v>
      </c>
      <c r="M53" s="12">
        <v>300</v>
      </c>
      <c r="N53" s="12">
        <v>6.33</v>
      </c>
      <c r="O53" s="12">
        <v>1899</v>
      </c>
      <c r="P53" s="12">
        <v>0</v>
      </c>
      <c r="Q53" s="12">
        <v>0</v>
      </c>
      <c r="R53" s="12">
        <v>1899</v>
      </c>
      <c r="S53" s="46">
        <f t="shared" si="0"/>
        <v>44668278</v>
      </c>
    </row>
    <row r="54" spans="1:19" s="14" customFormat="1" x14ac:dyDescent="0.3">
      <c r="A54" s="10" t="s">
        <v>1089</v>
      </c>
      <c r="B54" s="11" t="s">
        <v>1087</v>
      </c>
      <c r="C54" s="11">
        <v>1745165</v>
      </c>
      <c r="D54" s="11" t="s">
        <v>125</v>
      </c>
      <c r="E54" s="10"/>
      <c r="F54" s="11" t="s">
        <v>126</v>
      </c>
      <c r="G54" s="11" t="s">
        <v>81</v>
      </c>
      <c r="H54" s="11">
        <v>23522</v>
      </c>
      <c r="I54" s="11">
        <v>14</v>
      </c>
      <c r="J54" s="11"/>
      <c r="K54" s="11" t="s">
        <v>1090</v>
      </c>
      <c r="L54" s="11" t="s">
        <v>46</v>
      </c>
      <c r="M54" s="12">
        <v>0</v>
      </c>
      <c r="N54" s="12">
        <v>0</v>
      </c>
      <c r="O54" s="12">
        <v>0</v>
      </c>
      <c r="P54" s="12">
        <v>0</v>
      </c>
      <c r="Q54" s="12">
        <v>0</v>
      </c>
      <c r="R54" s="12">
        <v>0</v>
      </c>
      <c r="S54" s="46">
        <f t="shared" si="0"/>
        <v>0</v>
      </c>
    </row>
    <row r="55" spans="1:19" s="14" customFormat="1" x14ac:dyDescent="0.3">
      <c r="A55" s="10" t="s">
        <v>1091</v>
      </c>
      <c r="B55" s="11" t="s">
        <v>1087</v>
      </c>
      <c r="C55" s="11">
        <v>1745166</v>
      </c>
      <c r="D55" s="11" t="s">
        <v>125</v>
      </c>
      <c r="E55" s="10"/>
      <c r="F55" s="11" t="s">
        <v>126</v>
      </c>
      <c r="G55" s="11" t="s">
        <v>81</v>
      </c>
      <c r="H55" s="11">
        <v>23522</v>
      </c>
      <c r="I55" s="11">
        <v>1</v>
      </c>
      <c r="J55" s="11" t="s">
        <v>137</v>
      </c>
      <c r="K55" s="11" t="s">
        <v>138</v>
      </c>
      <c r="L55" s="11" t="s">
        <v>32</v>
      </c>
      <c r="M55" s="12">
        <v>300</v>
      </c>
      <c r="N55" s="12">
        <v>4.68</v>
      </c>
      <c r="O55" s="12">
        <v>1404</v>
      </c>
      <c r="P55" s="12">
        <v>0</v>
      </c>
      <c r="Q55" s="12">
        <v>0</v>
      </c>
      <c r="R55" s="12">
        <v>1404</v>
      </c>
      <c r="S55" s="46">
        <f t="shared" si="0"/>
        <v>33024888</v>
      </c>
    </row>
    <row r="56" spans="1:19" s="14" customFormat="1" x14ac:dyDescent="0.3">
      <c r="A56" s="10" t="s">
        <v>1091</v>
      </c>
      <c r="B56" s="11" t="s">
        <v>1087</v>
      </c>
      <c r="C56" s="11">
        <v>1745166</v>
      </c>
      <c r="D56" s="11" t="s">
        <v>125</v>
      </c>
      <c r="E56" s="10"/>
      <c r="F56" s="11" t="s">
        <v>126</v>
      </c>
      <c r="G56" s="11" t="s">
        <v>81</v>
      </c>
      <c r="H56" s="11">
        <v>23522</v>
      </c>
      <c r="I56" s="11">
        <v>2</v>
      </c>
      <c r="J56" s="11"/>
      <c r="K56" s="11" t="s">
        <v>1092</v>
      </c>
      <c r="L56" s="11" t="s">
        <v>46</v>
      </c>
      <c r="M56" s="12">
        <v>0</v>
      </c>
      <c r="N56" s="12">
        <v>0</v>
      </c>
      <c r="O56" s="12">
        <v>0</v>
      </c>
      <c r="P56" s="12">
        <v>0</v>
      </c>
      <c r="Q56" s="12">
        <v>0</v>
      </c>
      <c r="R56" s="12">
        <v>0</v>
      </c>
      <c r="S56" s="46">
        <f t="shared" si="0"/>
        <v>0</v>
      </c>
    </row>
    <row r="57" spans="1:19" s="14" customFormat="1" x14ac:dyDescent="0.3">
      <c r="A57" s="10" t="s">
        <v>1093</v>
      </c>
      <c r="B57" s="11" t="s">
        <v>1087</v>
      </c>
      <c r="C57" s="11">
        <v>1745163</v>
      </c>
      <c r="D57" s="11" t="s">
        <v>27</v>
      </c>
      <c r="E57" s="10"/>
      <c r="F57" s="11" t="s">
        <v>28</v>
      </c>
      <c r="G57" s="11" t="s">
        <v>29</v>
      </c>
      <c r="H57" s="11">
        <v>25743</v>
      </c>
      <c r="I57" s="11">
        <v>1</v>
      </c>
      <c r="J57" s="11" t="s">
        <v>48</v>
      </c>
      <c r="K57" s="11" t="s">
        <v>49</v>
      </c>
      <c r="L57" s="11" t="s">
        <v>32</v>
      </c>
      <c r="M57" s="12">
        <v>1000</v>
      </c>
      <c r="N57" s="12">
        <v>6.15</v>
      </c>
      <c r="O57" s="12">
        <v>6150</v>
      </c>
      <c r="P57" s="12">
        <v>0</v>
      </c>
      <c r="Q57" s="12">
        <v>0</v>
      </c>
      <c r="R57" s="12">
        <v>6150</v>
      </c>
      <c r="S57" s="46">
        <f t="shared" si="0"/>
        <v>158319450</v>
      </c>
    </row>
    <row r="58" spans="1:19" s="14" customFormat="1" x14ac:dyDescent="0.3">
      <c r="A58" s="10" t="s">
        <v>1093</v>
      </c>
      <c r="B58" s="11" t="s">
        <v>1087</v>
      </c>
      <c r="C58" s="11">
        <v>1745163</v>
      </c>
      <c r="D58" s="11" t="s">
        <v>27</v>
      </c>
      <c r="E58" s="10"/>
      <c r="F58" s="11" t="s">
        <v>28</v>
      </c>
      <c r="G58" s="11" t="s">
        <v>29</v>
      </c>
      <c r="H58" s="11">
        <v>25743</v>
      </c>
      <c r="I58" s="11">
        <v>2</v>
      </c>
      <c r="J58" s="11" t="s">
        <v>50</v>
      </c>
      <c r="K58" s="11" t="s">
        <v>51</v>
      </c>
      <c r="L58" s="11" t="s">
        <v>32</v>
      </c>
      <c r="M58" s="12">
        <v>700</v>
      </c>
      <c r="N58" s="12">
        <v>5.28</v>
      </c>
      <c r="O58" s="12">
        <v>3696</v>
      </c>
      <c r="P58" s="12">
        <v>0</v>
      </c>
      <c r="Q58" s="12">
        <v>0</v>
      </c>
      <c r="R58" s="12">
        <v>3696</v>
      </c>
      <c r="S58" s="46">
        <f t="shared" si="0"/>
        <v>95146128</v>
      </c>
    </row>
    <row r="59" spans="1:19" s="14" customFormat="1" x14ac:dyDescent="0.3">
      <c r="A59" s="10" t="s">
        <v>1093</v>
      </c>
      <c r="B59" s="11" t="s">
        <v>1087</v>
      </c>
      <c r="C59" s="11">
        <v>1745163</v>
      </c>
      <c r="D59" s="11" t="s">
        <v>27</v>
      </c>
      <c r="E59" s="10"/>
      <c r="F59" s="11" t="s">
        <v>28</v>
      </c>
      <c r="G59" s="11" t="s">
        <v>29</v>
      </c>
      <c r="H59" s="11">
        <v>25743</v>
      </c>
      <c r="I59" s="11">
        <v>3</v>
      </c>
      <c r="J59" s="11" t="s">
        <v>52</v>
      </c>
      <c r="K59" s="11" t="s">
        <v>53</v>
      </c>
      <c r="L59" s="11" t="s">
        <v>32</v>
      </c>
      <c r="M59" s="12">
        <v>700</v>
      </c>
      <c r="N59" s="12">
        <v>6.01</v>
      </c>
      <c r="O59" s="12">
        <v>4207</v>
      </c>
      <c r="P59" s="12">
        <v>0</v>
      </c>
      <c r="Q59" s="12">
        <v>0</v>
      </c>
      <c r="R59" s="12">
        <v>4207</v>
      </c>
      <c r="S59" s="46">
        <f t="shared" si="0"/>
        <v>108300801</v>
      </c>
    </row>
    <row r="60" spans="1:19" s="14" customFormat="1" x14ac:dyDescent="0.3">
      <c r="A60" s="10" t="s">
        <v>1093</v>
      </c>
      <c r="B60" s="11" t="s">
        <v>1087</v>
      </c>
      <c r="C60" s="11">
        <v>1745163</v>
      </c>
      <c r="D60" s="11" t="s">
        <v>27</v>
      </c>
      <c r="E60" s="10"/>
      <c r="F60" s="11" t="s">
        <v>28</v>
      </c>
      <c r="G60" s="11" t="s">
        <v>29</v>
      </c>
      <c r="H60" s="11">
        <v>25743</v>
      </c>
      <c r="I60" s="11">
        <v>4</v>
      </c>
      <c r="J60" s="11"/>
      <c r="K60" s="11" t="s">
        <v>1094</v>
      </c>
      <c r="L60" s="11" t="s">
        <v>46</v>
      </c>
      <c r="M60" s="12">
        <v>0</v>
      </c>
      <c r="N60" s="12">
        <v>0</v>
      </c>
      <c r="O60" s="12">
        <v>0</v>
      </c>
      <c r="P60" s="12">
        <v>0</v>
      </c>
      <c r="Q60" s="12">
        <v>0</v>
      </c>
      <c r="R60" s="12">
        <v>0</v>
      </c>
      <c r="S60" s="46">
        <f t="shared" si="0"/>
        <v>0</v>
      </c>
    </row>
    <row r="61" spans="1:19" s="14" customFormat="1" x14ac:dyDescent="0.3">
      <c r="A61" s="10" t="s">
        <v>1095</v>
      </c>
      <c r="B61" s="11" t="s">
        <v>1087</v>
      </c>
      <c r="C61" s="11">
        <v>1745164</v>
      </c>
      <c r="D61" s="11" t="s">
        <v>27</v>
      </c>
      <c r="E61" s="10"/>
      <c r="F61" s="11" t="s">
        <v>28</v>
      </c>
      <c r="G61" s="11" t="s">
        <v>29</v>
      </c>
      <c r="H61" s="11">
        <v>25743</v>
      </c>
      <c r="I61" s="11">
        <v>1</v>
      </c>
      <c r="J61" s="11" t="s">
        <v>265</v>
      </c>
      <c r="K61" s="11" t="s">
        <v>266</v>
      </c>
      <c r="L61" s="11" t="s">
        <v>32</v>
      </c>
      <c r="M61" s="12">
        <v>200</v>
      </c>
      <c r="N61" s="12">
        <v>3.28</v>
      </c>
      <c r="O61" s="12">
        <v>656</v>
      </c>
      <c r="P61" s="12">
        <v>0</v>
      </c>
      <c r="Q61" s="12">
        <v>0</v>
      </c>
      <c r="R61" s="12">
        <v>656</v>
      </c>
      <c r="S61" s="46">
        <f t="shared" si="0"/>
        <v>16887408</v>
      </c>
    </row>
    <row r="62" spans="1:19" s="14" customFormat="1" x14ac:dyDescent="0.3">
      <c r="A62" s="10" t="s">
        <v>1095</v>
      </c>
      <c r="B62" s="11" t="s">
        <v>1087</v>
      </c>
      <c r="C62" s="11">
        <v>1745164</v>
      </c>
      <c r="D62" s="11" t="s">
        <v>27</v>
      </c>
      <c r="E62" s="10"/>
      <c r="F62" s="11" t="s">
        <v>28</v>
      </c>
      <c r="G62" s="11" t="s">
        <v>29</v>
      </c>
      <c r="H62" s="11">
        <v>25743</v>
      </c>
      <c r="I62" s="11">
        <v>2</v>
      </c>
      <c r="J62" s="11" t="s">
        <v>288</v>
      </c>
      <c r="K62" s="11" t="s">
        <v>289</v>
      </c>
      <c r="L62" s="11" t="s">
        <v>32</v>
      </c>
      <c r="M62" s="12">
        <v>600</v>
      </c>
      <c r="N62" s="12">
        <v>3.48</v>
      </c>
      <c r="O62" s="12">
        <v>2088</v>
      </c>
      <c r="P62" s="12">
        <v>0</v>
      </c>
      <c r="Q62" s="12">
        <v>0</v>
      </c>
      <c r="R62" s="12">
        <v>2088</v>
      </c>
      <c r="S62" s="46">
        <f t="shared" si="0"/>
        <v>53751384</v>
      </c>
    </row>
    <row r="63" spans="1:19" s="14" customFormat="1" x14ac:dyDescent="0.3">
      <c r="A63" s="10" t="s">
        <v>1095</v>
      </c>
      <c r="B63" s="11" t="s">
        <v>1087</v>
      </c>
      <c r="C63" s="11">
        <v>1745164</v>
      </c>
      <c r="D63" s="11" t="s">
        <v>27</v>
      </c>
      <c r="E63" s="10"/>
      <c r="F63" s="11" t="s">
        <v>28</v>
      </c>
      <c r="G63" s="11" t="s">
        <v>29</v>
      </c>
      <c r="H63" s="11">
        <v>25743</v>
      </c>
      <c r="I63" s="11">
        <v>3</v>
      </c>
      <c r="J63" s="11" t="s">
        <v>64</v>
      </c>
      <c r="K63" s="11" t="s">
        <v>65</v>
      </c>
      <c r="L63" s="11" t="s">
        <v>32</v>
      </c>
      <c r="M63" s="12">
        <v>500</v>
      </c>
      <c r="N63" s="12">
        <v>2.5099999999999998</v>
      </c>
      <c r="O63" s="12">
        <v>1255</v>
      </c>
      <c r="P63" s="12">
        <v>0</v>
      </c>
      <c r="Q63" s="12">
        <v>0</v>
      </c>
      <c r="R63" s="12">
        <v>1255</v>
      </c>
      <c r="S63" s="46">
        <f t="shared" si="0"/>
        <v>32307465</v>
      </c>
    </row>
    <row r="64" spans="1:19" s="14" customFormat="1" x14ac:dyDescent="0.3">
      <c r="A64" s="10" t="s">
        <v>1095</v>
      </c>
      <c r="B64" s="11" t="s">
        <v>1087</v>
      </c>
      <c r="C64" s="11">
        <v>1745164</v>
      </c>
      <c r="D64" s="11" t="s">
        <v>27</v>
      </c>
      <c r="E64" s="10"/>
      <c r="F64" s="11" t="s">
        <v>28</v>
      </c>
      <c r="G64" s="11" t="s">
        <v>29</v>
      </c>
      <c r="H64" s="11">
        <v>25743</v>
      </c>
      <c r="I64" s="11">
        <v>4</v>
      </c>
      <c r="J64" s="11" t="s">
        <v>66</v>
      </c>
      <c r="K64" s="11" t="s">
        <v>67</v>
      </c>
      <c r="L64" s="11" t="s">
        <v>32</v>
      </c>
      <c r="M64" s="12">
        <v>600</v>
      </c>
      <c r="N64" s="12">
        <v>2.48</v>
      </c>
      <c r="O64" s="12">
        <v>1488</v>
      </c>
      <c r="P64" s="12">
        <v>0</v>
      </c>
      <c r="Q64" s="12">
        <v>0</v>
      </c>
      <c r="R64" s="12">
        <v>1488</v>
      </c>
      <c r="S64" s="46">
        <f t="shared" si="0"/>
        <v>38305584</v>
      </c>
    </row>
    <row r="65" spans="1:19" s="14" customFormat="1" x14ac:dyDescent="0.3">
      <c r="A65" s="10" t="s">
        <v>1095</v>
      </c>
      <c r="B65" s="11" t="s">
        <v>1087</v>
      </c>
      <c r="C65" s="11">
        <v>1745164</v>
      </c>
      <c r="D65" s="11" t="s">
        <v>27</v>
      </c>
      <c r="E65" s="10"/>
      <c r="F65" s="11" t="s">
        <v>28</v>
      </c>
      <c r="G65" s="11" t="s">
        <v>29</v>
      </c>
      <c r="H65" s="11">
        <v>25743</v>
      </c>
      <c r="I65" s="11">
        <v>5</v>
      </c>
      <c r="J65" s="11" t="s">
        <v>68</v>
      </c>
      <c r="K65" s="11" t="s">
        <v>69</v>
      </c>
      <c r="L65" s="11" t="s">
        <v>32</v>
      </c>
      <c r="M65" s="12">
        <v>600</v>
      </c>
      <c r="N65" s="12">
        <v>3.47</v>
      </c>
      <c r="O65" s="12">
        <v>2082</v>
      </c>
      <c r="P65" s="12">
        <v>0</v>
      </c>
      <c r="Q65" s="12">
        <v>0</v>
      </c>
      <c r="R65" s="12">
        <v>2082</v>
      </c>
      <c r="S65" s="46">
        <f t="shared" si="0"/>
        <v>53596926</v>
      </c>
    </row>
    <row r="66" spans="1:19" s="14" customFormat="1" x14ac:dyDescent="0.3">
      <c r="A66" s="10" t="s">
        <v>1095</v>
      </c>
      <c r="B66" s="11" t="s">
        <v>1087</v>
      </c>
      <c r="C66" s="11">
        <v>1745164</v>
      </c>
      <c r="D66" s="11" t="s">
        <v>27</v>
      </c>
      <c r="E66" s="10"/>
      <c r="F66" s="11" t="s">
        <v>28</v>
      </c>
      <c r="G66" s="11" t="s">
        <v>29</v>
      </c>
      <c r="H66" s="11">
        <v>25743</v>
      </c>
      <c r="I66" s="11">
        <v>6</v>
      </c>
      <c r="J66" s="11"/>
      <c r="K66" s="11" t="s">
        <v>1096</v>
      </c>
      <c r="L66" s="11" t="s">
        <v>46</v>
      </c>
      <c r="M66" s="12">
        <v>0</v>
      </c>
      <c r="N66" s="12">
        <v>0</v>
      </c>
      <c r="O66" s="12">
        <v>0</v>
      </c>
      <c r="P66" s="12">
        <v>0</v>
      </c>
      <c r="Q66" s="12">
        <v>0</v>
      </c>
      <c r="R66" s="12">
        <v>0</v>
      </c>
      <c r="S66" s="46">
        <f t="shared" si="0"/>
        <v>0</v>
      </c>
    </row>
    <row r="67" spans="1:19" s="14" customFormat="1" x14ac:dyDescent="0.3">
      <c r="A67" s="10" t="s">
        <v>1097</v>
      </c>
      <c r="B67" s="11" t="s">
        <v>1087</v>
      </c>
      <c r="C67" s="11">
        <v>1745167</v>
      </c>
      <c r="D67" s="11" t="s">
        <v>27</v>
      </c>
      <c r="E67" s="10"/>
      <c r="F67" s="11" t="s">
        <v>28</v>
      </c>
      <c r="G67" s="11" t="s">
        <v>29</v>
      </c>
      <c r="H67" s="11">
        <v>25743</v>
      </c>
      <c r="I67" s="11">
        <v>1</v>
      </c>
      <c r="J67" s="11" t="s">
        <v>33</v>
      </c>
      <c r="K67" s="11" t="s">
        <v>34</v>
      </c>
      <c r="L67" s="11" t="s">
        <v>32</v>
      </c>
      <c r="M67" s="12">
        <v>500</v>
      </c>
      <c r="N67" s="12">
        <v>3.71</v>
      </c>
      <c r="O67" s="12">
        <v>1855</v>
      </c>
      <c r="P67" s="12">
        <v>0</v>
      </c>
      <c r="Q67" s="12">
        <v>0</v>
      </c>
      <c r="R67" s="12">
        <v>1855</v>
      </c>
      <c r="S67" s="46">
        <f t="shared" si="0"/>
        <v>47753265</v>
      </c>
    </row>
    <row r="68" spans="1:19" s="14" customFormat="1" x14ac:dyDescent="0.3">
      <c r="A68" s="10" t="s">
        <v>1097</v>
      </c>
      <c r="B68" s="11" t="s">
        <v>1087</v>
      </c>
      <c r="C68" s="11">
        <v>1745167</v>
      </c>
      <c r="D68" s="11" t="s">
        <v>27</v>
      </c>
      <c r="E68" s="10"/>
      <c r="F68" s="11" t="s">
        <v>28</v>
      </c>
      <c r="G68" s="11" t="s">
        <v>29</v>
      </c>
      <c r="H68" s="11">
        <v>25743</v>
      </c>
      <c r="I68" s="11">
        <v>2</v>
      </c>
      <c r="J68" s="11" t="s">
        <v>247</v>
      </c>
      <c r="K68" s="11" t="s">
        <v>248</v>
      </c>
      <c r="L68" s="11" t="s">
        <v>32</v>
      </c>
      <c r="M68" s="12">
        <v>100</v>
      </c>
      <c r="N68" s="12">
        <v>4.0999999999999996</v>
      </c>
      <c r="O68" s="12">
        <v>410</v>
      </c>
      <c r="P68" s="12">
        <v>0</v>
      </c>
      <c r="Q68" s="12">
        <v>0</v>
      </c>
      <c r="R68" s="12">
        <v>410</v>
      </c>
      <c r="S68" s="46">
        <f t="shared" si="0"/>
        <v>10554630</v>
      </c>
    </row>
    <row r="69" spans="1:19" s="14" customFormat="1" x14ac:dyDescent="0.3">
      <c r="A69" s="10" t="s">
        <v>1097</v>
      </c>
      <c r="B69" s="11" t="s">
        <v>1087</v>
      </c>
      <c r="C69" s="11">
        <v>1745167</v>
      </c>
      <c r="D69" s="11" t="s">
        <v>27</v>
      </c>
      <c r="E69" s="10"/>
      <c r="F69" s="11" t="s">
        <v>28</v>
      </c>
      <c r="G69" s="11" t="s">
        <v>29</v>
      </c>
      <c r="H69" s="11">
        <v>25743</v>
      </c>
      <c r="I69" s="11">
        <v>3</v>
      </c>
      <c r="J69" s="11" t="s">
        <v>388</v>
      </c>
      <c r="K69" s="11" t="s">
        <v>389</v>
      </c>
      <c r="L69" s="11" t="s">
        <v>32</v>
      </c>
      <c r="M69" s="12">
        <v>100</v>
      </c>
      <c r="N69" s="12">
        <v>8.19</v>
      </c>
      <c r="O69" s="12">
        <v>819</v>
      </c>
      <c r="P69" s="12">
        <v>0</v>
      </c>
      <c r="Q69" s="12">
        <v>0</v>
      </c>
      <c r="R69" s="12">
        <v>819</v>
      </c>
      <c r="S69" s="46">
        <f t="shared" ref="S69:S132" si="1">ROUND(M69*N69*H69,0)</f>
        <v>21083517</v>
      </c>
    </row>
    <row r="70" spans="1:19" s="14" customFormat="1" x14ac:dyDescent="0.3">
      <c r="A70" s="10" t="s">
        <v>1097</v>
      </c>
      <c r="B70" s="11" t="s">
        <v>1087</v>
      </c>
      <c r="C70" s="11">
        <v>1745167</v>
      </c>
      <c r="D70" s="11" t="s">
        <v>27</v>
      </c>
      <c r="E70" s="10"/>
      <c r="F70" s="11" t="s">
        <v>28</v>
      </c>
      <c r="G70" s="11" t="s">
        <v>29</v>
      </c>
      <c r="H70" s="11">
        <v>25743</v>
      </c>
      <c r="I70" s="11">
        <v>4</v>
      </c>
      <c r="J70" s="11" t="s">
        <v>43</v>
      </c>
      <c r="K70" s="11" t="s">
        <v>44</v>
      </c>
      <c r="L70" s="11" t="s">
        <v>32</v>
      </c>
      <c r="M70" s="12">
        <v>1000</v>
      </c>
      <c r="N70" s="12">
        <v>8.16</v>
      </c>
      <c r="O70" s="12">
        <v>8160</v>
      </c>
      <c r="P70" s="12">
        <v>0</v>
      </c>
      <c r="Q70" s="12">
        <v>0</v>
      </c>
      <c r="R70" s="12">
        <v>8160</v>
      </c>
      <c r="S70" s="46">
        <f t="shared" si="1"/>
        <v>210062880</v>
      </c>
    </row>
    <row r="71" spans="1:19" s="14" customFormat="1" x14ac:dyDescent="0.3">
      <c r="A71" s="10" t="s">
        <v>1097</v>
      </c>
      <c r="B71" s="11" t="s">
        <v>1087</v>
      </c>
      <c r="C71" s="11">
        <v>1745167</v>
      </c>
      <c r="D71" s="11" t="s">
        <v>27</v>
      </c>
      <c r="E71" s="10"/>
      <c r="F71" s="11" t="s">
        <v>28</v>
      </c>
      <c r="G71" s="11" t="s">
        <v>29</v>
      </c>
      <c r="H71" s="11">
        <v>25743</v>
      </c>
      <c r="I71" s="11">
        <v>5</v>
      </c>
      <c r="J71" s="11"/>
      <c r="K71" s="11" t="s">
        <v>1098</v>
      </c>
      <c r="L71" s="11" t="s">
        <v>46</v>
      </c>
      <c r="M71" s="12">
        <v>0</v>
      </c>
      <c r="N71" s="12">
        <v>0</v>
      </c>
      <c r="O71" s="12">
        <v>0</v>
      </c>
      <c r="P71" s="12">
        <v>0</v>
      </c>
      <c r="Q71" s="12">
        <v>0</v>
      </c>
      <c r="R71" s="12">
        <v>0</v>
      </c>
      <c r="S71" s="46">
        <f t="shared" si="1"/>
        <v>0</v>
      </c>
    </row>
    <row r="72" spans="1:19" s="14" customFormat="1" x14ac:dyDescent="0.3">
      <c r="A72" s="10" t="s">
        <v>1099</v>
      </c>
      <c r="B72" s="11" t="s">
        <v>1100</v>
      </c>
      <c r="C72" s="11">
        <v>1745160</v>
      </c>
      <c r="D72" s="11" t="s">
        <v>208</v>
      </c>
      <c r="E72" s="10"/>
      <c r="F72" s="11" t="s">
        <v>209</v>
      </c>
      <c r="G72" s="11" t="s">
        <v>81</v>
      </c>
      <c r="H72" s="11">
        <v>23580</v>
      </c>
      <c r="I72" s="11">
        <v>1</v>
      </c>
      <c r="J72" s="11" t="s">
        <v>459</v>
      </c>
      <c r="K72" s="11" t="s">
        <v>460</v>
      </c>
      <c r="L72" s="11" t="s">
        <v>32</v>
      </c>
      <c r="M72" s="12">
        <v>100</v>
      </c>
      <c r="N72" s="12">
        <v>5.4470000000000001</v>
      </c>
      <c r="O72" s="12">
        <v>544.70000000000005</v>
      </c>
      <c r="P72" s="12">
        <v>0</v>
      </c>
      <c r="Q72" s="12">
        <v>0</v>
      </c>
      <c r="R72" s="12">
        <v>544.70000000000005</v>
      </c>
      <c r="S72" s="46">
        <f t="shared" si="1"/>
        <v>12844026</v>
      </c>
    </row>
    <row r="73" spans="1:19" s="14" customFormat="1" x14ac:dyDescent="0.3">
      <c r="A73" s="10" t="s">
        <v>1099</v>
      </c>
      <c r="B73" s="11" t="s">
        <v>1100</v>
      </c>
      <c r="C73" s="11">
        <v>1745160</v>
      </c>
      <c r="D73" s="11" t="s">
        <v>208</v>
      </c>
      <c r="E73" s="10"/>
      <c r="F73" s="11" t="s">
        <v>209</v>
      </c>
      <c r="G73" s="11" t="s">
        <v>81</v>
      </c>
      <c r="H73" s="11">
        <v>23580</v>
      </c>
      <c r="I73" s="11">
        <v>2</v>
      </c>
      <c r="J73" s="11" t="s">
        <v>465</v>
      </c>
      <c r="K73" s="11" t="s">
        <v>466</v>
      </c>
      <c r="L73" s="11" t="s">
        <v>32</v>
      </c>
      <c r="M73" s="12">
        <v>100</v>
      </c>
      <c r="N73" s="12">
        <v>5.4470000000000001</v>
      </c>
      <c r="O73" s="12">
        <v>544.70000000000005</v>
      </c>
      <c r="P73" s="12">
        <v>0</v>
      </c>
      <c r="Q73" s="12">
        <v>0</v>
      </c>
      <c r="R73" s="12">
        <v>544.70000000000005</v>
      </c>
      <c r="S73" s="46">
        <f t="shared" si="1"/>
        <v>12844026</v>
      </c>
    </row>
    <row r="74" spans="1:19" s="14" customFormat="1" x14ac:dyDescent="0.3">
      <c r="A74" s="10" t="s">
        <v>1099</v>
      </c>
      <c r="B74" s="11" t="s">
        <v>1100</v>
      </c>
      <c r="C74" s="11">
        <v>1745160</v>
      </c>
      <c r="D74" s="11" t="s">
        <v>208</v>
      </c>
      <c r="E74" s="10"/>
      <c r="F74" s="11" t="s">
        <v>209</v>
      </c>
      <c r="G74" s="11" t="s">
        <v>81</v>
      </c>
      <c r="H74" s="11">
        <v>23580</v>
      </c>
      <c r="I74" s="11">
        <v>3</v>
      </c>
      <c r="J74" s="11" t="s">
        <v>210</v>
      </c>
      <c r="K74" s="11" t="s">
        <v>859</v>
      </c>
      <c r="L74" s="11" t="s">
        <v>32</v>
      </c>
      <c r="M74" s="12">
        <v>1000</v>
      </c>
      <c r="N74" s="12">
        <v>5.2930000000000001</v>
      </c>
      <c r="O74" s="12">
        <v>5293</v>
      </c>
      <c r="P74" s="12">
        <v>0</v>
      </c>
      <c r="Q74" s="12">
        <v>0</v>
      </c>
      <c r="R74" s="12">
        <v>5293</v>
      </c>
      <c r="S74" s="46">
        <f t="shared" si="1"/>
        <v>124808940</v>
      </c>
    </row>
    <row r="75" spans="1:19" s="14" customFormat="1" x14ac:dyDescent="0.3">
      <c r="A75" s="10" t="s">
        <v>1099</v>
      </c>
      <c r="B75" s="11" t="s">
        <v>1100</v>
      </c>
      <c r="C75" s="11">
        <v>1745160</v>
      </c>
      <c r="D75" s="11" t="s">
        <v>208</v>
      </c>
      <c r="E75" s="10"/>
      <c r="F75" s="11" t="s">
        <v>209</v>
      </c>
      <c r="G75" s="11" t="s">
        <v>81</v>
      </c>
      <c r="H75" s="11">
        <v>23580</v>
      </c>
      <c r="I75" s="11">
        <v>4</v>
      </c>
      <c r="J75" s="11" t="s">
        <v>212</v>
      </c>
      <c r="K75" s="11" t="s">
        <v>213</v>
      </c>
      <c r="L75" s="11" t="s">
        <v>32</v>
      </c>
      <c r="M75" s="12">
        <v>1400</v>
      </c>
      <c r="N75" s="12">
        <v>5.1349999999999998</v>
      </c>
      <c r="O75" s="12">
        <v>7189</v>
      </c>
      <c r="P75" s="12">
        <v>0</v>
      </c>
      <c r="Q75" s="12">
        <v>0</v>
      </c>
      <c r="R75" s="12">
        <v>7189</v>
      </c>
      <c r="S75" s="46">
        <f t="shared" si="1"/>
        <v>169516620</v>
      </c>
    </row>
    <row r="76" spans="1:19" s="14" customFormat="1" x14ac:dyDescent="0.3">
      <c r="A76" s="10" t="s">
        <v>1099</v>
      </c>
      <c r="B76" s="11" t="s">
        <v>1100</v>
      </c>
      <c r="C76" s="11">
        <v>1745160</v>
      </c>
      <c r="D76" s="11" t="s">
        <v>208</v>
      </c>
      <c r="E76" s="10"/>
      <c r="F76" s="11" t="s">
        <v>209</v>
      </c>
      <c r="G76" s="11" t="s">
        <v>81</v>
      </c>
      <c r="H76" s="11">
        <v>23580</v>
      </c>
      <c r="I76" s="11">
        <v>5</v>
      </c>
      <c r="J76" s="11" t="s">
        <v>214</v>
      </c>
      <c r="K76" s="11" t="s">
        <v>215</v>
      </c>
      <c r="L76" s="11" t="s">
        <v>32</v>
      </c>
      <c r="M76" s="12">
        <v>5100</v>
      </c>
      <c r="N76" s="12">
        <v>5.1630000000000003</v>
      </c>
      <c r="O76" s="12">
        <v>26331.3</v>
      </c>
      <c r="P76" s="12">
        <v>0</v>
      </c>
      <c r="Q76" s="12">
        <v>0</v>
      </c>
      <c r="R76" s="12">
        <v>26331.3</v>
      </c>
      <c r="S76" s="46">
        <f t="shared" si="1"/>
        <v>620892054</v>
      </c>
    </row>
    <row r="77" spans="1:19" s="14" customFormat="1" x14ac:dyDescent="0.3">
      <c r="A77" s="10" t="s">
        <v>1099</v>
      </c>
      <c r="B77" s="11" t="s">
        <v>1100</v>
      </c>
      <c r="C77" s="11">
        <v>1745160</v>
      </c>
      <c r="D77" s="11" t="s">
        <v>208</v>
      </c>
      <c r="E77" s="10"/>
      <c r="F77" s="11" t="s">
        <v>209</v>
      </c>
      <c r="G77" s="11" t="s">
        <v>81</v>
      </c>
      <c r="H77" s="11">
        <v>23580</v>
      </c>
      <c r="I77" s="11">
        <v>6</v>
      </c>
      <c r="J77" s="11" t="s">
        <v>216</v>
      </c>
      <c r="K77" s="11" t="s">
        <v>217</v>
      </c>
      <c r="L77" s="11" t="s">
        <v>32</v>
      </c>
      <c r="M77" s="12">
        <v>700</v>
      </c>
      <c r="N77" s="12">
        <v>5.2930000000000001</v>
      </c>
      <c r="O77" s="12">
        <v>3705.1</v>
      </c>
      <c r="P77" s="12">
        <v>0</v>
      </c>
      <c r="Q77" s="12">
        <v>0</v>
      </c>
      <c r="R77" s="12">
        <v>3705.1</v>
      </c>
      <c r="S77" s="46">
        <f t="shared" si="1"/>
        <v>87366258</v>
      </c>
    </row>
    <row r="78" spans="1:19" s="14" customFormat="1" x14ac:dyDescent="0.3">
      <c r="A78" s="10" t="s">
        <v>1099</v>
      </c>
      <c r="B78" s="11" t="s">
        <v>1100</v>
      </c>
      <c r="C78" s="11">
        <v>1745160</v>
      </c>
      <c r="D78" s="11" t="s">
        <v>208</v>
      </c>
      <c r="E78" s="10"/>
      <c r="F78" s="11" t="s">
        <v>209</v>
      </c>
      <c r="G78" s="11" t="s">
        <v>81</v>
      </c>
      <c r="H78" s="11">
        <v>23580</v>
      </c>
      <c r="I78" s="11">
        <v>7</v>
      </c>
      <c r="J78" s="11" t="s">
        <v>218</v>
      </c>
      <c r="K78" s="11" t="s">
        <v>219</v>
      </c>
      <c r="L78" s="11" t="s">
        <v>32</v>
      </c>
      <c r="M78" s="12">
        <v>1500</v>
      </c>
      <c r="N78" s="12">
        <v>5.1349999999999998</v>
      </c>
      <c r="O78" s="12">
        <v>7702.5</v>
      </c>
      <c r="P78" s="12">
        <v>0</v>
      </c>
      <c r="Q78" s="12">
        <v>0</v>
      </c>
      <c r="R78" s="12">
        <v>7702.5</v>
      </c>
      <c r="S78" s="46">
        <f t="shared" si="1"/>
        <v>181624950</v>
      </c>
    </row>
    <row r="79" spans="1:19" s="14" customFormat="1" x14ac:dyDescent="0.3">
      <c r="A79" s="10" t="s">
        <v>1099</v>
      </c>
      <c r="B79" s="11" t="s">
        <v>1100</v>
      </c>
      <c r="C79" s="11">
        <v>1745160</v>
      </c>
      <c r="D79" s="11" t="s">
        <v>208</v>
      </c>
      <c r="E79" s="10"/>
      <c r="F79" s="11" t="s">
        <v>209</v>
      </c>
      <c r="G79" s="11" t="s">
        <v>81</v>
      </c>
      <c r="H79" s="11">
        <v>23580</v>
      </c>
      <c r="I79" s="11">
        <v>8</v>
      </c>
      <c r="J79" s="11" t="s">
        <v>220</v>
      </c>
      <c r="K79" s="11" t="s">
        <v>221</v>
      </c>
      <c r="L79" s="11" t="s">
        <v>32</v>
      </c>
      <c r="M79" s="12">
        <v>5100</v>
      </c>
      <c r="N79" s="12">
        <v>5.1630000000000003</v>
      </c>
      <c r="O79" s="12">
        <v>26331.3</v>
      </c>
      <c r="P79" s="12">
        <v>0</v>
      </c>
      <c r="Q79" s="12">
        <v>0</v>
      </c>
      <c r="R79" s="12">
        <v>26331.3</v>
      </c>
      <c r="S79" s="46">
        <f t="shared" si="1"/>
        <v>620892054</v>
      </c>
    </row>
    <row r="80" spans="1:19" s="14" customFormat="1" x14ac:dyDescent="0.3">
      <c r="A80" s="10" t="s">
        <v>1099</v>
      </c>
      <c r="B80" s="11" t="s">
        <v>1100</v>
      </c>
      <c r="C80" s="11">
        <v>1745160</v>
      </c>
      <c r="D80" s="11" t="s">
        <v>208</v>
      </c>
      <c r="E80" s="10"/>
      <c r="F80" s="11" t="s">
        <v>209</v>
      </c>
      <c r="G80" s="11" t="s">
        <v>81</v>
      </c>
      <c r="H80" s="11">
        <v>23580</v>
      </c>
      <c r="I80" s="11">
        <v>9</v>
      </c>
      <c r="J80" s="11" t="s">
        <v>74</v>
      </c>
      <c r="K80" s="11" t="s">
        <v>75</v>
      </c>
      <c r="L80" s="11" t="s">
        <v>32</v>
      </c>
      <c r="M80" s="12">
        <v>15300</v>
      </c>
      <c r="N80" s="12">
        <v>1.6319999999999999</v>
      </c>
      <c r="O80" s="12">
        <v>24969.599999999999</v>
      </c>
      <c r="P80" s="12">
        <v>0</v>
      </c>
      <c r="Q80" s="12">
        <v>0</v>
      </c>
      <c r="R80" s="12">
        <v>24969.599999999999</v>
      </c>
      <c r="S80" s="46">
        <f t="shared" si="1"/>
        <v>588783168</v>
      </c>
    </row>
    <row r="81" spans="1:19" s="14" customFormat="1" x14ac:dyDescent="0.3">
      <c r="A81" s="10" t="s">
        <v>1099</v>
      </c>
      <c r="B81" s="11" t="s">
        <v>1100</v>
      </c>
      <c r="C81" s="11">
        <v>1745160</v>
      </c>
      <c r="D81" s="11" t="s">
        <v>208</v>
      </c>
      <c r="E81" s="10"/>
      <c r="F81" s="11" t="s">
        <v>209</v>
      </c>
      <c r="G81" s="11" t="s">
        <v>81</v>
      </c>
      <c r="H81" s="11">
        <v>23580</v>
      </c>
      <c r="I81" s="11">
        <v>10</v>
      </c>
      <c r="J81" s="11" t="s">
        <v>224</v>
      </c>
      <c r="K81" s="11" t="s">
        <v>225</v>
      </c>
      <c r="L81" s="11" t="s">
        <v>32</v>
      </c>
      <c r="M81" s="12">
        <v>300</v>
      </c>
      <c r="N81" s="12">
        <v>5.2830000000000004</v>
      </c>
      <c r="O81" s="12">
        <v>1584.9</v>
      </c>
      <c r="P81" s="12">
        <v>0</v>
      </c>
      <c r="Q81" s="12">
        <v>0</v>
      </c>
      <c r="R81" s="12">
        <v>1584.9</v>
      </c>
      <c r="S81" s="46">
        <f t="shared" si="1"/>
        <v>37371942</v>
      </c>
    </row>
    <row r="82" spans="1:19" s="14" customFormat="1" x14ac:dyDescent="0.3">
      <c r="A82" s="10" t="s">
        <v>1099</v>
      </c>
      <c r="B82" s="11" t="s">
        <v>1100</v>
      </c>
      <c r="C82" s="11">
        <v>1745160</v>
      </c>
      <c r="D82" s="11" t="s">
        <v>208</v>
      </c>
      <c r="E82" s="10"/>
      <c r="F82" s="11" t="s">
        <v>209</v>
      </c>
      <c r="G82" s="11" t="s">
        <v>81</v>
      </c>
      <c r="H82" s="11">
        <v>23580</v>
      </c>
      <c r="I82" s="11">
        <v>11</v>
      </c>
      <c r="J82" s="11" t="s">
        <v>226</v>
      </c>
      <c r="K82" s="11" t="s">
        <v>227</v>
      </c>
      <c r="L82" s="11" t="s">
        <v>32</v>
      </c>
      <c r="M82" s="12">
        <v>300</v>
      </c>
      <c r="N82" s="12">
        <v>5.6040000000000001</v>
      </c>
      <c r="O82" s="12">
        <v>1681.2</v>
      </c>
      <c r="P82" s="12">
        <v>0</v>
      </c>
      <c r="Q82" s="12">
        <v>0</v>
      </c>
      <c r="R82" s="12">
        <v>1681.2</v>
      </c>
      <c r="S82" s="46">
        <f t="shared" si="1"/>
        <v>39642696</v>
      </c>
    </row>
    <row r="83" spans="1:19" s="14" customFormat="1" x14ac:dyDescent="0.3">
      <c r="A83" s="10" t="s">
        <v>1099</v>
      </c>
      <c r="B83" s="11" t="s">
        <v>1100</v>
      </c>
      <c r="C83" s="11">
        <v>1745160</v>
      </c>
      <c r="D83" s="11" t="s">
        <v>208</v>
      </c>
      <c r="E83" s="10"/>
      <c r="F83" s="11" t="s">
        <v>209</v>
      </c>
      <c r="G83" s="11" t="s">
        <v>81</v>
      </c>
      <c r="H83" s="11">
        <v>23580</v>
      </c>
      <c r="I83" s="11">
        <v>12</v>
      </c>
      <c r="J83" s="11" t="s">
        <v>228</v>
      </c>
      <c r="K83" s="11" t="s">
        <v>862</v>
      </c>
      <c r="L83" s="11" t="s">
        <v>32</v>
      </c>
      <c r="M83" s="12">
        <v>800</v>
      </c>
      <c r="N83" s="12">
        <v>5.6040000000000001</v>
      </c>
      <c r="O83" s="12">
        <v>4483.2</v>
      </c>
      <c r="P83" s="12">
        <v>0</v>
      </c>
      <c r="Q83" s="12">
        <v>0</v>
      </c>
      <c r="R83" s="12">
        <v>4483.2</v>
      </c>
      <c r="S83" s="46">
        <f t="shared" si="1"/>
        <v>105713856</v>
      </c>
    </row>
    <row r="84" spans="1:19" s="14" customFormat="1" x14ac:dyDescent="0.3">
      <c r="A84" s="10" t="s">
        <v>1099</v>
      </c>
      <c r="B84" s="11" t="s">
        <v>1100</v>
      </c>
      <c r="C84" s="11">
        <v>1745160</v>
      </c>
      <c r="D84" s="11" t="s">
        <v>208</v>
      </c>
      <c r="E84" s="10"/>
      <c r="F84" s="11" t="s">
        <v>209</v>
      </c>
      <c r="G84" s="11" t="s">
        <v>81</v>
      </c>
      <c r="H84" s="11">
        <v>23580</v>
      </c>
      <c r="I84" s="11">
        <v>13</v>
      </c>
      <c r="J84" s="11" t="s">
        <v>230</v>
      </c>
      <c r="K84" s="11" t="s">
        <v>231</v>
      </c>
      <c r="L84" s="11" t="s">
        <v>32</v>
      </c>
      <c r="M84" s="12">
        <v>1200</v>
      </c>
      <c r="N84" s="12">
        <v>5.6040000000000001</v>
      </c>
      <c r="O84" s="12">
        <v>6724.8</v>
      </c>
      <c r="P84" s="12">
        <v>0</v>
      </c>
      <c r="Q84" s="12">
        <v>0</v>
      </c>
      <c r="R84" s="12">
        <v>6724.8</v>
      </c>
      <c r="S84" s="46">
        <f t="shared" si="1"/>
        <v>158570784</v>
      </c>
    </row>
    <row r="85" spans="1:19" s="14" customFormat="1" x14ac:dyDescent="0.3">
      <c r="A85" s="10" t="s">
        <v>1099</v>
      </c>
      <c r="B85" s="11" t="s">
        <v>1100</v>
      </c>
      <c r="C85" s="11">
        <v>1745160</v>
      </c>
      <c r="D85" s="11" t="s">
        <v>208</v>
      </c>
      <c r="E85" s="10"/>
      <c r="F85" s="11" t="s">
        <v>209</v>
      </c>
      <c r="G85" s="11" t="s">
        <v>81</v>
      </c>
      <c r="H85" s="11">
        <v>23580</v>
      </c>
      <c r="I85" s="11">
        <v>14</v>
      </c>
      <c r="J85" s="11" t="s">
        <v>232</v>
      </c>
      <c r="K85" s="11" t="s">
        <v>233</v>
      </c>
      <c r="L85" s="11" t="s">
        <v>32</v>
      </c>
      <c r="M85" s="12">
        <v>300</v>
      </c>
      <c r="N85" s="12">
        <v>5.2830000000000004</v>
      </c>
      <c r="O85" s="12">
        <v>1584.9</v>
      </c>
      <c r="P85" s="12">
        <v>0</v>
      </c>
      <c r="Q85" s="12">
        <v>0</v>
      </c>
      <c r="R85" s="12">
        <v>1584.9</v>
      </c>
      <c r="S85" s="46">
        <f t="shared" si="1"/>
        <v>37371942</v>
      </c>
    </row>
    <row r="86" spans="1:19" s="14" customFormat="1" x14ac:dyDescent="0.3">
      <c r="A86" s="10" t="s">
        <v>1099</v>
      </c>
      <c r="B86" s="11" t="s">
        <v>1100</v>
      </c>
      <c r="C86" s="11">
        <v>1745160</v>
      </c>
      <c r="D86" s="11" t="s">
        <v>208</v>
      </c>
      <c r="E86" s="10"/>
      <c r="F86" s="11" t="s">
        <v>209</v>
      </c>
      <c r="G86" s="11" t="s">
        <v>81</v>
      </c>
      <c r="H86" s="11">
        <v>23580</v>
      </c>
      <c r="I86" s="11">
        <v>15</v>
      </c>
      <c r="J86" s="11" t="s">
        <v>234</v>
      </c>
      <c r="K86" s="11" t="s">
        <v>235</v>
      </c>
      <c r="L86" s="11" t="s">
        <v>32</v>
      </c>
      <c r="M86" s="12">
        <v>300</v>
      </c>
      <c r="N86" s="12">
        <v>5.6040000000000001</v>
      </c>
      <c r="O86" s="12">
        <v>1681.2</v>
      </c>
      <c r="P86" s="12">
        <v>0</v>
      </c>
      <c r="Q86" s="12">
        <v>0</v>
      </c>
      <c r="R86" s="12">
        <v>1681.2</v>
      </c>
      <c r="S86" s="46">
        <f t="shared" si="1"/>
        <v>39642696</v>
      </c>
    </row>
    <row r="87" spans="1:19" s="14" customFormat="1" x14ac:dyDescent="0.3">
      <c r="A87" s="10" t="s">
        <v>1099</v>
      </c>
      <c r="B87" s="11" t="s">
        <v>1100</v>
      </c>
      <c r="C87" s="11">
        <v>1745160</v>
      </c>
      <c r="D87" s="11" t="s">
        <v>208</v>
      </c>
      <c r="E87" s="10"/>
      <c r="F87" s="11" t="s">
        <v>209</v>
      </c>
      <c r="G87" s="11" t="s">
        <v>81</v>
      </c>
      <c r="H87" s="11">
        <v>23580</v>
      </c>
      <c r="I87" s="11">
        <v>16</v>
      </c>
      <c r="J87" s="11" t="s">
        <v>236</v>
      </c>
      <c r="K87" s="11" t="s">
        <v>237</v>
      </c>
      <c r="L87" s="11" t="s">
        <v>32</v>
      </c>
      <c r="M87" s="12">
        <v>900</v>
      </c>
      <c r="N87" s="12">
        <v>5.6040000000000001</v>
      </c>
      <c r="O87" s="12">
        <v>5043.6000000000004</v>
      </c>
      <c r="P87" s="12">
        <v>0</v>
      </c>
      <c r="Q87" s="12">
        <v>0</v>
      </c>
      <c r="R87" s="12">
        <v>5043.6000000000004</v>
      </c>
      <c r="S87" s="46">
        <f t="shared" si="1"/>
        <v>118928088</v>
      </c>
    </row>
    <row r="88" spans="1:19" s="14" customFormat="1" x14ac:dyDescent="0.3">
      <c r="A88" s="10" t="s">
        <v>1099</v>
      </c>
      <c r="B88" s="11" t="s">
        <v>1100</v>
      </c>
      <c r="C88" s="11">
        <v>1745160</v>
      </c>
      <c r="D88" s="11" t="s">
        <v>208</v>
      </c>
      <c r="E88" s="10"/>
      <c r="F88" s="11" t="s">
        <v>209</v>
      </c>
      <c r="G88" s="11" t="s">
        <v>81</v>
      </c>
      <c r="H88" s="11">
        <v>23580</v>
      </c>
      <c r="I88" s="11">
        <v>17</v>
      </c>
      <c r="J88" s="11" t="s">
        <v>238</v>
      </c>
      <c r="K88" s="11" t="s">
        <v>239</v>
      </c>
      <c r="L88" s="11" t="s">
        <v>32</v>
      </c>
      <c r="M88" s="12">
        <v>1100</v>
      </c>
      <c r="N88" s="12">
        <v>5.6040000000000001</v>
      </c>
      <c r="O88" s="12">
        <v>6164.4</v>
      </c>
      <c r="P88" s="12">
        <v>0</v>
      </c>
      <c r="Q88" s="12">
        <v>0</v>
      </c>
      <c r="R88" s="12">
        <v>6164.4</v>
      </c>
      <c r="S88" s="46">
        <f t="shared" si="1"/>
        <v>145356552</v>
      </c>
    </row>
    <row r="89" spans="1:19" s="14" customFormat="1" x14ac:dyDescent="0.3">
      <c r="A89" s="10" t="s">
        <v>1099</v>
      </c>
      <c r="B89" s="11" t="s">
        <v>1100</v>
      </c>
      <c r="C89" s="11">
        <v>1745160</v>
      </c>
      <c r="D89" s="11" t="s">
        <v>208</v>
      </c>
      <c r="E89" s="10"/>
      <c r="F89" s="11" t="s">
        <v>209</v>
      </c>
      <c r="G89" s="11" t="s">
        <v>81</v>
      </c>
      <c r="H89" s="11">
        <v>23580</v>
      </c>
      <c r="I89" s="11">
        <v>18</v>
      </c>
      <c r="J89" s="11" t="s">
        <v>240</v>
      </c>
      <c r="K89" s="11" t="s">
        <v>241</v>
      </c>
      <c r="L89" s="11" t="s">
        <v>32</v>
      </c>
      <c r="M89" s="12">
        <v>1900</v>
      </c>
      <c r="N89" s="12">
        <v>1.704</v>
      </c>
      <c r="O89" s="12">
        <v>3237.6</v>
      </c>
      <c r="P89" s="12">
        <v>0</v>
      </c>
      <c r="Q89" s="12">
        <v>0</v>
      </c>
      <c r="R89" s="12">
        <v>3237.6</v>
      </c>
      <c r="S89" s="46">
        <f t="shared" si="1"/>
        <v>76342608</v>
      </c>
    </row>
    <row r="90" spans="1:19" s="14" customFormat="1" x14ac:dyDescent="0.3">
      <c r="A90" s="10" t="s">
        <v>1099</v>
      </c>
      <c r="B90" s="11" t="s">
        <v>1100</v>
      </c>
      <c r="C90" s="11">
        <v>1745160</v>
      </c>
      <c r="D90" s="11" t="s">
        <v>208</v>
      </c>
      <c r="E90" s="10"/>
      <c r="F90" s="11" t="s">
        <v>209</v>
      </c>
      <c r="G90" s="11" t="s">
        <v>81</v>
      </c>
      <c r="H90" s="11">
        <v>23580</v>
      </c>
      <c r="I90" s="11">
        <v>19</v>
      </c>
      <c r="J90" s="11" t="s">
        <v>242</v>
      </c>
      <c r="K90" s="11" t="s">
        <v>243</v>
      </c>
      <c r="L90" s="11" t="s">
        <v>32</v>
      </c>
      <c r="M90" s="12">
        <v>5200</v>
      </c>
      <c r="N90" s="12">
        <v>1.9470000000000001</v>
      </c>
      <c r="O90" s="12">
        <v>10124.4</v>
      </c>
      <c r="P90" s="12">
        <v>0</v>
      </c>
      <c r="Q90" s="12">
        <v>0</v>
      </c>
      <c r="R90" s="12">
        <v>10124.4</v>
      </c>
      <c r="S90" s="46">
        <f t="shared" si="1"/>
        <v>238733352</v>
      </c>
    </row>
    <row r="91" spans="1:19" s="14" customFormat="1" x14ac:dyDescent="0.3">
      <c r="A91" s="10" t="s">
        <v>1099</v>
      </c>
      <c r="B91" s="11" t="s">
        <v>1100</v>
      </c>
      <c r="C91" s="11">
        <v>1745160</v>
      </c>
      <c r="D91" s="11" t="s">
        <v>208</v>
      </c>
      <c r="E91" s="10"/>
      <c r="F91" s="11" t="s">
        <v>209</v>
      </c>
      <c r="G91" s="11" t="s">
        <v>81</v>
      </c>
      <c r="H91" s="11">
        <v>23580</v>
      </c>
      <c r="I91" s="11">
        <v>20</v>
      </c>
      <c r="J91" s="11"/>
      <c r="K91" s="11" t="s">
        <v>1101</v>
      </c>
      <c r="L91" s="11" t="s">
        <v>46</v>
      </c>
      <c r="M91" s="12">
        <v>0</v>
      </c>
      <c r="N91" s="12">
        <v>0</v>
      </c>
      <c r="O91" s="12">
        <v>0</v>
      </c>
      <c r="P91" s="12">
        <v>0</v>
      </c>
      <c r="Q91" s="12">
        <v>0</v>
      </c>
      <c r="R91" s="12">
        <v>0</v>
      </c>
      <c r="S91" s="46">
        <f t="shared" si="1"/>
        <v>0</v>
      </c>
    </row>
    <row r="92" spans="1:19" s="14" customFormat="1" x14ac:dyDescent="0.3">
      <c r="A92" s="10" t="s">
        <v>1104</v>
      </c>
      <c r="B92" s="11" t="s">
        <v>1105</v>
      </c>
      <c r="C92" s="11">
        <v>1745169</v>
      </c>
      <c r="D92" s="11" t="s">
        <v>27</v>
      </c>
      <c r="E92" s="10"/>
      <c r="F92" s="11" t="s">
        <v>28</v>
      </c>
      <c r="G92" s="11" t="s">
        <v>29</v>
      </c>
      <c r="H92" s="11">
        <v>25676</v>
      </c>
      <c r="I92" s="11">
        <v>1</v>
      </c>
      <c r="J92" s="11" t="s">
        <v>48</v>
      </c>
      <c r="K92" s="11" t="s">
        <v>49</v>
      </c>
      <c r="L92" s="11" t="s">
        <v>32</v>
      </c>
      <c r="M92" s="12">
        <v>1000</v>
      </c>
      <c r="N92" s="12">
        <v>6.15</v>
      </c>
      <c r="O92" s="12">
        <v>6150</v>
      </c>
      <c r="P92" s="12">
        <v>0</v>
      </c>
      <c r="Q92" s="12">
        <v>0</v>
      </c>
      <c r="R92" s="12">
        <v>6150</v>
      </c>
      <c r="S92" s="46">
        <f t="shared" si="1"/>
        <v>157907400</v>
      </c>
    </row>
    <row r="93" spans="1:19" s="14" customFormat="1" x14ac:dyDescent="0.3">
      <c r="A93" s="10" t="s">
        <v>1104</v>
      </c>
      <c r="B93" s="11" t="s">
        <v>1105</v>
      </c>
      <c r="C93" s="11">
        <v>1745169</v>
      </c>
      <c r="D93" s="11" t="s">
        <v>27</v>
      </c>
      <c r="E93" s="10"/>
      <c r="F93" s="11" t="s">
        <v>28</v>
      </c>
      <c r="G93" s="11" t="s">
        <v>29</v>
      </c>
      <c r="H93" s="11">
        <v>25676</v>
      </c>
      <c r="I93" s="11">
        <v>2</v>
      </c>
      <c r="J93" s="11" t="s">
        <v>50</v>
      </c>
      <c r="K93" s="11" t="s">
        <v>51</v>
      </c>
      <c r="L93" s="11" t="s">
        <v>32</v>
      </c>
      <c r="M93" s="12">
        <v>700</v>
      </c>
      <c r="N93" s="12">
        <v>5.28</v>
      </c>
      <c r="O93" s="12">
        <v>3696</v>
      </c>
      <c r="P93" s="12">
        <v>0</v>
      </c>
      <c r="Q93" s="12">
        <v>0</v>
      </c>
      <c r="R93" s="12">
        <v>3696</v>
      </c>
      <c r="S93" s="46">
        <f t="shared" si="1"/>
        <v>94898496</v>
      </c>
    </row>
    <row r="94" spans="1:19" s="14" customFormat="1" x14ac:dyDescent="0.3">
      <c r="A94" s="10" t="s">
        <v>1104</v>
      </c>
      <c r="B94" s="11" t="s">
        <v>1105</v>
      </c>
      <c r="C94" s="11">
        <v>1745169</v>
      </c>
      <c r="D94" s="11" t="s">
        <v>27</v>
      </c>
      <c r="E94" s="10"/>
      <c r="F94" s="11" t="s">
        <v>28</v>
      </c>
      <c r="G94" s="11" t="s">
        <v>29</v>
      </c>
      <c r="H94" s="11">
        <v>25676</v>
      </c>
      <c r="I94" s="11">
        <v>3</v>
      </c>
      <c r="J94" s="11" t="s">
        <v>52</v>
      </c>
      <c r="K94" s="11" t="s">
        <v>53</v>
      </c>
      <c r="L94" s="11" t="s">
        <v>32</v>
      </c>
      <c r="M94" s="12">
        <v>700</v>
      </c>
      <c r="N94" s="12">
        <v>6.01</v>
      </c>
      <c r="O94" s="12">
        <v>4207</v>
      </c>
      <c r="P94" s="12">
        <v>0</v>
      </c>
      <c r="Q94" s="12">
        <v>0</v>
      </c>
      <c r="R94" s="12">
        <v>4207</v>
      </c>
      <c r="S94" s="46">
        <f t="shared" si="1"/>
        <v>108018932</v>
      </c>
    </row>
    <row r="95" spans="1:19" s="14" customFormat="1" x14ac:dyDescent="0.3">
      <c r="A95" s="10" t="s">
        <v>1104</v>
      </c>
      <c r="B95" s="11" t="s">
        <v>1105</v>
      </c>
      <c r="C95" s="11">
        <v>1745169</v>
      </c>
      <c r="D95" s="11" t="s">
        <v>27</v>
      </c>
      <c r="E95" s="10"/>
      <c r="F95" s="11" t="s">
        <v>28</v>
      </c>
      <c r="G95" s="11" t="s">
        <v>29</v>
      </c>
      <c r="H95" s="11">
        <v>25676</v>
      </c>
      <c r="I95" s="11">
        <v>4</v>
      </c>
      <c r="J95" s="11"/>
      <c r="K95" s="11" t="s">
        <v>1106</v>
      </c>
      <c r="L95" s="11" t="s">
        <v>46</v>
      </c>
      <c r="M95" s="12">
        <v>0</v>
      </c>
      <c r="N95" s="12">
        <v>0</v>
      </c>
      <c r="O95" s="12">
        <v>0</v>
      </c>
      <c r="P95" s="12">
        <v>0</v>
      </c>
      <c r="Q95" s="12">
        <v>0</v>
      </c>
      <c r="R95" s="12">
        <v>0</v>
      </c>
      <c r="S95" s="46">
        <f t="shared" si="1"/>
        <v>0</v>
      </c>
    </row>
    <row r="96" spans="1:19" s="14" customFormat="1" x14ac:dyDescent="0.3">
      <c r="A96" s="10" t="s">
        <v>1107</v>
      </c>
      <c r="B96" s="11" t="s">
        <v>1105</v>
      </c>
      <c r="C96" s="11">
        <v>1745171</v>
      </c>
      <c r="D96" s="11" t="s">
        <v>27</v>
      </c>
      <c r="E96" s="10"/>
      <c r="F96" s="11" t="s">
        <v>28</v>
      </c>
      <c r="G96" s="11" t="s">
        <v>29</v>
      </c>
      <c r="H96" s="11">
        <v>25676</v>
      </c>
      <c r="I96" s="11">
        <v>1</v>
      </c>
      <c r="J96" s="11" t="s">
        <v>253</v>
      </c>
      <c r="K96" s="11" t="s">
        <v>254</v>
      </c>
      <c r="L96" s="11" t="s">
        <v>32</v>
      </c>
      <c r="M96" s="12">
        <v>1000</v>
      </c>
      <c r="N96" s="12">
        <v>2.88002</v>
      </c>
      <c r="O96" s="12">
        <v>2880.02</v>
      </c>
      <c r="P96" s="12">
        <v>0</v>
      </c>
      <c r="Q96" s="12">
        <v>0</v>
      </c>
      <c r="R96" s="12">
        <v>2880.02</v>
      </c>
      <c r="S96" s="46">
        <f t="shared" si="1"/>
        <v>73947394</v>
      </c>
    </row>
    <row r="97" spans="1:19" s="14" customFormat="1" x14ac:dyDescent="0.3">
      <c r="A97" s="10" t="s">
        <v>1107</v>
      </c>
      <c r="B97" s="11" t="s">
        <v>1105</v>
      </c>
      <c r="C97" s="11">
        <v>1745171</v>
      </c>
      <c r="D97" s="11" t="s">
        <v>27</v>
      </c>
      <c r="E97" s="10"/>
      <c r="F97" s="11" t="s">
        <v>28</v>
      </c>
      <c r="G97" s="11" t="s">
        <v>29</v>
      </c>
      <c r="H97" s="11">
        <v>25676</v>
      </c>
      <c r="I97" s="11">
        <v>2</v>
      </c>
      <c r="J97" s="11" t="s">
        <v>255</v>
      </c>
      <c r="K97" s="11" t="s">
        <v>256</v>
      </c>
      <c r="L97" s="11" t="s">
        <v>32</v>
      </c>
      <c r="M97" s="12">
        <v>1000</v>
      </c>
      <c r="N97" s="12">
        <v>3.57</v>
      </c>
      <c r="O97" s="12">
        <v>3570</v>
      </c>
      <c r="P97" s="12">
        <v>0</v>
      </c>
      <c r="Q97" s="12">
        <v>0</v>
      </c>
      <c r="R97" s="12">
        <v>3570</v>
      </c>
      <c r="S97" s="46">
        <f t="shared" si="1"/>
        <v>91663320</v>
      </c>
    </row>
    <row r="98" spans="1:19" s="14" customFormat="1" x14ac:dyDescent="0.3">
      <c r="A98" s="10" t="s">
        <v>1107</v>
      </c>
      <c r="B98" s="11" t="s">
        <v>1105</v>
      </c>
      <c r="C98" s="11">
        <v>1745171</v>
      </c>
      <c r="D98" s="11" t="s">
        <v>27</v>
      </c>
      <c r="E98" s="10"/>
      <c r="F98" s="11" t="s">
        <v>28</v>
      </c>
      <c r="G98" s="11" t="s">
        <v>29</v>
      </c>
      <c r="H98" s="11">
        <v>25676</v>
      </c>
      <c r="I98" s="11">
        <v>3</v>
      </c>
      <c r="J98" s="11" t="s">
        <v>1108</v>
      </c>
      <c r="K98" s="11" t="s">
        <v>1109</v>
      </c>
      <c r="L98" s="11" t="s">
        <v>32</v>
      </c>
      <c r="M98" s="12">
        <v>200</v>
      </c>
      <c r="N98" s="12">
        <v>3.55</v>
      </c>
      <c r="O98" s="12">
        <v>710</v>
      </c>
      <c r="P98" s="12">
        <v>0</v>
      </c>
      <c r="Q98" s="12">
        <v>0</v>
      </c>
      <c r="R98" s="12">
        <v>710</v>
      </c>
      <c r="S98" s="46">
        <f t="shared" si="1"/>
        <v>18229960</v>
      </c>
    </row>
    <row r="99" spans="1:19" s="14" customFormat="1" x14ac:dyDescent="0.3">
      <c r="A99" s="10" t="s">
        <v>1107</v>
      </c>
      <c r="B99" s="11" t="s">
        <v>1105</v>
      </c>
      <c r="C99" s="11">
        <v>1745171</v>
      </c>
      <c r="D99" s="11" t="s">
        <v>27</v>
      </c>
      <c r="E99" s="10"/>
      <c r="F99" s="11" t="s">
        <v>28</v>
      </c>
      <c r="G99" s="11" t="s">
        <v>29</v>
      </c>
      <c r="H99" s="11">
        <v>25676</v>
      </c>
      <c r="I99" s="11">
        <v>4</v>
      </c>
      <c r="J99" s="11"/>
      <c r="K99" s="11" t="s">
        <v>1110</v>
      </c>
      <c r="L99" s="11" t="s">
        <v>46</v>
      </c>
      <c r="M99" s="12">
        <v>0</v>
      </c>
      <c r="N99" s="12">
        <v>0</v>
      </c>
      <c r="O99" s="12">
        <v>0</v>
      </c>
      <c r="P99" s="12">
        <v>0</v>
      </c>
      <c r="Q99" s="12">
        <v>0</v>
      </c>
      <c r="R99" s="12">
        <v>0</v>
      </c>
      <c r="S99" s="46">
        <f t="shared" si="1"/>
        <v>0</v>
      </c>
    </row>
    <row r="100" spans="1:19" s="14" customFormat="1" x14ac:dyDescent="0.3">
      <c r="A100" s="10" t="s">
        <v>1111</v>
      </c>
      <c r="B100" s="11" t="s">
        <v>1105</v>
      </c>
      <c r="C100" s="11">
        <v>1745172</v>
      </c>
      <c r="D100" s="11" t="s">
        <v>27</v>
      </c>
      <c r="E100" s="10"/>
      <c r="F100" s="11" t="s">
        <v>28</v>
      </c>
      <c r="G100" s="11" t="s">
        <v>29</v>
      </c>
      <c r="H100" s="11">
        <v>25676</v>
      </c>
      <c r="I100" s="11">
        <v>1</v>
      </c>
      <c r="J100" s="11" t="s">
        <v>56</v>
      </c>
      <c r="K100" s="11" t="s">
        <v>57</v>
      </c>
      <c r="L100" s="11" t="s">
        <v>32</v>
      </c>
      <c r="M100" s="12">
        <v>800</v>
      </c>
      <c r="N100" s="12">
        <v>6.0540000000000003</v>
      </c>
      <c r="O100" s="12">
        <v>4843.2</v>
      </c>
      <c r="P100" s="12">
        <v>0</v>
      </c>
      <c r="Q100" s="12">
        <v>0</v>
      </c>
      <c r="R100" s="12">
        <v>4843.2</v>
      </c>
      <c r="S100" s="46">
        <f t="shared" si="1"/>
        <v>124354003</v>
      </c>
    </row>
    <row r="101" spans="1:19" s="14" customFormat="1" x14ac:dyDescent="0.3">
      <c r="A101" s="10" t="s">
        <v>1111</v>
      </c>
      <c r="B101" s="11" t="s">
        <v>1105</v>
      </c>
      <c r="C101" s="11">
        <v>1745172</v>
      </c>
      <c r="D101" s="11" t="s">
        <v>27</v>
      </c>
      <c r="E101" s="10"/>
      <c r="F101" s="11" t="s">
        <v>28</v>
      </c>
      <c r="G101" s="11" t="s">
        <v>29</v>
      </c>
      <c r="H101" s="11">
        <v>25676</v>
      </c>
      <c r="I101" s="11">
        <v>2</v>
      </c>
      <c r="J101" s="11" t="s">
        <v>58</v>
      </c>
      <c r="K101" s="11" t="s">
        <v>59</v>
      </c>
      <c r="L101" s="11" t="s">
        <v>32</v>
      </c>
      <c r="M101" s="12">
        <v>600</v>
      </c>
      <c r="N101" s="12">
        <v>2.0880000000000001</v>
      </c>
      <c r="O101" s="12">
        <v>1252.8</v>
      </c>
      <c r="P101" s="12">
        <v>0</v>
      </c>
      <c r="Q101" s="12">
        <v>0</v>
      </c>
      <c r="R101" s="12">
        <v>1252.8</v>
      </c>
      <c r="S101" s="46">
        <f t="shared" si="1"/>
        <v>32166893</v>
      </c>
    </row>
    <row r="102" spans="1:19" s="14" customFormat="1" x14ac:dyDescent="0.3">
      <c r="A102" s="10" t="s">
        <v>1111</v>
      </c>
      <c r="B102" s="11" t="s">
        <v>1105</v>
      </c>
      <c r="C102" s="11">
        <v>1745172</v>
      </c>
      <c r="D102" s="11" t="s">
        <v>27</v>
      </c>
      <c r="E102" s="10"/>
      <c r="F102" s="11" t="s">
        <v>28</v>
      </c>
      <c r="G102" s="11" t="s">
        <v>29</v>
      </c>
      <c r="H102" s="11">
        <v>25676</v>
      </c>
      <c r="I102" s="11">
        <v>3</v>
      </c>
      <c r="J102" s="11"/>
      <c r="K102" s="11" t="s">
        <v>1112</v>
      </c>
      <c r="L102" s="11" t="s">
        <v>46</v>
      </c>
      <c r="M102" s="12">
        <v>0</v>
      </c>
      <c r="N102" s="12">
        <v>0</v>
      </c>
      <c r="O102" s="12">
        <v>0</v>
      </c>
      <c r="P102" s="12">
        <v>0</v>
      </c>
      <c r="Q102" s="12">
        <v>0</v>
      </c>
      <c r="R102" s="12">
        <v>0</v>
      </c>
      <c r="S102" s="46">
        <f t="shared" si="1"/>
        <v>0</v>
      </c>
    </row>
    <row r="103" spans="1:19" s="14" customFormat="1" x14ac:dyDescent="0.3">
      <c r="A103" s="10" t="s">
        <v>1113</v>
      </c>
      <c r="B103" s="11" t="s">
        <v>1105</v>
      </c>
      <c r="C103" s="11">
        <v>1745173</v>
      </c>
      <c r="D103" s="11" t="s">
        <v>27</v>
      </c>
      <c r="E103" s="10"/>
      <c r="F103" s="11" t="s">
        <v>28</v>
      </c>
      <c r="G103" s="11" t="s">
        <v>29</v>
      </c>
      <c r="H103" s="11">
        <v>25676</v>
      </c>
      <c r="I103" s="11">
        <v>1</v>
      </c>
      <c r="J103" s="11" t="s">
        <v>62</v>
      </c>
      <c r="K103" s="11" t="s">
        <v>63</v>
      </c>
      <c r="L103" s="11" t="s">
        <v>32</v>
      </c>
      <c r="M103" s="12">
        <v>800</v>
      </c>
      <c r="N103" s="12">
        <v>3.43</v>
      </c>
      <c r="O103" s="12">
        <v>2744</v>
      </c>
      <c r="P103" s="12">
        <v>0</v>
      </c>
      <c r="Q103" s="12">
        <v>0</v>
      </c>
      <c r="R103" s="12">
        <v>2744</v>
      </c>
      <c r="S103" s="46">
        <f t="shared" si="1"/>
        <v>70454944</v>
      </c>
    </row>
    <row r="104" spans="1:19" s="14" customFormat="1" x14ac:dyDescent="0.3">
      <c r="A104" s="10" t="s">
        <v>1113</v>
      </c>
      <c r="B104" s="11" t="s">
        <v>1105</v>
      </c>
      <c r="C104" s="11">
        <v>1745173</v>
      </c>
      <c r="D104" s="11" t="s">
        <v>27</v>
      </c>
      <c r="E104" s="10"/>
      <c r="F104" s="11" t="s">
        <v>28</v>
      </c>
      <c r="G104" s="11" t="s">
        <v>29</v>
      </c>
      <c r="H104" s="11">
        <v>25676</v>
      </c>
      <c r="I104" s="11">
        <v>2</v>
      </c>
      <c r="J104" s="11" t="s">
        <v>288</v>
      </c>
      <c r="K104" s="11" t="s">
        <v>289</v>
      </c>
      <c r="L104" s="11" t="s">
        <v>32</v>
      </c>
      <c r="M104" s="12">
        <v>600</v>
      </c>
      <c r="N104" s="12">
        <v>3.48</v>
      </c>
      <c r="O104" s="12">
        <v>2088</v>
      </c>
      <c r="P104" s="12">
        <v>0</v>
      </c>
      <c r="Q104" s="12">
        <v>0</v>
      </c>
      <c r="R104" s="12">
        <v>2088</v>
      </c>
      <c r="S104" s="46">
        <f t="shared" si="1"/>
        <v>53611488</v>
      </c>
    </row>
    <row r="105" spans="1:19" s="14" customFormat="1" x14ac:dyDescent="0.3">
      <c r="A105" s="10" t="s">
        <v>1113</v>
      </c>
      <c r="B105" s="11" t="s">
        <v>1105</v>
      </c>
      <c r="C105" s="11">
        <v>1745173</v>
      </c>
      <c r="D105" s="11" t="s">
        <v>27</v>
      </c>
      <c r="E105" s="10"/>
      <c r="F105" s="11" t="s">
        <v>28</v>
      </c>
      <c r="G105" s="11" t="s">
        <v>29</v>
      </c>
      <c r="H105" s="11">
        <v>25676</v>
      </c>
      <c r="I105" s="11">
        <v>3</v>
      </c>
      <c r="J105" s="11" t="s">
        <v>64</v>
      </c>
      <c r="K105" s="11" t="s">
        <v>65</v>
      </c>
      <c r="L105" s="11" t="s">
        <v>32</v>
      </c>
      <c r="M105" s="12">
        <v>500</v>
      </c>
      <c r="N105" s="12">
        <v>2.5099999999999998</v>
      </c>
      <c r="O105" s="12">
        <v>1255</v>
      </c>
      <c r="P105" s="12">
        <v>0</v>
      </c>
      <c r="Q105" s="12">
        <v>0</v>
      </c>
      <c r="R105" s="12">
        <v>1255</v>
      </c>
      <c r="S105" s="46">
        <f t="shared" si="1"/>
        <v>32223380</v>
      </c>
    </row>
    <row r="106" spans="1:19" s="14" customFormat="1" x14ac:dyDescent="0.3">
      <c r="A106" s="10" t="s">
        <v>1113</v>
      </c>
      <c r="B106" s="11" t="s">
        <v>1105</v>
      </c>
      <c r="C106" s="11">
        <v>1745173</v>
      </c>
      <c r="D106" s="11" t="s">
        <v>27</v>
      </c>
      <c r="E106" s="10"/>
      <c r="F106" s="11" t="s">
        <v>28</v>
      </c>
      <c r="G106" s="11" t="s">
        <v>29</v>
      </c>
      <c r="H106" s="11">
        <v>25676</v>
      </c>
      <c r="I106" s="11">
        <v>4</v>
      </c>
      <c r="J106" s="11" t="s">
        <v>66</v>
      </c>
      <c r="K106" s="11" t="s">
        <v>67</v>
      </c>
      <c r="L106" s="11" t="s">
        <v>32</v>
      </c>
      <c r="M106" s="12">
        <v>600</v>
      </c>
      <c r="N106" s="12">
        <v>2.48</v>
      </c>
      <c r="O106" s="12">
        <v>1488</v>
      </c>
      <c r="P106" s="12">
        <v>0</v>
      </c>
      <c r="Q106" s="12">
        <v>0</v>
      </c>
      <c r="R106" s="12">
        <v>1488</v>
      </c>
      <c r="S106" s="46">
        <f t="shared" si="1"/>
        <v>38205888</v>
      </c>
    </row>
    <row r="107" spans="1:19" s="14" customFormat="1" x14ac:dyDescent="0.3">
      <c r="A107" s="10" t="s">
        <v>1113</v>
      </c>
      <c r="B107" s="11" t="s">
        <v>1105</v>
      </c>
      <c r="C107" s="11">
        <v>1745173</v>
      </c>
      <c r="D107" s="11" t="s">
        <v>27</v>
      </c>
      <c r="E107" s="10"/>
      <c r="F107" s="11" t="s">
        <v>28</v>
      </c>
      <c r="G107" s="11" t="s">
        <v>29</v>
      </c>
      <c r="H107" s="11">
        <v>25676</v>
      </c>
      <c r="I107" s="11">
        <v>5</v>
      </c>
      <c r="J107" s="11" t="s">
        <v>68</v>
      </c>
      <c r="K107" s="11" t="s">
        <v>69</v>
      </c>
      <c r="L107" s="11" t="s">
        <v>32</v>
      </c>
      <c r="M107" s="12">
        <v>600</v>
      </c>
      <c r="N107" s="12">
        <v>3.47</v>
      </c>
      <c r="O107" s="12">
        <v>2082</v>
      </c>
      <c r="P107" s="12">
        <v>0</v>
      </c>
      <c r="Q107" s="12">
        <v>0</v>
      </c>
      <c r="R107" s="12">
        <v>2082</v>
      </c>
      <c r="S107" s="46">
        <f t="shared" si="1"/>
        <v>53457432</v>
      </c>
    </row>
    <row r="108" spans="1:19" s="14" customFormat="1" x14ac:dyDescent="0.3">
      <c r="A108" s="10" t="s">
        <v>1113</v>
      </c>
      <c r="B108" s="11" t="s">
        <v>1105</v>
      </c>
      <c r="C108" s="11">
        <v>1745173</v>
      </c>
      <c r="D108" s="11" t="s">
        <v>27</v>
      </c>
      <c r="E108" s="10"/>
      <c r="F108" s="11" t="s">
        <v>28</v>
      </c>
      <c r="G108" s="11" t="s">
        <v>29</v>
      </c>
      <c r="H108" s="11">
        <v>25676</v>
      </c>
      <c r="I108" s="11">
        <v>6</v>
      </c>
      <c r="J108" s="11"/>
      <c r="K108" s="11" t="s">
        <v>1114</v>
      </c>
      <c r="L108" s="11" t="s">
        <v>46</v>
      </c>
      <c r="M108" s="12">
        <v>0</v>
      </c>
      <c r="N108" s="12">
        <v>0</v>
      </c>
      <c r="O108" s="12">
        <v>0</v>
      </c>
      <c r="P108" s="12">
        <v>0</v>
      </c>
      <c r="Q108" s="12">
        <v>0</v>
      </c>
      <c r="R108" s="12">
        <v>0</v>
      </c>
      <c r="S108" s="46">
        <f t="shared" si="1"/>
        <v>0</v>
      </c>
    </row>
    <row r="109" spans="1:19" s="14" customFormat="1" x14ac:dyDescent="0.3">
      <c r="A109" s="10" t="s">
        <v>1115</v>
      </c>
      <c r="B109" s="11" t="s">
        <v>1105</v>
      </c>
      <c r="C109" s="11">
        <v>1745174</v>
      </c>
      <c r="D109" s="11" t="s">
        <v>27</v>
      </c>
      <c r="E109" s="10"/>
      <c r="F109" s="11" t="s">
        <v>28</v>
      </c>
      <c r="G109" s="11" t="s">
        <v>29</v>
      </c>
      <c r="H109" s="11">
        <v>25676</v>
      </c>
      <c r="I109" s="11">
        <v>1</v>
      </c>
      <c r="J109" s="11" t="s">
        <v>267</v>
      </c>
      <c r="K109" s="11" t="s">
        <v>268</v>
      </c>
      <c r="L109" s="11" t="s">
        <v>32</v>
      </c>
      <c r="M109" s="12">
        <v>200</v>
      </c>
      <c r="N109" s="12">
        <v>3.28</v>
      </c>
      <c r="O109" s="12">
        <v>656</v>
      </c>
      <c r="P109" s="12">
        <v>0</v>
      </c>
      <c r="Q109" s="12">
        <v>0</v>
      </c>
      <c r="R109" s="12">
        <v>656</v>
      </c>
      <c r="S109" s="46">
        <f t="shared" si="1"/>
        <v>16843456</v>
      </c>
    </row>
    <row r="110" spans="1:19" s="14" customFormat="1" x14ac:dyDescent="0.3">
      <c r="A110" s="10" t="s">
        <v>1115</v>
      </c>
      <c r="B110" s="11" t="s">
        <v>1105</v>
      </c>
      <c r="C110" s="11">
        <v>1745174</v>
      </c>
      <c r="D110" s="11" t="s">
        <v>27</v>
      </c>
      <c r="E110" s="10"/>
      <c r="F110" s="11" t="s">
        <v>28</v>
      </c>
      <c r="G110" s="11" t="s">
        <v>29</v>
      </c>
      <c r="H110" s="11">
        <v>25676</v>
      </c>
      <c r="I110" s="11">
        <v>2</v>
      </c>
      <c r="J110" s="11" t="s">
        <v>269</v>
      </c>
      <c r="K110" s="11" t="s">
        <v>270</v>
      </c>
      <c r="L110" s="11" t="s">
        <v>32</v>
      </c>
      <c r="M110" s="12">
        <v>200</v>
      </c>
      <c r="N110" s="12">
        <v>3.05</v>
      </c>
      <c r="O110" s="12">
        <v>610</v>
      </c>
      <c r="P110" s="12">
        <v>0</v>
      </c>
      <c r="Q110" s="12">
        <v>0</v>
      </c>
      <c r="R110" s="12">
        <v>610</v>
      </c>
      <c r="S110" s="46">
        <f t="shared" si="1"/>
        <v>15662360</v>
      </c>
    </row>
    <row r="111" spans="1:19" s="14" customFormat="1" x14ac:dyDescent="0.3">
      <c r="A111" s="10" t="s">
        <v>1115</v>
      </c>
      <c r="B111" s="11" t="s">
        <v>1105</v>
      </c>
      <c r="C111" s="11">
        <v>1745174</v>
      </c>
      <c r="D111" s="11" t="s">
        <v>27</v>
      </c>
      <c r="E111" s="10"/>
      <c r="F111" s="11" t="s">
        <v>28</v>
      </c>
      <c r="G111" s="11" t="s">
        <v>29</v>
      </c>
      <c r="H111" s="11">
        <v>25676</v>
      </c>
      <c r="I111" s="11">
        <v>3</v>
      </c>
      <c r="J111" s="11" t="s">
        <v>271</v>
      </c>
      <c r="K111" s="11" t="s">
        <v>272</v>
      </c>
      <c r="L111" s="11" t="s">
        <v>32</v>
      </c>
      <c r="M111" s="12">
        <v>200</v>
      </c>
      <c r="N111" s="12">
        <v>3.07</v>
      </c>
      <c r="O111" s="12">
        <v>614</v>
      </c>
      <c r="P111" s="12">
        <v>0</v>
      </c>
      <c r="Q111" s="12">
        <v>0</v>
      </c>
      <c r="R111" s="12">
        <v>614</v>
      </c>
      <c r="S111" s="46">
        <f t="shared" si="1"/>
        <v>15765064</v>
      </c>
    </row>
    <row r="112" spans="1:19" s="14" customFormat="1" x14ac:dyDescent="0.3">
      <c r="A112" s="10" t="s">
        <v>1115</v>
      </c>
      <c r="B112" s="11" t="s">
        <v>1105</v>
      </c>
      <c r="C112" s="11">
        <v>1745174</v>
      </c>
      <c r="D112" s="11" t="s">
        <v>27</v>
      </c>
      <c r="E112" s="10"/>
      <c r="F112" s="11" t="s">
        <v>28</v>
      </c>
      <c r="G112" s="11" t="s">
        <v>29</v>
      </c>
      <c r="H112" s="11">
        <v>25676</v>
      </c>
      <c r="I112" s="11">
        <v>4</v>
      </c>
      <c r="J112" s="11"/>
      <c r="K112" s="11" t="s">
        <v>1116</v>
      </c>
      <c r="L112" s="11" t="s">
        <v>46</v>
      </c>
      <c r="M112" s="12">
        <v>0</v>
      </c>
      <c r="N112" s="12">
        <v>0</v>
      </c>
      <c r="O112" s="12">
        <v>0</v>
      </c>
      <c r="P112" s="12">
        <v>0</v>
      </c>
      <c r="Q112" s="12">
        <v>0</v>
      </c>
      <c r="R112" s="12">
        <v>0</v>
      </c>
      <c r="S112" s="46">
        <f t="shared" si="1"/>
        <v>0</v>
      </c>
    </row>
    <row r="113" spans="1:19" s="14" customFormat="1" x14ac:dyDescent="0.3">
      <c r="A113" s="10" t="s">
        <v>1117</v>
      </c>
      <c r="B113" s="11" t="s">
        <v>1105</v>
      </c>
      <c r="C113" s="11">
        <v>1745177</v>
      </c>
      <c r="D113" s="11" t="s">
        <v>27</v>
      </c>
      <c r="E113" s="10"/>
      <c r="F113" s="11" t="s">
        <v>28</v>
      </c>
      <c r="G113" s="11" t="s">
        <v>29</v>
      </c>
      <c r="H113" s="11">
        <v>25676</v>
      </c>
      <c r="I113" s="11">
        <v>1</v>
      </c>
      <c r="J113" s="11" t="s">
        <v>30</v>
      </c>
      <c r="K113" s="11" t="s">
        <v>31</v>
      </c>
      <c r="L113" s="11" t="s">
        <v>32</v>
      </c>
      <c r="M113" s="12">
        <v>1000</v>
      </c>
      <c r="N113" s="12">
        <v>2.88</v>
      </c>
      <c r="O113" s="12">
        <v>2880</v>
      </c>
      <c r="P113" s="12">
        <v>0</v>
      </c>
      <c r="Q113" s="12">
        <v>0</v>
      </c>
      <c r="R113" s="12">
        <v>2880</v>
      </c>
      <c r="S113" s="46">
        <f t="shared" si="1"/>
        <v>73946880</v>
      </c>
    </row>
    <row r="114" spans="1:19" s="14" customFormat="1" x14ac:dyDescent="0.3">
      <c r="A114" s="10" t="s">
        <v>1117</v>
      </c>
      <c r="B114" s="11" t="s">
        <v>1105</v>
      </c>
      <c r="C114" s="11">
        <v>1745177</v>
      </c>
      <c r="D114" s="11" t="s">
        <v>27</v>
      </c>
      <c r="E114" s="10"/>
      <c r="F114" s="11" t="s">
        <v>28</v>
      </c>
      <c r="G114" s="11" t="s">
        <v>29</v>
      </c>
      <c r="H114" s="11">
        <v>25676</v>
      </c>
      <c r="I114" s="11">
        <v>2</v>
      </c>
      <c r="J114" s="11" t="s">
        <v>33</v>
      </c>
      <c r="K114" s="11" t="s">
        <v>34</v>
      </c>
      <c r="L114" s="11" t="s">
        <v>32</v>
      </c>
      <c r="M114" s="12">
        <v>500</v>
      </c>
      <c r="N114" s="12">
        <v>3.71</v>
      </c>
      <c r="O114" s="12">
        <v>1855</v>
      </c>
      <c r="P114" s="12">
        <v>0</v>
      </c>
      <c r="Q114" s="12">
        <v>0</v>
      </c>
      <c r="R114" s="12">
        <v>1855</v>
      </c>
      <c r="S114" s="46">
        <f t="shared" si="1"/>
        <v>47628980</v>
      </c>
    </row>
    <row r="115" spans="1:19" s="14" customFormat="1" x14ac:dyDescent="0.3">
      <c r="A115" s="10" t="s">
        <v>1117</v>
      </c>
      <c r="B115" s="11" t="s">
        <v>1105</v>
      </c>
      <c r="C115" s="11">
        <v>1745177</v>
      </c>
      <c r="D115" s="11" t="s">
        <v>27</v>
      </c>
      <c r="E115" s="10"/>
      <c r="F115" s="11" t="s">
        <v>28</v>
      </c>
      <c r="G115" s="11" t="s">
        <v>29</v>
      </c>
      <c r="H115" s="11">
        <v>25676</v>
      </c>
      <c r="I115" s="11">
        <v>3</v>
      </c>
      <c r="J115" s="11" t="s">
        <v>35</v>
      </c>
      <c r="K115" s="11" t="s">
        <v>36</v>
      </c>
      <c r="L115" s="11" t="s">
        <v>32</v>
      </c>
      <c r="M115" s="12">
        <v>100</v>
      </c>
      <c r="N115" s="12">
        <v>3.47</v>
      </c>
      <c r="O115" s="12">
        <v>347</v>
      </c>
      <c r="P115" s="12">
        <v>0</v>
      </c>
      <c r="Q115" s="12">
        <v>0</v>
      </c>
      <c r="R115" s="12">
        <v>347</v>
      </c>
      <c r="S115" s="46">
        <f t="shared" si="1"/>
        <v>8909572</v>
      </c>
    </row>
    <row r="116" spans="1:19" s="14" customFormat="1" x14ac:dyDescent="0.3">
      <c r="A116" s="10" t="s">
        <v>1117</v>
      </c>
      <c r="B116" s="11" t="s">
        <v>1105</v>
      </c>
      <c r="C116" s="11">
        <v>1745177</v>
      </c>
      <c r="D116" s="11" t="s">
        <v>27</v>
      </c>
      <c r="E116" s="10"/>
      <c r="F116" s="11" t="s">
        <v>28</v>
      </c>
      <c r="G116" s="11" t="s">
        <v>29</v>
      </c>
      <c r="H116" s="11">
        <v>25676</v>
      </c>
      <c r="I116" s="11">
        <v>4</v>
      </c>
      <c r="J116" s="11" t="s">
        <v>247</v>
      </c>
      <c r="K116" s="11" t="s">
        <v>248</v>
      </c>
      <c r="L116" s="11" t="s">
        <v>32</v>
      </c>
      <c r="M116" s="12">
        <v>100</v>
      </c>
      <c r="N116" s="12">
        <v>4.0999999999999996</v>
      </c>
      <c r="O116" s="12">
        <v>410</v>
      </c>
      <c r="P116" s="12">
        <v>0</v>
      </c>
      <c r="Q116" s="12">
        <v>0</v>
      </c>
      <c r="R116" s="12">
        <v>410</v>
      </c>
      <c r="S116" s="46">
        <f t="shared" si="1"/>
        <v>10527160</v>
      </c>
    </row>
    <row r="117" spans="1:19" s="14" customFormat="1" x14ac:dyDescent="0.3">
      <c r="A117" s="10" t="s">
        <v>1117</v>
      </c>
      <c r="B117" s="11" t="s">
        <v>1105</v>
      </c>
      <c r="C117" s="11">
        <v>1745177</v>
      </c>
      <c r="D117" s="11" t="s">
        <v>27</v>
      </c>
      <c r="E117" s="10"/>
      <c r="F117" s="11" t="s">
        <v>28</v>
      </c>
      <c r="G117" s="11" t="s">
        <v>29</v>
      </c>
      <c r="H117" s="11">
        <v>25676</v>
      </c>
      <c r="I117" s="11">
        <v>5</v>
      </c>
      <c r="J117" s="11" t="s">
        <v>388</v>
      </c>
      <c r="K117" s="11" t="s">
        <v>389</v>
      </c>
      <c r="L117" s="11" t="s">
        <v>32</v>
      </c>
      <c r="M117" s="12">
        <v>150</v>
      </c>
      <c r="N117" s="12">
        <v>8.19</v>
      </c>
      <c r="O117" s="12">
        <v>1228.5</v>
      </c>
      <c r="P117" s="12">
        <v>0</v>
      </c>
      <c r="Q117" s="12">
        <v>0</v>
      </c>
      <c r="R117" s="12">
        <v>1228.5</v>
      </c>
      <c r="S117" s="46">
        <f t="shared" si="1"/>
        <v>31542966</v>
      </c>
    </row>
    <row r="118" spans="1:19" s="14" customFormat="1" x14ac:dyDescent="0.3">
      <c r="A118" s="10" t="s">
        <v>1117</v>
      </c>
      <c r="B118" s="11" t="s">
        <v>1105</v>
      </c>
      <c r="C118" s="11">
        <v>1745177</v>
      </c>
      <c r="D118" s="11" t="s">
        <v>27</v>
      </c>
      <c r="E118" s="10"/>
      <c r="F118" s="11" t="s">
        <v>28</v>
      </c>
      <c r="G118" s="11" t="s">
        <v>29</v>
      </c>
      <c r="H118" s="11">
        <v>25676</v>
      </c>
      <c r="I118" s="11">
        <v>6</v>
      </c>
      <c r="J118" s="11" t="s">
        <v>43</v>
      </c>
      <c r="K118" s="11" t="s">
        <v>44</v>
      </c>
      <c r="L118" s="11" t="s">
        <v>32</v>
      </c>
      <c r="M118" s="12">
        <v>2000</v>
      </c>
      <c r="N118" s="12">
        <v>8.16</v>
      </c>
      <c r="O118" s="12">
        <v>16320</v>
      </c>
      <c r="P118" s="12">
        <v>0</v>
      </c>
      <c r="Q118" s="12">
        <v>0</v>
      </c>
      <c r="R118" s="12">
        <v>16320</v>
      </c>
      <c r="S118" s="46">
        <f t="shared" si="1"/>
        <v>419032320</v>
      </c>
    </row>
    <row r="119" spans="1:19" s="14" customFormat="1" x14ac:dyDescent="0.3">
      <c r="A119" s="10" t="s">
        <v>1117</v>
      </c>
      <c r="B119" s="11" t="s">
        <v>1105</v>
      </c>
      <c r="C119" s="11">
        <v>1745177</v>
      </c>
      <c r="D119" s="11" t="s">
        <v>27</v>
      </c>
      <c r="E119" s="10"/>
      <c r="F119" s="11" t="s">
        <v>28</v>
      </c>
      <c r="G119" s="11" t="s">
        <v>29</v>
      </c>
      <c r="H119" s="11">
        <v>25676</v>
      </c>
      <c r="I119" s="11">
        <v>7</v>
      </c>
      <c r="J119" s="11"/>
      <c r="K119" s="11" t="s">
        <v>1118</v>
      </c>
      <c r="L119" s="11" t="s">
        <v>46</v>
      </c>
      <c r="M119" s="12">
        <v>0</v>
      </c>
      <c r="N119" s="12">
        <v>0</v>
      </c>
      <c r="O119" s="12">
        <v>0</v>
      </c>
      <c r="P119" s="12">
        <v>0</v>
      </c>
      <c r="Q119" s="12">
        <v>0</v>
      </c>
      <c r="R119" s="12">
        <v>0</v>
      </c>
      <c r="S119" s="46">
        <f t="shared" si="1"/>
        <v>0</v>
      </c>
    </row>
    <row r="120" spans="1:19" s="14" customFormat="1" x14ac:dyDescent="0.3">
      <c r="A120" s="10" t="s">
        <v>1119</v>
      </c>
      <c r="B120" s="11" t="s">
        <v>1120</v>
      </c>
      <c r="C120" s="11">
        <v>1745170</v>
      </c>
      <c r="D120" s="11" t="s">
        <v>125</v>
      </c>
      <c r="E120" s="10"/>
      <c r="F120" s="11" t="s">
        <v>126</v>
      </c>
      <c r="G120" s="11" t="s">
        <v>81</v>
      </c>
      <c r="H120" s="11">
        <v>23710</v>
      </c>
      <c r="I120" s="11">
        <v>1</v>
      </c>
      <c r="J120" s="11" t="s">
        <v>137</v>
      </c>
      <c r="K120" s="11" t="s">
        <v>138</v>
      </c>
      <c r="L120" s="11" t="s">
        <v>32</v>
      </c>
      <c r="M120" s="12">
        <v>200</v>
      </c>
      <c r="N120" s="12">
        <v>4.68</v>
      </c>
      <c r="O120" s="12">
        <v>936</v>
      </c>
      <c r="P120" s="12">
        <v>0</v>
      </c>
      <c r="Q120" s="12">
        <v>0</v>
      </c>
      <c r="R120" s="12">
        <v>936</v>
      </c>
      <c r="S120" s="46">
        <f t="shared" si="1"/>
        <v>22192560</v>
      </c>
    </row>
    <row r="121" spans="1:19" s="14" customFormat="1" x14ac:dyDescent="0.3">
      <c r="A121" s="10" t="s">
        <v>1119</v>
      </c>
      <c r="B121" s="11" t="s">
        <v>1120</v>
      </c>
      <c r="C121" s="11">
        <v>1745170</v>
      </c>
      <c r="D121" s="11" t="s">
        <v>125</v>
      </c>
      <c r="E121" s="10"/>
      <c r="F121" s="11" t="s">
        <v>126</v>
      </c>
      <c r="G121" s="11" t="s">
        <v>81</v>
      </c>
      <c r="H121" s="11">
        <v>23710</v>
      </c>
      <c r="I121" s="11">
        <v>2</v>
      </c>
      <c r="J121" s="11"/>
      <c r="K121" s="11" t="s">
        <v>1121</v>
      </c>
      <c r="L121" s="11" t="s">
        <v>46</v>
      </c>
      <c r="M121" s="12">
        <v>0</v>
      </c>
      <c r="N121" s="12">
        <v>0</v>
      </c>
      <c r="O121" s="12">
        <v>0</v>
      </c>
      <c r="P121" s="12">
        <v>0</v>
      </c>
      <c r="Q121" s="12">
        <v>0</v>
      </c>
      <c r="R121" s="12">
        <v>0</v>
      </c>
      <c r="S121" s="46">
        <f t="shared" si="1"/>
        <v>0</v>
      </c>
    </row>
    <row r="122" spans="1:19" s="14" customFormat="1" x14ac:dyDescent="0.3">
      <c r="A122" s="10" t="s">
        <v>1122</v>
      </c>
      <c r="B122" s="11" t="s">
        <v>1120</v>
      </c>
      <c r="C122" s="11">
        <v>1745175</v>
      </c>
      <c r="D122" s="11" t="s">
        <v>125</v>
      </c>
      <c r="E122" s="10"/>
      <c r="F122" s="11" t="s">
        <v>126</v>
      </c>
      <c r="G122" s="11" t="s">
        <v>81</v>
      </c>
      <c r="H122" s="11">
        <v>23710</v>
      </c>
      <c r="I122" s="11">
        <v>1</v>
      </c>
      <c r="J122" s="11" t="s">
        <v>171</v>
      </c>
      <c r="K122" s="11" t="s">
        <v>172</v>
      </c>
      <c r="L122" s="11" t="s">
        <v>32</v>
      </c>
      <c r="M122" s="12">
        <v>2500</v>
      </c>
      <c r="N122" s="12">
        <v>6.37</v>
      </c>
      <c r="O122" s="12">
        <v>15925</v>
      </c>
      <c r="P122" s="12">
        <v>0</v>
      </c>
      <c r="Q122" s="12">
        <v>0</v>
      </c>
      <c r="R122" s="12">
        <v>15925</v>
      </c>
      <c r="S122" s="46">
        <f t="shared" si="1"/>
        <v>377581750</v>
      </c>
    </row>
    <row r="123" spans="1:19" s="14" customFormat="1" x14ac:dyDescent="0.3">
      <c r="A123" s="10" t="s">
        <v>1122</v>
      </c>
      <c r="B123" s="11" t="s">
        <v>1120</v>
      </c>
      <c r="C123" s="11">
        <v>1745175</v>
      </c>
      <c r="D123" s="11" t="s">
        <v>125</v>
      </c>
      <c r="E123" s="10"/>
      <c r="F123" s="11" t="s">
        <v>126</v>
      </c>
      <c r="G123" s="11" t="s">
        <v>81</v>
      </c>
      <c r="H123" s="11">
        <v>23710</v>
      </c>
      <c r="I123" s="11">
        <v>2</v>
      </c>
      <c r="J123" s="11" t="s">
        <v>88</v>
      </c>
      <c r="K123" s="11" t="s">
        <v>89</v>
      </c>
      <c r="L123" s="11" t="s">
        <v>32</v>
      </c>
      <c r="M123" s="12">
        <v>2500</v>
      </c>
      <c r="N123" s="12">
        <v>5.67</v>
      </c>
      <c r="O123" s="12">
        <v>14175</v>
      </c>
      <c r="P123" s="12">
        <v>0</v>
      </c>
      <c r="Q123" s="12">
        <v>0</v>
      </c>
      <c r="R123" s="12">
        <v>14175</v>
      </c>
      <c r="S123" s="46">
        <f t="shared" si="1"/>
        <v>336089250</v>
      </c>
    </row>
    <row r="124" spans="1:19" s="14" customFormat="1" x14ac:dyDescent="0.3">
      <c r="A124" s="10" t="s">
        <v>1122</v>
      </c>
      <c r="B124" s="11" t="s">
        <v>1120</v>
      </c>
      <c r="C124" s="11">
        <v>1745175</v>
      </c>
      <c r="D124" s="11" t="s">
        <v>125</v>
      </c>
      <c r="E124" s="10"/>
      <c r="F124" s="11" t="s">
        <v>126</v>
      </c>
      <c r="G124" s="11" t="s">
        <v>81</v>
      </c>
      <c r="H124" s="11">
        <v>23710</v>
      </c>
      <c r="I124" s="11">
        <v>3</v>
      </c>
      <c r="J124" s="11" t="s">
        <v>90</v>
      </c>
      <c r="K124" s="11" t="s">
        <v>91</v>
      </c>
      <c r="L124" s="11" t="s">
        <v>32</v>
      </c>
      <c r="M124" s="12">
        <v>1200</v>
      </c>
      <c r="N124" s="12">
        <v>5.89</v>
      </c>
      <c r="O124" s="12">
        <v>7068</v>
      </c>
      <c r="P124" s="12">
        <v>0</v>
      </c>
      <c r="Q124" s="12">
        <v>0</v>
      </c>
      <c r="R124" s="12">
        <v>7068</v>
      </c>
      <c r="S124" s="46">
        <f t="shared" si="1"/>
        <v>167582280</v>
      </c>
    </row>
    <row r="125" spans="1:19" s="14" customFormat="1" x14ac:dyDescent="0.3">
      <c r="A125" s="10" t="s">
        <v>1122</v>
      </c>
      <c r="B125" s="11" t="s">
        <v>1120</v>
      </c>
      <c r="C125" s="11">
        <v>1745175</v>
      </c>
      <c r="D125" s="11" t="s">
        <v>125</v>
      </c>
      <c r="E125" s="10"/>
      <c r="F125" s="11" t="s">
        <v>126</v>
      </c>
      <c r="G125" s="11" t="s">
        <v>81</v>
      </c>
      <c r="H125" s="11">
        <v>23710</v>
      </c>
      <c r="I125" s="11">
        <v>4</v>
      </c>
      <c r="J125" s="11" t="s">
        <v>173</v>
      </c>
      <c r="K125" s="11" t="s">
        <v>174</v>
      </c>
      <c r="L125" s="11" t="s">
        <v>32</v>
      </c>
      <c r="M125" s="12">
        <v>1200</v>
      </c>
      <c r="N125" s="12">
        <v>4.0999999999999996</v>
      </c>
      <c r="O125" s="12">
        <v>4920</v>
      </c>
      <c r="P125" s="12">
        <v>0</v>
      </c>
      <c r="Q125" s="12">
        <v>0</v>
      </c>
      <c r="R125" s="12">
        <v>4920</v>
      </c>
      <c r="S125" s="46">
        <f t="shared" si="1"/>
        <v>116653200</v>
      </c>
    </row>
    <row r="126" spans="1:19" s="14" customFormat="1" x14ac:dyDescent="0.3">
      <c r="A126" s="10" t="s">
        <v>1122</v>
      </c>
      <c r="B126" s="11" t="s">
        <v>1120</v>
      </c>
      <c r="C126" s="11">
        <v>1745175</v>
      </c>
      <c r="D126" s="11" t="s">
        <v>125</v>
      </c>
      <c r="E126" s="10"/>
      <c r="F126" s="11" t="s">
        <v>126</v>
      </c>
      <c r="G126" s="11" t="s">
        <v>81</v>
      </c>
      <c r="H126" s="11">
        <v>23710</v>
      </c>
      <c r="I126" s="11">
        <v>5</v>
      </c>
      <c r="J126" s="11" t="s">
        <v>175</v>
      </c>
      <c r="K126" s="11" t="s">
        <v>176</v>
      </c>
      <c r="L126" s="11" t="s">
        <v>32</v>
      </c>
      <c r="M126" s="12">
        <v>1200</v>
      </c>
      <c r="N126" s="12">
        <v>5.89</v>
      </c>
      <c r="O126" s="12">
        <v>7068</v>
      </c>
      <c r="P126" s="12">
        <v>0</v>
      </c>
      <c r="Q126" s="12">
        <v>0</v>
      </c>
      <c r="R126" s="12">
        <v>7068</v>
      </c>
      <c r="S126" s="46">
        <f t="shared" si="1"/>
        <v>167582280</v>
      </c>
    </row>
    <row r="127" spans="1:19" s="14" customFormat="1" x14ac:dyDescent="0.3">
      <c r="A127" s="10" t="s">
        <v>1122</v>
      </c>
      <c r="B127" s="11" t="s">
        <v>1120</v>
      </c>
      <c r="C127" s="11">
        <v>1745175</v>
      </c>
      <c r="D127" s="11" t="s">
        <v>125</v>
      </c>
      <c r="E127" s="10"/>
      <c r="F127" s="11" t="s">
        <v>126</v>
      </c>
      <c r="G127" s="11" t="s">
        <v>81</v>
      </c>
      <c r="H127" s="11">
        <v>23710</v>
      </c>
      <c r="I127" s="11">
        <v>6</v>
      </c>
      <c r="J127" s="11" t="s">
        <v>177</v>
      </c>
      <c r="K127" s="11" t="s">
        <v>178</v>
      </c>
      <c r="L127" s="11" t="s">
        <v>32</v>
      </c>
      <c r="M127" s="12">
        <v>1200</v>
      </c>
      <c r="N127" s="12">
        <v>5.62</v>
      </c>
      <c r="O127" s="12">
        <v>6744</v>
      </c>
      <c r="P127" s="12">
        <v>0</v>
      </c>
      <c r="Q127" s="12">
        <v>0</v>
      </c>
      <c r="R127" s="12">
        <v>6744</v>
      </c>
      <c r="S127" s="46">
        <f t="shared" si="1"/>
        <v>159900240</v>
      </c>
    </row>
    <row r="128" spans="1:19" s="14" customFormat="1" x14ac:dyDescent="0.3">
      <c r="A128" s="10" t="s">
        <v>1122</v>
      </c>
      <c r="B128" s="11" t="s">
        <v>1120</v>
      </c>
      <c r="C128" s="11">
        <v>1745175</v>
      </c>
      <c r="D128" s="11" t="s">
        <v>125</v>
      </c>
      <c r="E128" s="10"/>
      <c r="F128" s="11" t="s">
        <v>126</v>
      </c>
      <c r="G128" s="11" t="s">
        <v>81</v>
      </c>
      <c r="H128" s="11">
        <v>23710</v>
      </c>
      <c r="I128" s="11">
        <v>7</v>
      </c>
      <c r="J128" s="11" t="s">
        <v>179</v>
      </c>
      <c r="K128" s="11" t="s">
        <v>180</v>
      </c>
      <c r="L128" s="11" t="s">
        <v>32</v>
      </c>
      <c r="M128" s="12">
        <v>1200</v>
      </c>
      <c r="N128" s="12">
        <v>5.62</v>
      </c>
      <c r="O128" s="12">
        <v>6744</v>
      </c>
      <c r="P128" s="12">
        <v>0</v>
      </c>
      <c r="Q128" s="12">
        <v>0</v>
      </c>
      <c r="R128" s="12">
        <v>6744</v>
      </c>
      <c r="S128" s="46">
        <f t="shared" si="1"/>
        <v>159900240</v>
      </c>
    </row>
    <row r="129" spans="1:19" s="14" customFormat="1" x14ac:dyDescent="0.3">
      <c r="A129" s="10" t="s">
        <v>1122</v>
      </c>
      <c r="B129" s="11" t="s">
        <v>1120</v>
      </c>
      <c r="C129" s="11">
        <v>1745175</v>
      </c>
      <c r="D129" s="11" t="s">
        <v>125</v>
      </c>
      <c r="E129" s="10"/>
      <c r="F129" s="11" t="s">
        <v>126</v>
      </c>
      <c r="G129" s="11" t="s">
        <v>81</v>
      </c>
      <c r="H129" s="11">
        <v>23710</v>
      </c>
      <c r="I129" s="11">
        <v>8</v>
      </c>
      <c r="J129" s="11"/>
      <c r="K129" s="11" t="s">
        <v>1123</v>
      </c>
      <c r="L129" s="11" t="s">
        <v>46</v>
      </c>
      <c r="M129" s="12">
        <v>0</v>
      </c>
      <c r="N129" s="12">
        <v>0</v>
      </c>
      <c r="O129" s="12">
        <v>0</v>
      </c>
      <c r="P129" s="12">
        <v>0</v>
      </c>
      <c r="Q129" s="12">
        <v>0</v>
      </c>
      <c r="R129" s="12">
        <v>0</v>
      </c>
      <c r="S129" s="46">
        <f t="shared" si="1"/>
        <v>0</v>
      </c>
    </row>
    <row r="130" spans="1:19" s="14" customFormat="1" x14ac:dyDescent="0.3">
      <c r="A130" s="10" t="s">
        <v>1124</v>
      </c>
      <c r="B130" s="11" t="s">
        <v>1120</v>
      </c>
      <c r="C130" s="11">
        <v>1745176</v>
      </c>
      <c r="D130" s="11" t="s">
        <v>125</v>
      </c>
      <c r="E130" s="10"/>
      <c r="F130" s="11" t="s">
        <v>126</v>
      </c>
      <c r="G130" s="11" t="s">
        <v>81</v>
      </c>
      <c r="H130" s="11">
        <v>23710</v>
      </c>
      <c r="I130" s="11">
        <v>1</v>
      </c>
      <c r="J130" s="11" t="s">
        <v>147</v>
      </c>
      <c r="K130" s="11" t="s">
        <v>148</v>
      </c>
      <c r="L130" s="11" t="s">
        <v>32</v>
      </c>
      <c r="M130" s="12">
        <v>900</v>
      </c>
      <c r="N130" s="12">
        <v>5.85</v>
      </c>
      <c r="O130" s="12">
        <v>5265</v>
      </c>
      <c r="P130" s="12">
        <v>0</v>
      </c>
      <c r="Q130" s="12">
        <v>0</v>
      </c>
      <c r="R130" s="12">
        <v>5265</v>
      </c>
      <c r="S130" s="46">
        <f t="shared" si="1"/>
        <v>124833150</v>
      </c>
    </row>
    <row r="131" spans="1:19" s="14" customFormat="1" x14ac:dyDescent="0.3">
      <c r="A131" s="10" t="s">
        <v>1124</v>
      </c>
      <c r="B131" s="11" t="s">
        <v>1120</v>
      </c>
      <c r="C131" s="11">
        <v>1745176</v>
      </c>
      <c r="D131" s="11" t="s">
        <v>125</v>
      </c>
      <c r="E131" s="10"/>
      <c r="F131" s="11" t="s">
        <v>126</v>
      </c>
      <c r="G131" s="11" t="s">
        <v>81</v>
      </c>
      <c r="H131" s="11">
        <v>23710</v>
      </c>
      <c r="I131" s="11">
        <v>2</v>
      </c>
      <c r="J131" s="11" t="s">
        <v>149</v>
      </c>
      <c r="K131" s="11" t="s">
        <v>150</v>
      </c>
      <c r="L131" s="11" t="s">
        <v>32</v>
      </c>
      <c r="M131" s="12">
        <v>1000</v>
      </c>
      <c r="N131" s="12">
        <v>5.85</v>
      </c>
      <c r="O131" s="12">
        <v>5850</v>
      </c>
      <c r="P131" s="12">
        <v>0</v>
      </c>
      <c r="Q131" s="12">
        <v>0</v>
      </c>
      <c r="R131" s="12">
        <v>5850</v>
      </c>
      <c r="S131" s="46">
        <f t="shared" si="1"/>
        <v>138703500</v>
      </c>
    </row>
    <row r="132" spans="1:19" s="14" customFormat="1" x14ac:dyDescent="0.3">
      <c r="A132" s="10" t="s">
        <v>1124</v>
      </c>
      <c r="B132" s="11" t="s">
        <v>1120</v>
      </c>
      <c r="C132" s="11">
        <v>1745176</v>
      </c>
      <c r="D132" s="11" t="s">
        <v>125</v>
      </c>
      <c r="E132" s="10"/>
      <c r="F132" s="11" t="s">
        <v>126</v>
      </c>
      <c r="G132" s="11" t="s">
        <v>81</v>
      </c>
      <c r="H132" s="11">
        <v>23710</v>
      </c>
      <c r="I132" s="11">
        <v>3</v>
      </c>
      <c r="J132" s="11" t="s">
        <v>82</v>
      </c>
      <c r="K132" s="11" t="s">
        <v>83</v>
      </c>
      <c r="L132" s="11" t="s">
        <v>32</v>
      </c>
      <c r="M132" s="12">
        <v>1500</v>
      </c>
      <c r="N132" s="12">
        <v>5.85</v>
      </c>
      <c r="O132" s="12">
        <v>8775</v>
      </c>
      <c r="P132" s="12">
        <v>0</v>
      </c>
      <c r="Q132" s="12">
        <v>0</v>
      </c>
      <c r="R132" s="12">
        <v>8775</v>
      </c>
      <c r="S132" s="46">
        <f t="shared" si="1"/>
        <v>208055250</v>
      </c>
    </row>
    <row r="133" spans="1:19" s="14" customFormat="1" x14ac:dyDescent="0.3">
      <c r="A133" s="10" t="s">
        <v>1124</v>
      </c>
      <c r="B133" s="11" t="s">
        <v>1120</v>
      </c>
      <c r="C133" s="11">
        <v>1745176</v>
      </c>
      <c r="D133" s="11" t="s">
        <v>125</v>
      </c>
      <c r="E133" s="10"/>
      <c r="F133" s="11" t="s">
        <v>126</v>
      </c>
      <c r="G133" s="11" t="s">
        <v>81</v>
      </c>
      <c r="H133" s="11">
        <v>23710</v>
      </c>
      <c r="I133" s="11">
        <v>4</v>
      </c>
      <c r="J133" s="11" t="s">
        <v>84</v>
      </c>
      <c r="K133" s="11" t="s">
        <v>85</v>
      </c>
      <c r="L133" s="11" t="s">
        <v>32</v>
      </c>
      <c r="M133" s="12">
        <v>300</v>
      </c>
      <c r="N133" s="12">
        <v>5.85</v>
      </c>
      <c r="O133" s="12">
        <v>1755</v>
      </c>
      <c r="P133" s="12">
        <v>0</v>
      </c>
      <c r="Q133" s="12">
        <v>0</v>
      </c>
      <c r="R133" s="12">
        <v>1755</v>
      </c>
      <c r="S133" s="46">
        <f t="shared" ref="S133:S194" si="2">ROUND(M133*N133*H133,0)</f>
        <v>41611050</v>
      </c>
    </row>
    <row r="134" spans="1:19" s="14" customFormat="1" x14ac:dyDescent="0.3">
      <c r="A134" s="10" t="s">
        <v>1124</v>
      </c>
      <c r="B134" s="11" t="s">
        <v>1120</v>
      </c>
      <c r="C134" s="11">
        <v>1745176</v>
      </c>
      <c r="D134" s="11" t="s">
        <v>125</v>
      </c>
      <c r="E134" s="10"/>
      <c r="F134" s="11" t="s">
        <v>126</v>
      </c>
      <c r="G134" s="11" t="s">
        <v>81</v>
      </c>
      <c r="H134" s="11">
        <v>23710</v>
      </c>
      <c r="I134" s="11">
        <v>5</v>
      </c>
      <c r="J134" s="11" t="s">
        <v>151</v>
      </c>
      <c r="K134" s="11" t="s">
        <v>152</v>
      </c>
      <c r="L134" s="11" t="s">
        <v>32</v>
      </c>
      <c r="M134" s="12">
        <v>800</v>
      </c>
      <c r="N134" s="12">
        <v>5.75</v>
      </c>
      <c r="O134" s="12">
        <v>4600</v>
      </c>
      <c r="P134" s="12">
        <v>0</v>
      </c>
      <c r="Q134" s="12">
        <v>0</v>
      </c>
      <c r="R134" s="12">
        <v>4600</v>
      </c>
      <c r="S134" s="46">
        <f t="shared" si="2"/>
        <v>109066000</v>
      </c>
    </row>
    <row r="135" spans="1:19" s="14" customFormat="1" x14ac:dyDescent="0.3">
      <c r="A135" s="10" t="s">
        <v>1124</v>
      </c>
      <c r="B135" s="11" t="s">
        <v>1120</v>
      </c>
      <c r="C135" s="11">
        <v>1745176</v>
      </c>
      <c r="D135" s="11" t="s">
        <v>125</v>
      </c>
      <c r="E135" s="10"/>
      <c r="F135" s="11" t="s">
        <v>126</v>
      </c>
      <c r="G135" s="11" t="s">
        <v>81</v>
      </c>
      <c r="H135" s="11">
        <v>23710</v>
      </c>
      <c r="I135" s="11">
        <v>6</v>
      </c>
      <c r="J135" s="11" t="s">
        <v>153</v>
      </c>
      <c r="K135" s="11" t="s">
        <v>154</v>
      </c>
      <c r="L135" s="11" t="s">
        <v>32</v>
      </c>
      <c r="M135" s="12">
        <v>300</v>
      </c>
      <c r="N135" s="12">
        <v>5.75</v>
      </c>
      <c r="O135" s="12">
        <v>1725</v>
      </c>
      <c r="P135" s="12">
        <v>0</v>
      </c>
      <c r="Q135" s="12">
        <v>0</v>
      </c>
      <c r="R135" s="12">
        <v>1725</v>
      </c>
      <c r="S135" s="46">
        <f t="shared" si="2"/>
        <v>40899750</v>
      </c>
    </row>
    <row r="136" spans="1:19" s="14" customFormat="1" x14ac:dyDescent="0.3">
      <c r="A136" s="10" t="s">
        <v>1124</v>
      </c>
      <c r="B136" s="11" t="s">
        <v>1120</v>
      </c>
      <c r="C136" s="11">
        <v>1745176</v>
      </c>
      <c r="D136" s="11" t="s">
        <v>125</v>
      </c>
      <c r="E136" s="10"/>
      <c r="F136" s="11" t="s">
        <v>126</v>
      </c>
      <c r="G136" s="11" t="s">
        <v>81</v>
      </c>
      <c r="H136" s="11">
        <v>23710</v>
      </c>
      <c r="I136" s="11">
        <v>7</v>
      </c>
      <c r="J136" s="11" t="s">
        <v>155</v>
      </c>
      <c r="K136" s="11" t="s">
        <v>156</v>
      </c>
      <c r="L136" s="11" t="s">
        <v>32</v>
      </c>
      <c r="M136" s="12">
        <v>200</v>
      </c>
      <c r="N136" s="12">
        <v>6.33</v>
      </c>
      <c r="O136" s="12">
        <v>1266</v>
      </c>
      <c r="P136" s="12">
        <v>0</v>
      </c>
      <c r="Q136" s="12">
        <v>0</v>
      </c>
      <c r="R136" s="12">
        <v>1266</v>
      </c>
      <c r="S136" s="46">
        <f t="shared" si="2"/>
        <v>30016860</v>
      </c>
    </row>
    <row r="137" spans="1:19" s="14" customFormat="1" x14ac:dyDescent="0.3">
      <c r="A137" s="10" t="s">
        <v>1124</v>
      </c>
      <c r="B137" s="11" t="s">
        <v>1120</v>
      </c>
      <c r="C137" s="11">
        <v>1745176</v>
      </c>
      <c r="D137" s="11" t="s">
        <v>125</v>
      </c>
      <c r="E137" s="10"/>
      <c r="F137" s="11" t="s">
        <v>126</v>
      </c>
      <c r="G137" s="11" t="s">
        <v>81</v>
      </c>
      <c r="H137" s="11">
        <v>23710</v>
      </c>
      <c r="I137" s="11">
        <v>8</v>
      </c>
      <c r="J137" s="11" t="s">
        <v>157</v>
      </c>
      <c r="K137" s="11" t="s">
        <v>158</v>
      </c>
      <c r="L137" s="11" t="s">
        <v>32</v>
      </c>
      <c r="M137" s="12">
        <v>200</v>
      </c>
      <c r="N137" s="12">
        <v>6.33</v>
      </c>
      <c r="O137" s="12">
        <v>1266</v>
      </c>
      <c r="P137" s="12">
        <v>0</v>
      </c>
      <c r="Q137" s="12">
        <v>0</v>
      </c>
      <c r="R137" s="12">
        <v>1266</v>
      </c>
      <c r="S137" s="46">
        <f t="shared" si="2"/>
        <v>30016860</v>
      </c>
    </row>
    <row r="138" spans="1:19" s="14" customFormat="1" x14ac:dyDescent="0.3">
      <c r="A138" s="10" t="s">
        <v>1124</v>
      </c>
      <c r="B138" s="11" t="s">
        <v>1120</v>
      </c>
      <c r="C138" s="11">
        <v>1745176</v>
      </c>
      <c r="D138" s="11" t="s">
        <v>125</v>
      </c>
      <c r="E138" s="10"/>
      <c r="F138" s="11" t="s">
        <v>126</v>
      </c>
      <c r="G138" s="11" t="s">
        <v>81</v>
      </c>
      <c r="H138" s="11">
        <v>23710</v>
      </c>
      <c r="I138" s="11">
        <v>9</v>
      </c>
      <c r="J138" s="11" t="s">
        <v>159</v>
      </c>
      <c r="K138" s="11" t="s">
        <v>160</v>
      </c>
      <c r="L138" s="11" t="s">
        <v>32</v>
      </c>
      <c r="M138" s="12">
        <v>1500</v>
      </c>
      <c r="N138" s="12">
        <v>2.88</v>
      </c>
      <c r="O138" s="12">
        <v>4320</v>
      </c>
      <c r="P138" s="12">
        <v>0</v>
      </c>
      <c r="Q138" s="12">
        <v>0</v>
      </c>
      <c r="R138" s="12">
        <v>4320</v>
      </c>
      <c r="S138" s="46">
        <f t="shared" si="2"/>
        <v>102427200</v>
      </c>
    </row>
    <row r="139" spans="1:19" s="14" customFormat="1" x14ac:dyDescent="0.3">
      <c r="A139" s="10" t="s">
        <v>1124</v>
      </c>
      <c r="B139" s="11" t="s">
        <v>1120</v>
      </c>
      <c r="C139" s="11">
        <v>1745176</v>
      </c>
      <c r="D139" s="11" t="s">
        <v>125</v>
      </c>
      <c r="E139" s="10"/>
      <c r="F139" s="11" t="s">
        <v>126</v>
      </c>
      <c r="G139" s="11" t="s">
        <v>81</v>
      </c>
      <c r="H139" s="11">
        <v>23710</v>
      </c>
      <c r="I139" s="11">
        <v>10</v>
      </c>
      <c r="J139" s="11" t="s">
        <v>161</v>
      </c>
      <c r="K139" s="11" t="s">
        <v>162</v>
      </c>
      <c r="L139" s="11" t="s">
        <v>32</v>
      </c>
      <c r="M139" s="12">
        <v>700</v>
      </c>
      <c r="N139" s="12">
        <v>5.75</v>
      </c>
      <c r="O139" s="12">
        <v>4025</v>
      </c>
      <c r="P139" s="12">
        <v>0</v>
      </c>
      <c r="Q139" s="12">
        <v>0</v>
      </c>
      <c r="R139" s="12">
        <v>4025</v>
      </c>
      <c r="S139" s="46">
        <f t="shared" si="2"/>
        <v>95432750</v>
      </c>
    </row>
    <row r="140" spans="1:19" s="14" customFormat="1" x14ac:dyDescent="0.3">
      <c r="A140" s="10" t="s">
        <v>1124</v>
      </c>
      <c r="B140" s="11" t="s">
        <v>1120</v>
      </c>
      <c r="C140" s="11">
        <v>1745176</v>
      </c>
      <c r="D140" s="11" t="s">
        <v>125</v>
      </c>
      <c r="E140" s="10"/>
      <c r="F140" s="11" t="s">
        <v>126</v>
      </c>
      <c r="G140" s="11" t="s">
        <v>81</v>
      </c>
      <c r="H140" s="11">
        <v>23710</v>
      </c>
      <c r="I140" s="11">
        <v>11</v>
      </c>
      <c r="J140" s="11" t="s">
        <v>163</v>
      </c>
      <c r="K140" s="11" t="s">
        <v>164</v>
      </c>
      <c r="L140" s="11" t="s">
        <v>32</v>
      </c>
      <c r="M140" s="12">
        <v>500</v>
      </c>
      <c r="N140" s="12">
        <v>5.75</v>
      </c>
      <c r="O140" s="12">
        <v>2875</v>
      </c>
      <c r="P140" s="12">
        <v>0</v>
      </c>
      <c r="Q140" s="12">
        <v>0</v>
      </c>
      <c r="R140" s="12">
        <v>2875</v>
      </c>
      <c r="S140" s="46">
        <f t="shared" si="2"/>
        <v>68166250</v>
      </c>
    </row>
    <row r="141" spans="1:19" s="14" customFormat="1" x14ac:dyDescent="0.3">
      <c r="A141" s="10" t="s">
        <v>1124</v>
      </c>
      <c r="B141" s="11" t="s">
        <v>1120</v>
      </c>
      <c r="C141" s="11">
        <v>1745176</v>
      </c>
      <c r="D141" s="11" t="s">
        <v>125</v>
      </c>
      <c r="E141" s="10"/>
      <c r="F141" s="11" t="s">
        <v>126</v>
      </c>
      <c r="G141" s="11" t="s">
        <v>81</v>
      </c>
      <c r="H141" s="11">
        <v>23710</v>
      </c>
      <c r="I141" s="11">
        <v>12</v>
      </c>
      <c r="J141" s="11" t="s">
        <v>165</v>
      </c>
      <c r="K141" s="11" t="s">
        <v>166</v>
      </c>
      <c r="L141" s="11" t="s">
        <v>32</v>
      </c>
      <c r="M141" s="12">
        <v>300</v>
      </c>
      <c r="N141" s="12">
        <v>6.33</v>
      </c>
      <c r="O141" s="12">
        <v>1899</v>
      </c>
      <c r="P141" s="12">
        <v>0</v>
      </c>
      <c r="Q141" s="12">
        <v>0</v>
      </c>
      <c r="R141" s="12">
        <v>1899</v>
      </c>
      <c r="S141" s="46">
        <f t="shared" si="2"/>
        <v>45025290</v>
      </c>
    </row>
    <row r="142" spans="1:19" s="14" customFormat="1" x14ac:dyDescent="0.3">
      <c r="A142" s="10" t="s">
        <v>1124</v>
      </c>
      <c r="B142" s="11" t="s">
        <v>1120</v>
      </c>
      <c r="C142" s="11">
        <v>1745176</v>
      </c>
      <c r="D142" s="11" t="s">
        <v>125</v>
      </c>
      <c r="E142" s="10"/>
      <c r="F142" s="11" t="s">
        <v>126</v>
      </c>
      <c r="G142" s="11" t="s">
        <v>81</v>
      </c>
      <c r="H142" s="11">
        <v>23710</v>
      </c>
      <c r="I142" s="11">
        <v>13</v>
      </c>
      <c r="J142" s="11" t="s">
        <v>167</v>
      </c>
      <c r="K142" s="11" t="s">
        <v>168</v>
      </c>
      <c r="L142" s="11" t="s">
        <v>32</v>
      </c>
      <c r="M142" s="12">
        <v>200</v>
      </c>
      <c r="N142" s="12">
        <v>6.33</v>
      </c>
      <c r="O142" s="12">
        <v>1266</v>
      </c>
      <c r="P142" s="12">
        <v>0</v>
      </c>
      <c r="Q142" s="12">
        <v>0</v>
      </c>
      <c r="R142" s="12">
        <v>1266</v>
      </c>
      <c r="S142" s="46">
        <f t="shared" si="2"/>
        <v>30016860</v>
      </c>
    </row>
    <row r="143" spans="1:19" s="14" customFormat="1" x14ac:dyDescent="0.3">
      <c r="A143" s="10" t="s">
        <v>1124</v>
      </c>
      <c r="B143" s="11" t="s">
        <v>1120</v>
      </c>
      <c r="C143" s="11">
        <v>1745176</v>
      </c>
      <c r="D143" s="11" t="s">
        <v>125</v>
      </c>
      <c r="E143" s="10"/>
      <c r="F143" s="11" t="s">
        <v>126</v>
      </c>
      <c r="G143" s="11" t="s">
        <v>81</v>
      </c>
      <c r="H143" s="11">
        <v>23710</v>
      </c>
      <c r="I143" s="11">
        <v>14</v>
      </c>
      <c r="J143" s="11"/>
      <c r="K143" s="11" t="s">
        <v>1125</v>
      </c>
      <c r="L143" s="11" t="s">
        <v>46</v>
      </c>
      <c r="M143" s="12">
        <v>0</v>
      </c>
      <c r="N143" s="12">
        <v>0</v>
      </c>
      <c r="O143" s="12">
        <v>0</v>
      </c>
      <c r="P143" s="12">
        <v>0</v>
      </c>
      <c r="Q143" s="12">
        <v>0</v>
      </c>
      <c r="R143" s="12">
        <v>0</v>
      </c>
      <c r="S143" s="46">
        <f t="shared" si="2"/>
        <v>0</v>
      </c>
    </row>
    <row r="144" spans="1:19" s="14" customFormat="1" x14ac:dyDescent="0.3">
      <c r="A144" s="10" t="s">
        <v>1126</v>
      </c>
      <c r="B144" s="11" t="s">
        <v>1127</v>
      </c>
      <c r="C144" s="11">
        <v>1745178</v>
      </c>
      <c r="D144" s="11" t="s">
        <v>208</v>
      </c>
      <c r="E144" s="10"/>
      <c r="F144" s="11" t="s">
        <v>209</v>
      </c>
      <c r="G144" s="11" t="s">
        <v>81</v>
      </c>
      <c r="H144" s="11">
        <v>23837</v>
      </c>
      <c r="I144" s="11">
        <v>1</v>
      </c>
      <c r="J144" s="11" t="s">
        <v>210</v>
      </c>
      <c r="K144" s="11" t="s">
        <v>859</v>
      </c>
      <c r="L144" s="11" t="s">
        <v>32</v>
      </c>
      <c r="M144" s="12">
        <v>1100</v>
      </c>
      <c r="N144" s="12">
        <v>5.2930000000000001</v>
      </c>
      <c r="O144" s="12">
        <v>5822.3</v>
      </c>
      <c r="P144" s="12">
        <v>0</v>
      </c>
      <c r="Q144" s="12">
        <v>0</v>
      </c>
      <c r="R144" s="12">
        <v>5822.3</v>
      </c>
      <c r="S144" s="46">
        <f t="shared" si="2"/>
        <v>138786165</v>
      </c>
    </row>
    <row r="145" spans="1:19" s="14" customFormat="1" x14ac:dyDescent="0.3">
      <c r="A145" s="10" t="s">
        <v>1126</v>
      </c>
      <c r="B145" s="11" t="s">
        <v>1127</v>
      </c>
      <c r="C145" s="11">
        <v>1745178</v>
      </c>
      <c r="D145" s="11" t="s">
        <v>208</v>
      </c>
      <c r="E145" s="10"/>
      <c r="F145" s="11" t="s">
        <v>209</v>
      </c>
      <c r="G145" s="11" t="s">
        <v>81</v>
      </c>
      <c r="H145" s="11">
        <v>23837</v>
      </c>
      <c r="I145" s="11">
        <v>2</v>
      </c>
      <c r="J145" s="11" t="s">
        <v>212</v>
      </c>
      <c r="K145" s="11" t="s">
        <v>213</v>
      </c>
      <c r="L145" s="11" t="s">
        <v>32</v>
      </c>
      <c r="M145" s="12">
        <v>1500</v>
      </c>
      <c r="N145" s="12">
        <v>5.1349999999999998</v>
      </c>
      <c r="O145" s="12">
        <v>7702.5</v>
      </c>
      <c r="P145" s="12">
        <v>0</v>
      </c>
      <c r="Q145" s="12">
        <v>0</v>
      </c>
      <c r="R145" s="12">
        <v>7702.5</v>
      </c>
      <c r="S145" s="46">
        <f t="shared" si="2"/>
        <v>183604493</v>
      </c>
    </row>
    <row r="146" spans="1:19" s="14" customFormat="1" x14ac:dyDescent="0.3">
      <c r="A146" s="10" t="s">
        <v>1126</v>
      </c>
      <c r="B146" s="11" t="s">
        <v>1127</v>
      </c>
      <c r="C146" s="11">
        <v>1745178</v>
      </c>
      <c r="D146" s="11" t="s">
        <v>208</v>
      </c>
      <c r="E146" s="10"/>
      <c r="F146" s="11" t="s">
        <v>209</v>
      </c>
      <c r="G146" s="11" t="s">
        <v>81</v>
      </c>
      <c r="H146" s="11">
        <v>23837</v>
      </c>
      <c r="I146" s="11">
        <v>3</v>
      </c>
      <c r="J146" s="11" t="s">
        <v>214</v>
      </c>
      <c r="K146" s="11" t="s">
        <v>1128</v>
      </c>
      <c r="L146" s="11" t="s">
        <v>32</v>
      </c>
      <c r="M146" s="12">
        <v>5100</v>
      </c>
      <c r="N146" s="12">
        <v>5.1630000000000003</v>
      </c>
      <c r="O146" s="12">
        <v>26331.3</v>
      </c>
      <c r="P146" s="12">
        <v>0</v>
      </c>
      <c r="Q146" s="12">
        <v>0</v>
      </c>
      <c r="R146" s="12">
        <v>26331.3</v>
      </c>
      <c r="S146" s="46">
        <f t="shared" si="2"/>
        <v>627659198</v>
      </c>
    </row>
    <row r="147" spans="1:19" s="14" customFormat="1" x14ac:dyDescent="0.3">
      <c r="A147" s="10" t="s">
        <v>1126</v>
      </c>
      <c r="B147" s="11" t="s">
        <v>1127</v>
      </c>
      <c r="C147" s="11">
        <v>1745178</v>
      </c>
      <c r="D147" s="11" t="s">
        <v>208</v>
      </c>
      <c r="E147" s="10"/>
      <c r="F147" s="11" t="s">
        <v>209</v>
      </c>
      <c r="G147" s="11" t="s">
        <v>81</v>
      </c>
      <c r="H147" s="11">
        <v>23837</v>
      </c>
      <c r="I147" s="11">
        <v>4</v>
      </c>
      <c r="J147" s="11" t="s">
        <v>216</v>
      </c>
      <c r="K147" s="11" t="s">
        <v>1129</v>
      </c>
      <c r="L147" s="11" t="s">
        <v>32</v>
      </c>
      <c r="M147" s="12">
        <v>700</v>
      </c>
      <c r="N147" s="12">
        <v>5.2930000000000001</v>
      </c>
      <c r="O147" s="12">
        <v>3705.1</v>
      </c>
      <c r="P147" s="12">
        <v>0</v>
      </c>
      <c r="Q147" s="12">
        <v>0</v>
      </c>
      <c r="R147" s="12">
        <v>3705.1</v>
      </c>
      <c r="S147" s="46">
        <f t="shared" si="2"/>
        <v>88318469</v>
      </c>
    </row>
    <row r="148" spans="1:19" s="14" customFormat="1" x14ac:dyDescent="0.3">
      <c r="A148" s="10" t="s">
        <v>1126</v>
      </c>
      <c r="B148" s="11" t="s">
        <v>1127</v>
      </c>
      <c r="C148" s="11">
        <v>1745178</v>
      </c>
      <c r="D148" s="11" t="s">
        <v>208</v>
      </c>
      <c r="E148" s="10"/>
      <c r="F148" s="11" t="s">
        <v>209</v>
      </c>
      <c r="G148" s="11" t="s">
        <v>81</v>
      </c>
      <c r="H148" s="11">
        <v>23837</v>
      </c>
      <c r="I148" s="11">
        <v>5</v>
      </c>
      <c r="J148" s="11" t="s">
        <v>218</v>
      </c>
      <c r="K148" s="11" t="s">
        <v>1020</v>
      </c>
      <c r="L148" s="11" t="s">
        <v>32</v>
      </c>
      <c r="M148" s="12">
        <v>1400</v>
      </c>
      <c r="N148" s="12">
        <v>5.1349999999999998</v>
      </c>
      <c r="O148" s="12">
        <v>7189</v>
      </c>
      <c r="P148" s="12">
        <v>0</v>
      </c>
      <c r="Q148" s="12">
        <v>0</v>
      </c>
      <c r="R148" s="12">
        <v>7189</v>
      </c>
      <c r="S148" s="46">
        <f t="shared" si="2"/>
        <v>171364193</v>
      </c>
    </row>
    <row r="149" spans="1:19" s="14" customFormat="1" x14ac:dyDescent="0.3">
      <c r="A149" s="10" t="s">
        <v>1126</v>
      </c>
      <c r="B149" s="11" t="s">
        <v>1127</v>
      </c>
      <c r="C149" s="11">
        <v>1745178</v>
      </c>
      <c r="D149" s="11" t="s">
        <v>208</v>
      </c>
      <c r="E149" s="10"/>
      <c r="F149" s="11" t="s">
        <v>209</v>
      </c>
      <c r="G149" s="11" t="s">
        <v>81</v>
      </c>
      <c r="H149" s="11">
        <v>23837</v>
      </c>
      <c r="I149" s="11">
        <v>6</v>
      </c>
      <c r="J149" s="11" t="s">
        <v>220</v>
      </c>
      <c r="K149" s="11" t="s">
        <v>221</v>
      </c>
      <c r="L149" s="11" t="s">
        <v>32</v>
      </c>
      <c r="M149" s="12">
        <v>5100</v>
      </c>
      <c r="N149" s="12">
        <v>5.1630000000000003</v>
      </c>
      <c r="O149" s="12">
        <v>26331.3</v>
      </c>
      <c r="P149" s="12">
        <v>0</v>
      </c>
      <c r="Q149" s="12">
        <v>0</v>
      </c>
      <c r="R149" s="12">
        <v>26331.3</v>
      </c>
      <c r="S149" s="46">
        <f t="shared" si="2"/>
        <v>627659198</v>
      </c>
    </row>
    <row r="150" spans="1:19" s="14" customFormat="1" x14ac:dyDescent="0.3">
      <c r="A150" s="10" t="s">
        <v>1126</v>
      </c>
      <c r="B150" s="11" t="s">
        <v>1127</v>
      </c>
      <c r="C150" s="11">
        <v>1745178</v>
      </c>
      <c r="D150" s="11" t="s">
        <v>208</v>
      </c>
      <c r="E150" s="10"/>
      <c r="F150" s="11" t="s">
        <v>209</v>
      </c>
      <c r="G150" s="11" t="s">
        <v>81</v>
      </c>
      <c r="H150" s="11">
        <v>23837</v>
      </c>
      <c r="I150" s="11">
        <v>7</v>
      </c>
      <c r="J150" s="11" t="s">
        <v>74</v>
      </c>
      <c r="K150" s="11" t="s">
        <v>75</v>
      </c>
      <c r="L150" s="11" t="s">
        <v>32</v>
      </c>
      <c r="M150" s="12">
        <v>15200</v>
      </c>
      <c r="N150" s="12">
        <v>1.6319999999999999</v>
      </c>
      <c r="O150" s="12">
        <v>24806.400000000001</v>
      </c>
      <c r="P150" s="12">
        <v>0</v>
      </c>
      <c r="Q150" s="12">
        <v>0</v>
      </c>
      <c r="R150" s="12">
        <v>24806.400000000001</v>
      </c>
      <c r="S150" s="46">
        <f t="shared" si="2"/>
        <v>591310157</v>
      </c>
    </row>
    <row r="151" spans="1:19" s="14" customFormat="1" x14ac:dyDescent="0.3">
      <c r="A151" s="10" t="s">
        <v>1126</v>
      </c>
      <c r="B151" s="11" t="s">
        <v>1127</v>
      </c>
      <c r="C151" s="11">
        <v>1745178</v>
      </c>
      <c r="D151" s="11" t="s">
        <v>208</v>
      </c>
      <c r="E151" s="10"/>
      <c r="F151" s="11" t="s">
        <v>209</v>
      </c>
      <c r="G151" s="11" t="s">
        <v>81</v>
      </c>
      <c r="H151" s="11">
        <v>23837</v>
      </c>
      <c r="I151" s="11">
        <v>8</v>
      </c>
      <c r="J151" s="11" t="s">
        <v>224</v>
      </c>
      <c r="K151" s="11" t="s">
        <v>225</v>
      </c>
      <c r="L151" s="11" t="s">
        <v>32</v>
      </c>
      <c r="M151" s="12">
        <v>300</v>
      </c>
      <c r="N151" s="12">
        <v>5.2830000000000004</v>
      </c>
      <c r="O151" s="12">
        <v>1584.9</v>
      </c>
      <c r="P151" s="12">
        <v>0</v>
      </c>
      <c r="Q151" s="12">
        <v>0</v>
      </c>
      <c r="R151" s="12">
        <v>1584.9</v>
      </c>
      <c r="S151" s="46">
        <f t="shared" si="2"/>
        <v>37779261</v>
      </c>
    </row>
    <row r="152" spans="1:19" s="14" customFormat="1" x14ac:dyDescent="0.3">
      <c r="A152" s="10" t="s">
        <v>1126</v>
      </c>
      <c r="B152" s="11" t="s">
        <v>1127</v>
      </c>
      <c r="C152" s="11">
        <v>1745178</v>
      </c>
      <c r="D152" s="11" t="s">
        <v>208</v>
      </c>
      <c r="E152" s="10"/>
      <c r="F152" s="11" t="s">
        <v>209</v>
      </c>
      <c r="G152" s="11" t="s">
        <v>81</v>
      </c>
      <c r="H152" s="11">
        <v>23837</v>
      </c>
      <c r="I152" s="11">
        <v>9</v>
      </c>
      <c r="J152" s="11" t="s">
        <v>226</v>
      </c>
      <c r="K152" s="11" t="s">
        <v>227</v>
      </c>
      <c r="L152" s="11" t="s">
        <v>32</v>
      </c>
      <c r="M152" s="12">
        <v>300</v>
      </c>
      <c r="N152" s="12">
        <v>5.6040000000000001</v>
      </c>
      <c r="O152" s="12">
        <v>1681.2</v>
      </c>
      <c r="P152" s="12">
        <v>0</v>
      </c>
      <c r="Q152" s="12">
        <v>0</v>
      </c>
      <c r="R152" s="12">
        <v>1681.2</v>
      </c>
      <c r="S152" s="46">
        <f t="shared" si="2"/>
        <v>40074764</v>
      </c>
    </row>
    <row r="153" spans="1:19" s="14" customFormat="1" x14ac:dyDescent="0.3">
      <c r="A153" s="10" t="s">
        <v>1126</v>
      </c>
      <c r="B153" s="11" t="s">
        <v>1127</v>
      </c>
      <c r="C153" s="11">
        <v>1745178</v>
      </c>
      <c r="D153" s="11" t="s">
        <v>208</v>
      </c>
      <c r="E153" s="10"/>
      <c r="F153" s="11" t="s">
        <v>209</v>
      </c>
      <c r="G153" s="11" t="s">
        <v>81</v>
      </c>
      <c r="H153" s="11">
        <v>23837</v>
      </c>
      <c r="I153" s="11">
        <v>10</v>
      </c>
      <c r="J153" s="11" t="s">
        <v>228</v>
      </c>
      <c r="K153" s="11" t="s">
        <v>862</v>
      </c>
      <c r="L153" s="11" t="s">
        <v>32</v>
      </c>
      <c r="M153" s="12">
        <v>900</v>
      </c>
      <c r="N153" s="12">
        <v>5.6040000000000001</v>
      </c>
      <c r="O153" s="12">
        <v>5043.6000000000004</v>
      </c>
      <c r="P153" s="12">
        <v>0</v>
      </c>
      <c r="Q153" s="12">
        <v>0</v>
      </c>
      <c r="R153" s="12">
        <v>5043.6000000000004</v>
      </c>
      <c r="S153" s="46">
        <f t="shared" si="2"/>
        <v>120224293</v>
      </c>
    </row>
    <row r="154" spans="1:19" s="14" customFormat="1" x14ac:dyDescent="0.3">
      <c r="A154" s="10" t="s">
        <v>1126</v>
      </c>
      <c r="B154" s="11" t="s">
        <v>1127</v>
      </c>
      <c r="C154" s="11">
        <v>1745178</v>
      </c>
      <c r="D154" s="11" t="s">
        <v>208</v>
      </c>
      <c r="E154" s="10"/>
      <c r="F154" s="11" t="s">
        <v>209</v>
      </c>
      <c r="G154" s="11" t="s">
        <v>81</v>
      </c>
      <c r="H154" s="11">
        <v>23837</v>
      </c>
      <c r="I154" s="11">
        <v>11</v>
      </c>
      <c r="J154" s="11" t="s">
        <v>230</v>
      </c>
      <c r="K154" s="11" t="s">
        <v>231</v>
      </c>
      <c r="L154" s="11" t="s">
        <v>32</v>
      </c>
      <c r="M154" s="12">
        <v>1100</v>
      </c>
      <c r="N154" s="12">
        <v>5.6040000000000001</v>
      </c>
      <c r="O154" s="12">
        <v>6164.4</v>
      </c>
      <c r="P154" s="12">
        <v>0</v>
      </c>
      <c r="Q154" s="12">
        <v>0</v>
      </c>
      <c r="R154" s="12">
        <v>6164.4</v>
      </c>
      <c r="S154" s="46">
        <f t="shared" si="2"/>
        <v>146940803</v>
      </c>
    </row>
    <row r="155" spans="1:19" s="14" customFormat="1" x14ac:dyDescent="0.3">
      <c r="A155" s="10" t="s">
        <v>1126</v>
      </c>
      <c r="B155" s="11" t="s">
        <v>1127</v>
      </c>
      <c r="C155" s="11">
        <v>1745178</v>
      </c>
      <c r="D155" s="11" t="s">
        <v>208</v>
      </c>
      <c r="E155" s="10"/>
      <c r="F155" s="11" t="s">
        <v>209</v>
      </c>
      <c r="G155" s="11" t="s">
        <v>81</v>
      </c>
      <c r="H155" s="11">
        <v>23837</v>
      </c>
      <c r="I155" s="11">
        <v>12</v>
      </c>
      <c r="J155" s="11" t="s">
        <v>232</v>
      </c>
      <c r="K155" s="11" t="s">
        <v>233</v>
      </c>
      <c r="L155" s="11" t="s">
        <v>32</v>
      </c>
      <c r="M155" s="12">
        <v>300</v>
      </c>
      <c r="N155" s="12">
        <v>5.2830000000000004</v>
      </c>
      <c r="O155" s="12">
        <v>1584.9</v>
      </c>
      <c r="P155" s="12">
        <v>0</v>
      </c>
      <c r="Q155" s="12">
        <v>0</v>
      </c>
      <c r="R155" s="12">
        <v>1584.9</v>
      </c>
      <c r="S155" s="46">
        <f t="shared" si="2"/>
        <v>37779261</v>
      </c>
    </row>
    <row r="156" spans="1:19" s="14" customFormat="1" x14ac:dyDescent="0.3">
      <c r="A156" s="10" t="s">
        <v>1126</v>
      </c>
      <c r="B156" s="11" t="s">
        <v>1127</v>
      </c>
      <c r="C156" s="11">
        <v>1745178</v>
      </c>
      <c r="D156" s="11" t="s">
        <v>208</v>
      </c>
      <c r="E156" s="10"/>
      <c r="F156" s="11" t="s">
        <v>209</v>
      </c>
      <c r="G156" s="11" t="s">
        <v>81</v>
      </c>
      <c r="H156" s="11">
        <v>23837</v>
      </c>
      <c r="I156" s="11">
        <v>13</v>
      </c>
      <c r="J156" s="11" t="s">
        <v>234</v>
      </c>
      <c r="K156" s="11" t="s">
        <v>235</v>
      </c>
      <c r="L156" s="11" t="s">
        <v>32</v>
      </c>
      <c r="M156" s="12">
        <v>300</v>
      </c>
      <c r="N156" s="12">
        <v>5.6040000000000001</v>
      </c>
      <c r="O156" s="12">
        <v>1681.2</v>
      </c>
      <c r="P156" s="12">
        <v>0</v>
      </c>
      <c r="Q156" s="12">
        <v>0</v>
      </c>
      <c r="R156" s="12">
        <v>1681.2</v>
      </c>
      <c r="S156" s="46">
        <f t="shared" si="2"/>
        <v>40074764</v>
      </c>
    </row>
    <row r="157" spans="1:19" s="14" customFormat="1" x14ac:dyDescent="0.3">
      <c r="A157" s="10" t="s">
        <v>1126</v>
      </c>
      <c r="B157" s="11" t="s">
        <v>1127</v>
      </c>
      <c r="C157" s="11">
        <v>1745178</v>
      </c>
      <c r="D157" s="11" t="s">
        <v>208</v>
      </c>
      <c r="E157" s="10"/>
      <c r="F157" s="11" t="s">
        <v>209</v>
      </c>
      <c r="G157" s="11" t="s">
        <v>81</v>
      </c>
      <c r="H157" s="11">
        <v>23837</v>
      </c>
      <c r="I157" s="11">
        <v>14</v>
      </c>
      <c r="J157" s="11" t="s">
        <v>236</v>
      </c>
      <c r="K157" s="11" t="s">
        <v>237</v>
      </c>
      <c r="L157" s="11" t="s">
        <v>32</v>
      </c>
      <c r="M157" s="12">
        <v>800</v>
      </c>
      <c r="N157" s="12">
        <v>5.6040000000000001</v>
      </c>
      <c r="O157" s="12">
        <v>4483.2</v>
      </c>
      <c r="P157" s="12">
        <v>0</v>
      </c>
      <c r="Q157" s="12">
        <v>0</v>
      </c>
      <c r="R157" s="12">
        <v>4483.2</v>
      </c>
      <c r="S157" s="46">
        <f t="shared" si="2"/>
        <v>106866038</v>
      </c>
    </row>
    <row r="158" spans="1:19" s="14" customFormat="1" x14ac:dyDescent="0.3">
      <c r="A158" s="10" t="s">
        <v>1126</v>
      </c>
      <c r="B158" s="11" t="s">
        <v>1127</v>
      </c>
      <c r="C158" s="11">
        <v>1745178</v>
      </c>
      <c r="D158" s="11" t="s">
        <v>208</v>
      </c>
      <c r="E158" s="10"/>
      <c r="F158" s="11" t="s">
        <v>209</v>
      </c>
      <c r="G158" s="11" t="s">
        <v>81</v>
      </c>
      <c r="H158" s="11">
        <v>23837</v>
      </c>
      <c r="I158" s="11">
        <v>15</v>
      </c>
      <c r="J158" s="11" t="s">
        <v>238</v>
      </c>
      <c r="K158" s="11" t="s">
        <v>239</v>
      </c>
      <c r="L158" s="11" t="s">
        <v>32</v>
      </c>
      <c r="M158" s="12">
        <v>1100</v>
      </c>
      <c r="N158" s="12">
        <v>5.6040000000000001</v>
      </c>
      <c r="O158" s="12">
        <v>6164.4</v>
      </c>
      <c r="P158" s="12">
        <v>0</v>
      </c>
      <c r="Q158" s="12">
        <v>0</v>
      </c>
      <c r="R158" s="12">
        <v>6164.4</v>
      </c>
      <c r="S158" s="46">
        <f t="shared" si="2"/>
        <v>146940803</v>
      </c>
    </row>
    <row r="159" spans="1:19" s="14" customFormat="1" x14ac:dyDescent="0.3">
      <c r="A159" s="10" t="s">
        <v>1126</v>
      </c>
      <c r="B159" s="11" t="s">
        <v>1127</v>
      </c>
      <c r="C159" s="11">
        <v>1745178</v>
      </c>
      <c r="D159" s="11" t="s">
        <v>208</v>
      </c>
      <c r="E159" s="10"/>
      <c r="F159" s="11" t="s">
        <v>209</v>
      </c>
      <c r="G159" s="11" t="s">
        <v>81</v>
      </c>
      <c r="H159" s="11">
        <v>23837</v>
      </c>
      <c r="I159" s="11">
        <v>16</v>
      </c>
      <c r="J159" s="11" t="s">
        <v>240</v>
      </c>
      <c r="K159" s="11" t="s">
        <v>241</v>
      </c>
      <c r="L159" s="11" t="s">
        <v>32</v>
      </c>
      <c r="M159" s="12">
        <v>1900</v>
      </c>
      <c r="N159" s="12">
        <v>1.704</v>
      </c>
      <c r="O159" s="12">
        <v>3237.6</v>
      </c>
      <c r="P159" s="12">
        <v>0</v>
      </c>
      <c r="Q159" s="12">
        <v>0</v>
      </c>
      <c r="R159" s="12">
        <v>3237.6</v>
      </c>
      <c r="S159" s="46">
        <f t="shared" si="2"/>
        <v>77174671</v>
      </c>
    </row>
    <row r="160" spans="1:19" s="14" customFormat="1" x14ac:dyDescent="0.3">
      <c r="A160" s="10" t="s">
        <v>1126</v>
      </c>
      <c r="B160" s="11" t="s">
        <v>1127</v>
      </c>
      <c r="C160" s="11">
        <v>1745178</v>
      </c>
      <c r="D160" s="11" t="s">
        <v>208</v>
      </c>
      <c r="E160" s="10"/>
      <c r="F160" s="11" t="s">
        <v>209</v>
      </c>
      <c r="G160" s="11" t="s">
        <v>81</v>
      </c>
      <c r="H160" s="11">
        <v>23837</v>
      </c>
      <c r="I160" s="11">
        <v>17</v>
      </c>
      <c r="J160" s="11" t="s">
        <v>242</v>
      </c>
      <c r="K160" s="11" t="s">
        <v>243</v>
      </c>
      <c r="L160" s="11" t="s">
        <v>32</v>
      </c>
      <c r="M160" s="12">
        <v>5200</v>
      </c>
      <c r="N160" s="12">
        <v>1.9470000000000001</v>
      </c>
      <c r="O160" s="12">
        <v>10124.4</v>
      </c>
      <c r="P160" s="12">
        <v>0</v>
      </c>
      <c r="Q160" s="12">
        <v>0</v>
      </c>
      <c r="R160" s="12">
        <v>10124.4</v>
      </c>
      <c r="S160" s="46">
        <f t="shared" si="2"/>
        <v>241335323</v>
      </c>
    </row>
    <row r="161" spans="1:19" s="14" customFormat="1" x14ac:dyDescent="0.3">
      <c r="A161" s="10" t="s">
        <v>1126</v>
      </c>
      <c r="B161" s="11" t="s">
        <v>1127</v>
      </c>
      <c r="C161" s="11">
        <v>1745178</v>
      </c>
      <c r="D161" s="11" t="s">
        <v>208</v>
      </c>
      <c r="E161" s="10"/>
      <c r="F161" s="11" t="s">
        <v>209</v>
      </c>
      <c r="G161" s="11" t="s">
        <v>81</v>
      </c>
      <c r="H161" s="11">
        <v>23837</v>
      </c>
      <c r="I161" s="11">
        <v>18</v>
      </c>
      <c r="J161" s="11"/>
      <c r="K161" s="11" t="s">
        <v>1130</v>
      </c>
      <c r="L161" s="11" t="s">
        <v>46</v>
      </c>
      <c r="M161" s="12">
        <v>0</v>
      </c>
      <c r="N161" s="12">
        <v>0</v>
      </c>
      <c r="O161" s="12">
        <v>0</v>
      </c>
      <c r="P161" s="12">
        <v>0</v>
      </c>
      <c r="Q161" s="12">
        <v>0</v>
      </c>
      <c r="R161" s="12">
        <v>0</v>
      </c>
      <c r="S161" s="46">
        <f t="shared" si="2"/>
        <v>0</v>
      </c>
    </row>
    <row r="162" spans="1:19" s="14" customFormat="1" x14ac:dyDescent="0.3">
      <c r="A162" s="10" t="s">
        <v>1131</v>
      </c>
      <c r="B162" s="11" t="s">
        <v>1127</v>
      </c>
      <c r="C162" s="11">
        <v>1745179</v>
      </c>
      <c r="D162" s="11" t="s">
        <v>208</v>
      </c>
      <c r="E162" s="10"/>
      <c r="F162" s="11" t="s">
        <v>209</v>
      </c>
      <c r="G162" s="11" t="s">
        <v>81</v>
      </c>
      <c r="H162" s="11">
        <v>23837</v>
      </c>
      <c r="I162" s="11">
        <v>1</v>
      </c>
      <c r="J162" s="11" t="s">
        <v>210</v>
      </c>
      <c r="K162" s="11" t="s">
        <v>859</v>
      </c>
      <c r="L162" s="11" t="s">
        <v>32</v>
      </c>
      <c r="M162" s="12">
        <v>1400</v>
      </c>
      <c r="N162" s="12">
        <v>5.2930000000000001</v>
      </c>
      <c r="O162" s="12">
        <v>7410.2</v>
      </c>
      <c r="P162" s="12">
        <v>0</v>
      </c>
      <c r="Q162" s="12">
        <v>0</v>
      </c>
      <c r="R162" s="12">
        <v>7410.2</v>
      </c>
      <c r="S162" s="46">
        <f t="shared" si="2"/>
        <v>176636937</v>
      </c>
    </row>
    <row r="163" spans="1:19" s="14" customFormat="1" x14ac:dyDescent="0.3">
      <c r="A163" s="10" t="s">
        <v>1131</v>
      </c>
      <c r="B163" s="11" t="s">
        <v>1127</v>
      </c>
      <c r="C163" s="11">
        <v>1745179</v>
      </c>
      <c r="D163" s="11" t="s">
        <v>208</v>
      </c>
      <c r="E163" s="10"/>
      <c r="F163" s="11" t="s">
        <v>209</v>
      </c>
      <c r="G163" s="11" t="s">
        <v>81</v>
      </c>
      <c r="H163" s="11">
        <v>23837</v>
      </c>
      <c r="I163" s="11">
        <v>2</v>
      </c>
      <c r="J163" s="11"/>
      <c r="K163" s="11" t="s">
        <v>1132</v>
      </c>
      <c r="L163" s="11" t="s">
        <v>46</v>
      </c>
      <c r="M163" s="12">
        <v>0</v>
      </c>
      <c r="N163" s="12">
        <v>0</v>
      </c>
      <c r="O163" s="12">
        <v>0</v>
      </c>
      <c r="P163" s="12">
        <v>0</v>
      </c>
      <c r="Q163" s="12">
        <v>0</v>
      </c>
      <c r="R163" s="12">
        <v>0</v>
      </c>
      <c r="S163" s="46">
        <f t="shared" si="2"/>
        <v>0</v>
      </c>
    </row>
    <row r="164" spans="1:19" s="14" customFormat="1" x14ac:dyDescent="0.3">
      <c r="A164" s="10" t="s">
        <v>1133</v>
      </c>
      <c r="B164" s="11" t="s">
        <v>1127</v>
      </c>
      <c r="C164" s="11">
        <v>1745180</v>
      </c>
      <c r="D164" s="11" t="s">
        <v>208</v>
      </c>
      <c r="E164" s="10"/>
      <c r="F164" s="11" t="s">
        <v>209</v>
      </c>
      <c r="G164" s="11" t="s">
        <v>81</v>
      </c>
      <c r="H164" s="11">
        <v>23837</v>
      </c>
      <c r="I164" s="11">
        <v>1</v>
      </c>
      <c r="J164" s="11" t="s">
        <v>216</v>
      </c>
      <c r="K164" s="11" t="s">
        <v>1134</v>
      </c>
      <c r="L164" s="11" t="s">
        <v>32</v>
      </c>
      <c r="M164" s="12">
        <v>1400</v>
      </c>
      <c r="N164" s="12">
        <v>5.2930000000000001</v>
      </c>
      <c r="O164" s="12">
        <v>7410.2</v>
      </c>
      <c r="P164" s="12">
        <v>0</v>
      </c>
      <c r="Q164" s="12">
        <v>0</v>
      </c>
      <c r="R164" s="12">
        <v>7410.2</v>
      </c>
      <c r="S164" s="46">
        <f t="shared" si="2"/>
        <v>176636937</v>
      </c>
    </row>
    <row r="165" spans="1:19" s="14" customFormat="1" x14ac:dyDescent="0.3">
      <c r="A165" s="10" t="s">
        <v>1133</v>
      </c>
      <c r="B165" s="11" t="s">
        <v>1127</v>
      </c>
      <c r="C165" s="11">
        <v>1745180</v>
      </c>
      <c r="D165" s="11" t="s">
        <v>208</v>
      </c>
      <c r="E165" s="10"/>
      <c r="F165" s="11" t="s">
        <v>209</v>
      </c>
      <c r="G165" s="11" t="s">
        <v>81</v>
      </c>
      <c r="H165" s="11">
        <v>23837</v>
      </c>
      <c r="I165" s="11">
        <v>2</v>
      </c>
      <c r="J165" s="11"/>
      <c r="K165" s="11" t="s">
        <v>1135</v>
      </c>
      <c r="L165" s="11" t="s">
        <v>46</v>
      </c>
      <c r="M165" s="12">
        <v>0</v>
      </c>
      <c r="N165" s="12">
        <v>0</v>
      </c>
      <c r="O165" s="12">
        <v>0</v>
      </c>
      <c r="P165" s="12">
        <v>0</v>
      </c>
      <c r="Q165" s="12">
        <v>0</v>
      </c>
      <c r="R165" s="12">
        <v>0</v>
      </c>
      <c r="S165" s="46">
        <f t="shared" si="2"/>
        <v>0</v>
      </c>
    </row>
    <row r="166" spans="1:19" s="14" customFormat="1" x14ac:dyDescent="0.3">
      <c r="A166" s="10" t="s">
        <v>1136</v>
      </c>
      <c r="B166" s="11" t="s">
        <v>1137</v>
      </c>
      <c r="C166" s="11">
        <v>1745181</v>
      </c>
      <c r="D166" s="11" t="s">
        <v>125</v>
      </c>
      <c r="E166" s="10"/>
      <c r="F166" s="11" t="s">
        <v>126</v>
      </c>
      <c r="G166" s="11" t="s">
        <v>81</v>
      </c>
      <c r="H166" s="11">
        <v>23655</v>
      </c>
      <c r="I166" s="11">
        <v>1</v>
      </c>
      <c r="J166" s="11" t="s">
        <v>171</v>
      </c>
      <c r="K166" s="11" t="s">
        <v>172</v>
      </c>
      <c r="L166" s="11" t="s">
        <v>32</v>
      </c>
      <c r="M166" s="12">
        <v>2500</v>
      </c>
      <c r="N166" s="12">
        <v>6.37</v>
      </c>
      <c r="O166" s="12">
        <v>15925</v>
      </c>
      <c r="P166" s="12">
        <v>0</v>
      </c>
      <c r="Q166" s="12">
        <v>0</v>
      </c>
      <c r="R166" s="12">
        <v>15925</v>
      </c>
      <c r="S166" s="46">
        <f t="shared" si="2"/>
        <v>376705875</v>
      </c>
    </row>
    <row r="167" spans="1:19" s="14" customFormat="1" x14ac:dyDescent="0.3">
      <c r="A167" s="10" t="s">
        <v>1136</v>
      </c>
      <c r="B167" s="11" t="s">
        <v>1137</v>
      </c>
      <c r="C167" s="11">
        <v>1745181</v>
      </c>
      <c r="D167" s="11" t="s">
        <v>125</v>
      </c>
      <c r="E167" s="10"/>
      <c r="F167" s="11" t="s">
        <v>126</v>
      </c>
      <c r="G167" s="11" t="s">
        <v>81</v>
      </c>
      <c r="H167" s="11">
        <v>23655</v>
      </c>
      <c r="I167" s="11">
        <v>2</v>
      </c>
      <c r="J167" s="11" t="s">
        <v>88</v>
      </c>
      <c r="K167" s="11" t="s">
        <v>89</v>
      </c>
      <c r="L167" s="11" t="s">
        <v>32</v>
      </c>
      <c r="M167" s="12">
        <v>2500</v>
      </c>
      <c r="N167" s="12">
        <v>5.67</v>
      </c>
      <c r="O167" s="12">
        <v>14175</v>
      </c>
      <c r="P167" s="12">
        <v>0</v>
      </c>
      <c r="Q167" s="12">
        <v>0</v>
      </c>
      <c r="R167" s="12">
        <v>14175</v>
      </c>
      <c r="S167" s="46">
        <f t="shared" si="2"/>
        <v>335309625</v>
      </c>
    </row>
    <row r="168" spans="1:19" s="14" customFormat="1" x14ac:dyDescent="0.3">
      <c r="A168" s="10" t="s">
        <v>1136</v>
      </c>
      <c r="B168" s="11" t="s">
        <v>1137</v>
      </c>
      <c r="C168" s="11">
        <v>1745181</v>
      </c>
      <c r="D168" s="11" t="s">
        <v>125</v>
      </c>
      <c r="E168" s="10"/>
      <c r="F168" s="11" t="s">
        <v>126</v>
      </c>
      <c r="G168" s="11" t="s">
        <v>81</v>
      </c>
      <c r="H168" s="11">
        <v>23655</v>
      </c>
      <c r="I168" s="11">
        <v>3</v>
      </c>
      <c r="J168" s="11" t="s">
        <v>90</v>
      </c>
      <c r="K168" s="11" t="s">
        <v>91</v>
      </c>
      <c r="L168" s="11" t="s">
        <v>32</v>
      </c>
      <c r="M168" s="12">
        <v>1300</v>
      </c>
      <c r="N168" s="12">
        <v>5.89</v>
      </c>
      <c r="O168" s="12">
        <v>7657</v>
      </c>
      <c r="P168" s="12">
        <v>0</v>
      </c>
      <c r="Q168" s="12">
        <v>0</v>
      </c>
      <c r="R168" s="12">
        <v>7657</v>
      </c>
      <c r="S168" s="46">
        <f t="shared" si="2"/>
        <v>181126335</v>
      </c>
    </row>
    <row r="169" spans="1:19" s="14" customFormat="1" x14ac:dyDescent="0.3">
      <c r="A169" s="10" t="s">
        <v>1136</v>
      </c>
      <c r="B169" s="11" t="s">
        <v>1137</v>
      </c>
      <c r="C169" s="11">
        <v>1745181</v>
      </c>
      <c r="D169" s="11" t="s">
        <v>125</v>
      </c>
      <c r="E169" s="10"/>
      <c r="F169" s="11" t="s">
        <v>126</v>
      </c>
      <c r="G169" s="11" t="s">
        <v>81</v>
      </c>
      <c r="H169" s="11">
        <v>23655</v>
      </c>
      <c r="I169" s="11">
        <v>4</v>
      </c>
      <c r="J169" s="11" t="s">
        <v>173</v>
      </c>
      <c r="K169" s="11" t="s">
        <v>174</v>
      </c>
      <c r="L169" s="11" t="s">
        <v>32</v>
      </c>
      <c r="M169" s="12">
        <v>1750</v>
      </c>
      <c r="N169" s="12">
        <v>4.0999999999999996</v>
      </c>
      <c r="O169" s="12">
        <v>7175</v>
      </c>
      <c r="P169" s="12">
        <v>0</v>
      </c>
      <c r="Q169" s="12">
        <v>0</v>
      </c>
      <c r="R169" s="12">
        <v>7175</v>
      </c>
      <c r="S169" s="46">
        <f t="shared" si="2"/>
        <v>169724625</v>
      </c>
    </row>
    <row r="170" spans="1:19" s="14" customFormat="1" x14ac:dyDescent="0.3">
      <c r="A170" s="10" t="s">
        <v>1136</v>
      </c>
      <c r="B170" s="11" t="s">
        <v>1137</v>
      </c>
      <c r="C170" s="11">
        <v>1745181</v>
      </c>
      <c r="D170" s="11" t="s">
        <v>125</v>
      </c>
      <c r="E170" s="10"/>
      <c r="F170" s="11" t="s">
        <v>126</v>
      </c>
      <c r="G170" s="11" t="s">
        <v>81</v>
      </c>
      <c r="H170" s="11">
        <v>23655</v>
      </c>
      <c r="I170" s="11">
        <v>5</v>
      </c>
      <c r="J170" s="11" t="s">
        <v>175</v>
      </c>
      <c r="K170" s="11" t="s">
        <v>176</v>
      </c>
      <c r="L170" s="11" t="s">
        <v>32</v>
      </c>
      <c r="M170" s="12">
        <v>1800</v>
      </c>
      <c r="N170" s="12">
        <v>5.89</v>
      </c>
      <c r="O170" s="12">
        <v>10602</v>
      </c>
      <c r="P170" s="12">
        <v>0</v>
      </c>
      <c r="Q170" s="12">
        <v>0</v>
      </c>
      <c r="R170" s="12">
        <v>10602</v>
      </c>
      <c r="S170" s="46">
        <f t="shared" si="2"/>
        <v>250790310</v>
      </c>
    </row>
    <row r="171" spans="1:19" s="14" customFormat="1" x14ac:dyDescent="0.3">
      <c r="A171" s="10" t="s">
        <v>1136</v>
      </c>
      <c r="B171" s="11" t="s">
        <v>1137</v>
      </c>
      <c r="C171" s="11">
        <v>1745181</v>
      </c>
      <c r="D171" s="11" t="s">
        <v>125</v>
      </c>
      <c r="E171" s="10"/>
      <c r="F171" s="11" t="s">
        <v>126</v>
      </c>
      <c r="G171" s="11" t="s">
        <v>81</v>
      </c>
      <c r="H171" s="11">
        <v>23655</v>
      </c>
      <c r="I171" s="11">
        <v>6</v>
      </c>
      <c r="J171" s="11" t="s">
        <v>177</v>
      </c>
      <c r="K171" s="11" t="s">
        <v>178</v>
      </c>
      <c r="L171" s="11" t="s">
        <v>32</v>
      </c>
      <c r="M171" s="12">
        <v>1800</v>
      </c>
      <c r="N171" s="12">
        <v>5.62</v>
      </c>
      <c r="O171" s="12">
        <v>10116</v>
      </c>
      <c r="P171" s="12">
        <v>0</v>
      </c>
      <c r="Q171" s="12">
        <v>0</v>
      </c>
      <c r="R171" s="12">
        <v>10116</v>
      </c>
      <c r="S171" s="46">
        <f t="shared" si="2"/>
        <v>239293980</v>
      </c>
    </row>
    <row r="172" spans="1:19" s="14" customFormat="1" x14ac:dyDescent="0.3">
      <c r="A172" s="10" t="s">
        <v>1136</v>
      </c>
      <c r="B172" s="11" t="s">
        <v>1137</v>
      </c>
      <c r="C172" s="11">
        <v>1745181</v>
      </c>
      <c r="D172" s="11" t="s">
        <v>125</v>
      </c>
      <c r="E172" s="10"/>
      <c r="F172" s="11" t="s">
        <v>126</v>
      </c>
      <c r="G172" s="11" t="s">
        <v>81</v>
      </c>
      <c r="H172" s="11">
        <v>23655</v>
      </c>
      <c r="I172" s="11">
        <v>7</v>
      </c>
      <c r="J172" s="11" t="s">
        <v>179</v>
      </c>
      <c r="K172" s="11" t="s">
        <v>180</v>
      </c>
      <c r="L172" s="11" t="s">
        <v>32</v>
      </c>
      <c r="M172" s="12">
        <v>1800</v>
      </c>
      <c r="N172" s="12">
        <v>5.62</v>
      </c>
      <c r="O172" s="12">
        <v>10116</v>
      </c>
      <c r="P172" s="12">
        <v>0</v>
      </c>
      <c r="Q172" s="12">
        <v>0</v>
      </c>
      <c r="R172" s="12">
        <v>10116</v>
      </c>
      <c r="S172" s="46">
        <f t="shared" si="2"/>
        <v>239293980</v>
      </c>
    </row>
    <row r="173" spans="1:19" s="14" customFormat="1" x14ac:dyDescent="0.3">
      <c r="A173" s="10" t="s">
        <v>1136</v>
      </c>
      <c r="B173" s="11" t="s">
        <v>1137</v>
      </c>
      <c r="C173" s="11">
        <v>1745181</v>
      </c>
      <c r="D173" s="11" t="s">
        <v>125</v>
      </c>
      <c r="E173" s="10"/>
      <c r="F173" s="11" t="s">
        <v>126</v>
      </c>
      <c r="G173" s="11" t="s">
        <v>81</v>
      </c>
      <c r="H173" s="11">
        <v>23655</v>
      </c>
      <c r="I173" s="11">
        <v>8</v>
      </c>
      <c r="J173" s="11"/>
      <c r="K173" s="11" t="s">
        <v>1138</v>
      </c>
      <c r="L173" s="11" t="s">
        <v>46</v>
      </c>
      <c r="M173" s="12">
        <v>0</v>
      </c>
      <c r="N173" s="12">
        <v>0</v>
      </c>
      <c r="O173" s="12">
        <v>0</v>
      </c>
      <c r="P173" s="12">
        <v>0</v>
      </c>
      <c r="Q173" s="12">
        <v>0</v>
      </c>
      <c r="R173" s="12">
        <v>0</v>
      </c>
      <c r="S173" s="46">
        <f t="shared" si="2"/>
        <v>0</v>
      </c>
    </row>
    <row r="174" spans="1:19" s="14" customFormat="1" x14ac:dyDescent="0.3">
      <c r="A174" s="10" t="s">
        <v>1139</v>
      </c>
      <c r="B174" s="11" t="s">
        <v>1140</v>
      </c>
      <c r="C174" s="11">
        <v>1745183</v>
      </c>
      <c r="D174" s="11" t="s">
        <v>27</v>
      </c>
      <c r="E174" s="10"/>
      <c r="F174" s="11" t="s">
        <v>28</v>
      </c>
      <c r="G174" s="11" t="s">
        <v>29</v>
      </c>
      <c r="H174" s="11">
        <v>25579</v>
      </c>
      <c r="I174" s="11">
        <v>1</v>
      </c>
      <c r="J174" s="11" t="s">
        <v>265</v>
      </c>
      <c r="K174" s="11" t="s">
        <v>266</v>
      </c>
      <c r="L174" s="11" t="s">
        <v>32</v>
      </c>
      <c r="M174" s="12">
        <v>200</v>
      </c>
      <c r="N174" s="12">
        <v>3.28</v>
      </c>
      <c r="O174" s="12">
        <v>656</v>
      </c>
      <c r="P174" s="12">
        <v>0</v>
      </c>
      <c r="Q174" s="12">
        <v>0</v>
      </c>
      <c r="R174" s="12">
        <v>656</v>
      </c>
      <c r="S174" s="46">
        <f t="shared" si="2"/>
        <v>16779824</v>
      </c>
    </row>
    <row r="175" spans="1:19" s="14" customFormat="1" x14ac:dyDescent="0.3">
      <c r="A175" s="10" t="s">
        <v>1139</v>
      </c>
      <c r="B175" s="11" t="s">
        <v>1140</v>
      </c>
      <c r="C175" s="11">
        <v>1745183</v>
      </c>
      <c r="D175" s="11" t="s">
        <v>27</v>
      </c>
      <c r="E175" s="10"/>
      <c r="F175" s="11" t="s">
        <v>28</v>
      </c>
      <c r="G175" s="11" t="s">
        <v>29</v>
      </c>
      <c r="H175" s="11">
        <v>25579</v>
      </c>
      <c r="I175" s="11">
        <v>2</v>
      </c>
      <c r="J175" s="11" t="s">
        <v>267</v>
      </c>
      <c r="K175" s="11" t="s">
        <v>268</v>
      </c>
      <c r="L175" s="11" t="s">
        <v>32</v>
      </c>
      <c r="M175" s="12">
        <v>200</v>
      </c>
      <c r="N175" s="12">
        <v>3.28</v>
      </c>
      <c r="O175" s="12">
        <v>656</v>
      </c>
      <c r="P175" s="12">
        <v>0</v>
      </c>
      <c r="Q175" s="12">
        <v>0</v>
      </c>
      <c r="R175" s="12">
        <v>656</v>
      </c>
      <c r="S175" s="46">
        <f t="shared" si="2"/>
        <v>16779824</v>
      </c>
    </row>
    <row r="176" spans="1:19" s="14" customFormat="1" x14ac:dyDescent="0.3">
      <c r="A176" s="10" t="s">
        <v>1139</v>
      </c>
      <c r="B176" s="11" t="s">
        <v>1140</v>
      </c>
      <c r="C176" s="11">
        <v>1745183</v>
      </c>
      <c r="D176" s="11" t="s">
        <v>27</v>
      </c>
      <c r="E176" s="10"/>
      <c r="F176" s="11" t="s">
        <v>28</v>
      </c>
      <c r="G176" s="11" t="s">
        <v>29</v>
      </c>
      <c r="H176" s="11">
        <v>25579</v>
      </c>
      <c r="I176" s="11">
        <v>3</v>
      </c>
      <c r="J176" s="11" t="s">
        <v>269</v>
      </c>
      <c r="K176" s="11" t="s">
        <v>270</v>
      </c>
      <c r="L176" s="11" t="s">
        <v>32</v>
      </c>
      <c r="M176" s="12">
        <v>200</v>
      </c>
      <c r="N176" s="12">
        <v>3.05</v>
      </c>
      <c r="O176" s="12">
        <v>610</v>
      </c>
      <c r="P176" s="12">
        <v>0</v>
      </c>
      <c r="Q176" s="12">
        <v>0</v>
      </c>
      <c r="R176" s="12">
        <v>610</v>
      </c>
      <c r="S176" s="46">
        <f t="shared" si="2"/>
        <v>15603190</v>
      </c>
    </row>
    <row r="177" spans="1:19" s="14" customFormat="1" x14ac:dyDescent="0.3">
      <c r="A177" s="10" t="s">
        <v>1139</v>
      </c>
      <c r="B177" s="11" t="s">
        <v>1140</v>
      </c>
      <c r="C177" s="11">
        <v>1745183</v>
      </c>
      <c r="D177" s="11" t="s">
        <v>27</v>
      </c>
      <c r="E177" s="10"/>
      <c r="F177" s="11" t="s">
        <v>28</v>
      </c>
      <c r="G177" s="11" t="s">
        <v>29</v>
      </c>
      <c r="H177" s="11">
        <v>25579</v>
      </c>
      <c r="I177" s="11">
        <v>4</v>
      </c>
      <c r="J177" s="11" t="s">
        <v>271</v>
      </c>
      <c r="K177" s="11" t="s">
        <v>272</v>
      </c>
      <c r="L177" s="11" t="s">
        <v>32</v>
      </c>
      <c r="M177" s="12">
        <v>200</v>
      </c>
      <c r="N177" s="12">
        <v>3.07</v>
      </c>
      <c r="O177" s="12">
        <v>614</v>
      </c>
      <c r="P177" s="12">
        <v>0</v>
      </c>
      <c r="Q177" s="12">
        <v>0</v>
      </c>
      <c r="R177" s="12">
        <v>614</v>
      </c>
      <c r="S177" s="46">
        <f t="shared" si="2"/>
        <v>15705506</v>
      </c>
    </row>
    <row r="178" spans="1:19" s="14" customFormat="1" x14ac:dyDescent="0.3">
      <c r="A178" s="10" t="s">
        <v>1139</v>
      </c>
      <c r="B178" s="11" t="s">
        <v>1140</v>
      </c>
      <c r="C178" s="11">
        <v>1745183</v>
      </c>
      <c r="D178" s="11" t="s">
        <v>27</v>
      </c>
      <c r="E178" s="10"/>
      <c r="F178" s="11" t="s">
        <v>28</v>
      </c>
      <c r="G178" s="11" t="s">
        <v>29</v>
      </c>
      <c r="H178" s="11">
        <v>25579</v>
      </c>
      <c r="I178" s="11">
        <v>5</v>
      </c>
      <c r="J178" s="11"/>
      <c r="K178" s="11" t="s">
        <v>1141</v>
      </c>
      <c r="L178" s="11" t="s">
        <v>46</v>
      </c>
      <c r="M178" s="12">
        <v>0</v>
      </c>
      <c r="N178" s="12">
        <v>0</v>
      </c>
      <c r="O178" s="12">
        <v>0</v>
      </c>
      <c r="P178" s="12">
        <v>0</v>
      </c>
      <c r="Q178" s="12">
        <v>0</v>
      </c>
      <c r="R178" s="12">
        <v>0</v>
      </c>
      <c r="S178" s="46">
        <f t="shared" si="2"/>
        <v>0</v>
      </c>
    </row>
    <row r="179" spans="1:19" s="14" customFormat="1" x14ac:dyDescent="0.3">
      <c r="A179" s="10" t="s">
        <v>1142</v>
      </c>
      <c r="B179" s="11" t="s">
        <v>1140</v>
      </c>
      <c r="C179" s="11">
        <v>1745184</v>
      </c>
      <c r="D179" s="11" t="s">
        <v>27</v>
      </c>
      <c r="E179" s="10"/>
      <c r="F179" s="11" t="s">
        <v>28</v>
      </c>
      <c r="G179" s="11" t="s">
        <v>29</v>
      </c>
      <c r="H179" s="11">
        <v>25579</v>
      </c>
      <c r="I179" s="11">
        <v>1</v>
      </c>
      <c r="J179" s="11" t="s">
        <v>62</v>
      </c>
      <c r="K179" s="11" t="s">
        <v>63</v>
      </c>
      <c r="L179" s="11" t="s">
        <v>32</v>
      </c>
      <c r="M179" s="12">
        <v>1600</v>
      </c>
      <c r="N179" s="12">
        <v>3.43</v>
      </c>
      <c r="O179" s="12">
        <v>5488</v>
      </c>
      <c r="P179" s="12">
        <v>0</v>
      </c>
      <c r="Q179" s="12">
        <v>0</v>
      </c>
      <c r="R179" s="12">
        <v>5488</v>
      </c>
      <c r="S179" s="46">
        <f t="shared" si="2"/>
        <v>140377552</v>
      </c>
    </row>
    <row r="180" spans="1:19" s="14" customFormat="1" x14ac:dyDescent="0.3">
      <c r="A180" s="10" t="s">
        <v>1142</v>
      </c>
      <c r="B180" s="11" t="s">
        <v>1140</v>
      </c>
      <c r="C180" s="11">
        <v>1745184</v>
      </c>
      <c r="D180" s="11" t="s">
        <v>27</v>
      </c>
      <c r="E180" s="10"/>
      <c r="F180" s="11" t="s">
        <v>28</v>
      </c>
      <c r="G180" s="11" t="s">
        <v>29</v>
      </c>
      <c r="H180" s="11">
        <v>25579</v>
      </c>
      <c r="I180" s="11">
        <v>2</v>
      </c>
      <c r="J180" s="11" t="s">
        <v>288</v>
      </c>
      <c r="K180" s="11" t="s">
        <v>289</v>
      </c>
      <c r="L180" s="11" t="s">
        <v>32</v>
      </c>
      <c r="M180" s="12">
        <v>600</v>
      </c>
      <c r="N180" s="12">
        <v>3.48</v>
      </c>
      <c r="O180" s="12">
        <v>2088</v>
      </c>
      <c r="P180" s="12">
        <v>0</v>
      </c>
      <c r="Q180" s="12">
        <v>0</v>
      </c>
      <c r="R180" s="12">
        <v>2088</v>
      </c>
      <c r="S180" s="46">
        <f t="shared" si="2"/>
        <v>53408952</v>
      </c>
    </row>
    <row r="181" spans="1:19" s="14" customFormat="1" x14ac:dyDescent="0.3">
      <c r="A181" s="10" t="s">
        <v>1142</v>
      </c>
      <c r="B181" s="11" t="s">
        <v>1140</v>
      </c>
      <c r="C181" s="11">
        <v>1745184</v>
      </c>
      <c r="D181" s="11" t="s">
        <v>27</v>
      </c>
      <c r="E181" s="10"/>
      <c r="F181" s="11" t="s">
        <v>28</v>
      </c>
      <c r="G181" s="11" t="s">
        <v>29</v>
      </c>
      <c r="H181" s="11">
        <v>25579</v>
      </c>
      <c r="I181" s="11">
        <v>3</v>
      </c>
      <c r="J181" s="11" t="s">
        <v>64</v>
      </c>
      <c r="K181" s="11" t="s">
        <v>65</v>
      </c>
      <c r="L181" s="11" t="s">
        <v>32</v>
      </c>
      <c r="M181" s="12">
        <v>500</v>
      </c>
      <c r="N181" s="12">
        <v>2.5099999999999998</v>
      </c>
      <c r="O181" s="12">
        <v>1255</v>
      </c>
      <c r="P181" s="12">
        <v>0</v>
      </c>
      <c r="Q181" s="12">
        <v>0</v>
      </c>
      <c r="R181" s="12">
        <v>1255</v>
      </c>
      <c r="S181" s="46">
        <f t="shared" si="2"/>
        <v>32101645</v>
      </c>
    </row>
    <row r="182" spans="1:19" s="14" customFormat="1" x14ac:dyDescent="0.3">
      <c r="A182" s="10" t="s">
        <v>1142</v>
      </c>
      <c r="B182" s="11" t="s">
        <v>1140</v>
      </c>
      <c r="C182" s="11">
        <v>1745184</v>
      </c>
      <c r="D182" s="11" t="s">
        <v>27</v>
      </c>
      <c r="E182" s="10"/>
      <c r="F182" s="11" t="s">
        <v>28</v>
      </c>
      <c r="G182" s="11" t="s">
        <v>29</v>
      </c>
      <c r="H182" s="11">
        <v>25579</v>
      </c>
      <c r="I182" s="11">
        <v>4</v>
      </c>
      <c r="J182" s="11" t="s">
        <v>66</v>
      </c>
      <c r="K182" s="11" t="s">
        <v>67</v>
      </c>
      <c r="L182" s="11" t="s">
        <v>32</v>
      </c>
      <c r="M182" s="12">
        <v>1200</v>
      </c>
      <c r="N182" s="12">
        <v>2.48</v>
      </c>
      <c r="O182" s="12">
        <v>2976</v>
      </c>
      <c r="P182" s="12">
        <v>0</v>
      </c>
      <c r="Q182" s="12">
        <v>0</v>
      </c>
      <c r="R182" s="12">
        <v>2976</v>
      </c>
      <c r="S182" s="46">
        <f t="shared" si="2"/>
        <v>76123104</v>
      </c>
    </row>
    <row r="183" spans="1:19" s="14" customFormat="1" x14ac:dyDescent="0.3">
      <c r="A183" s="10" t="s">
        <v>1142</v>
      </c>
      <c r="B183" s="11" t="s">
        <v>1140</v>
      </c>
      <c r="C183" s="11">
        <v>1745184</v>
      </c>
      <c r="D183" s="11" t="s">
        <v>27</v>
      </c>
      <c r="E183" s="10"/>
      <c r="F183" s="11" t="s">
        <v>28</v>
      </c>
      <c r="G183" s="11" t="s">
        <v>29</v>
      </c>
      <c r="H183" s="11">
        <v>25579</v>
      </c>
      <c r="I183" s="11">
        <v>5</v>
      </c>
      <c r="J183" s="11" t="s">
        <v>68</v>
      </c>
      <c r="K183" s="11" t="s">
        <v>69</v>
      </c>
      <c r="L183" s="11" t="s">
        <v>32</v>
      </c>
      <c r="M183" s="12">
        <v>600</v>
      </c>
      <c r="N183" s="12">
        <v>3.47</v>
      </c>
      <c r="O183" s="12">
        <v>2082</v>
      </c>
      <c r="P183" s="12">
        <v>0</v>
      </c>
      <c r="Q183" s="12">
        <v>0</v>
      </c>
      <c r="R183" s="12">
        <v>2082</v>
      </c>
      <c r="S183" s="46">
        <f t="shared" si="2"/>
        <v>53255478</v>
      </c>
    </row>
    <row r="184" spans="1:19" s="14" customFormat="1" x14ac:dyDescent="0.3">
      <c r="A184" s="10" t="s">
        <v>1142</v>
      </c>
      <c r="B184" s="11" t="s">
        <v>1140</v>
      </c>
      <c r="C184" s="11">
        <v>1745184</v>
      </c>
      <c r="D184" s="11" t="s">
        <v>27</v>
      </c>
      <c r="E184" s="10"/>
      <c r="F184" s="11" t="s">
        <v>28</v>
      </c>
      <c r="G184" s="11" t="s">
        <v>29</v>
      </c>
      <c r="H184" s="11">
        <v>25579</v>
      </c>
      <c r="I184" s="11">
        <v>6</v>
      </c>
      <c r="J184" s="11" t="s">
        <v>261</v>
      </c>
      <c r="K184" s="11" t="s">
        <v>262</v>
      </c>
      <c r="L184" s="11" t="s">
        <v>32</v>
      </c>
      <c r="M184" s="12">
        <v>200</v>
      </c>
      <c r="N184" s="12">
        <v>3.51</v>
      </c>
      <c r="O184" s="12">
        <v>702</v>
      </c>
      <c r="P184" s="12">
        <v>0</v>
      </c>
      <c r="Q184" s="12">
        <v>0</v>
      </c>
      <c r="R184" s="12">
        <v>702</v>
      </c>
      <c r="S184" s="46">
        <f t="shared" si="2"/>
        <v>17956458</v>
      </c>
    </row>
    <row r="185" spans="1:19" s="14" customFormat="1" x14ac:dyDescent="0.3">
      <c r="A185" s="10" t="s">
        <v>1142</v>
      </c>
      <c r="B185" s="11" t="s">
        <v>1140</v>
      </c>
      <c r="C185" s="11">
        <v>1745184</v>
      </c>
      <c r="D185" s="11" t="s">
        <v>27</v>
      </c>
      <c r="E185" s="10"/>
      <c r="F185" s="11" t="s">
        <v>28</v>
      </c>
      <c r="G185" s="11" t="s">
        <v>29</v>
      </c>
      <c r="H185" s="11">
        <v>25579</v>
      </c>
      <c r="I185" s="11">
        <v>7</v>
      </c>
      <c r="J185" s="11"/>
      <c r="K185" s="11" t="s">
        <v>1143</v>
      </c>
      <c r="L185" s="11" t="s">
        <v>46</v>
      </c>
      <c r="M185" s="12">
        <v>0</v>
      </c>
      <c r="N185" s="12">
        <v>0</v>
      </c>
      <c r="O185" s="12">
        <v>0</v>
      </c>
      <c r="P185" s="12">
        <v>0</v>
      </c>
      <c r="Q185" s="12">
        <v>0</v>
      </c>
      <c r="R185" s="12">
        <v>0</v>
      </c>
      <c r="S185" s="46">
        <f t="shared" si="2"/>
        <v>0</v>
      </c>
    </row>
    <row r="186" spans="1:19" s="14" customFormat="1" x14ac:dyDescent="0.3">
      <c r="A186" s="10" t="s">
        <v>1144</v>
      </c>
      <c r="B186" s="11" t="s">
        <v>1140</v>
      </c>
      <c r="C186" s="11">
        <v>1745185</v>
      </c>
      <c r="D186" s="11" t="s">
        <v>27</v>
      </c>
      <c r="E186" s="10"/>
      <c r="F186" s="11" t="s">
        <v>28</v>
      </c>
      <c r="G186" s="11" t="s">
        <v>29</v>
      </c>
      <c r="H186" s="11">
        <v>25579</v>
      </c>
      <c r="I186" s="11">
        <v>1</v>
      </c>
      <c r="J186" s="11" t="s">
        <v>56</v>
      </c>
      <c r="K186" s="11" t="s">
        <v>57</v>
      </c>
      <c r="L186" s="11" t="s">
        <v>32</v>
      </c>
      <c r="M186" s="12">
        <v>800</v>
      </c>
      <c r="N186" s="12">
        <v>6.0540000000000003</v>
      </c>
      <c r="O186" s="12">
        <v>4843.2</v>
      </c>
      <c r="P186" s="12">
        <v>0</v>
      </c>
      <c r="Q186" s="12">
        <v>0</v>
      </c>
      <c r="R186" s="12">
        <v>4843.2</v>
      </c>
      <c r="S186" s="46">
        <f t="shared" si="2"/>
        <v>123884213</v>
      </c>
    </row>
    <row r="187" spans="1:19" s="14" customFormat="1" x14ac:dyDescent="0.3">
      <c r="A187" s="10" t="s">
        <v>1144</v>
      </c>
      <c r="B187" s="11" t="s">
        <v>1140</v>
      </c>
      <c r="C187" s="11">
        <v>1745185</v>
      </c>
      <c r="D187" s="11" t="s">
        <v>27</v>
      </c>
      <c r="E187" s="10"/>
      <c r="F187" s="11" t="s">
        <v>28</v>
      </c>
      <c r="G187" s="11" t="s">
        <v>29</v>
      </c>
      <c r="H187" s="11">
        <v>25579</v>
      </c>
      <c r="I187" s="11">
        <v>2</v>
      </c>
      <c r="J187" s="11" t="s">
        <v>58</v>
      </c>
      <c r="K187" s="11" t="s">
        <v>59</v>
      </c>
      <c r="L187" s="11" t="s">
        <v>32</v>
      </c>
      <c r="M187" s="12">
        <v>600</v>
      </c>
      <c r="N187" s="12">
        <v>2.0880000000000001</v>
      </c>
      <c r="O187" s="12">
        <v>1252.8</v>
      </c>
      <c r="P187" s="12">
        <v>0</v>
      </c>
      <c r="Q187" s="12">
        <v>0</v>
      </c>
      <c r="R187" s="12">
        <v>1252.8</v>
      </c>
      <c r="S187" s="46">
        <f t="shared" si="2"/>
        <v>32045371</v>
      </c>
    </row>
    <row r="188" spans="1:19" s="14" customFormat="1" x14ac:dyDescent="0.3">
      <c r="A188" s="10" t="s">
        <v>1144</v>
      </c>
      <c r="B188" s="11" t="s">
        <v>1140</v>
      </c>
      <c r="C188" s="11">
        <v>1745185</v>
      </c>
      <c r="D188" s="11" t="s">
        <v>27</v>
      </c>
      <c r="E188" s="10"/>
      <c r="F188" s="11" t="s">
        <v>28</v>
      </c>
      <c r="G188" s="11" t="s">
        <v>29</v>
      </c>
      <c r="H188" s="11">
        <v>25579</v>
      </c>
      <c r="I188" s="11">
        <v>3</v>
      </c>
      <c r="J188" s="11"/>
      <c r="K188" s="11" t="s">
        <v>1145</v>
      </c>
      <c r="L188" s="11" t="s">
        <v>46</v>
      </c>
      <c r="M188" s="12">
        <v>0</v>
      </c>
      <c r="N188" s="12">
        <v>0</v>
      </c>
      <c r="O188" s="12">
        <v>0</v>
      </c>
      <c r="P188" s="12">
        <v>0</v>
      </c>
      <c r="Q188" s="12">
        <v>0</v>
      </c>
      <c r="R188" s="12">
        <v>0</v>
      </c>
      <c r="S188" s="46">
        <f t="shared" si="2"/>
        <v>0</v>
      </c>
    </row>
    <row r="189" spans="1:19" s="14" customFormat="1" x14ac:dyDescent="0.3">
      <c r="A189" s="10" t="s">
        <v>1146</v>
      </c>
      <c r="B189" s="11" t="s">
        <v>1140</v>
      </c>
      <c r="C189" s="11">
        <v>1745186</v>
      </c>
      <c r="D189" s="11" t="s">
        <v>27</v>
      </c>
      <c r="E189" s="10"/>
      <c r="F189" s="11" t="s">
        <v>28</v>
      </c>
      <c r="G189" s="11" t="s">
        <v>29</v>
      </c>
      <c r="H189" s="11">
        <v>25579</v>
      </c>
      <c r="I189" s="11">
        <v>1</v>
      </c>
      <c r="J189" s="11" t="s">
        <v>255</v>
      </c>
      <c r="K189" s="11" t="s">
        <v>256</v>
      </c>
      <c r="L189" s="11" t="s">
        <v>32</v>
      </c>
      <c r="M189" s="12">
        <v>2000</v>
      </c>
      <c r="N189" s="12">
        <v>3.57</v>
      </c>
      <c r="O189" s="12">
        <v>7140</v>
      </c>
      <c r="P189" s="12">
        <v>0</v>
      </c>
      <c r="Q189" s="12">
        <v>0</v>
      </c>
      <c r="R189" s="12">
        <v>7140</v>
      </c>
      <c r="S189" s="46">
        <f t="shared" si="2"/>
        <v>182634060</v>
      </c>
    </row>
    <row r="190" spans="1:19" s="14" customFormat="1" x14ac:dyDescent="0.3">
      <c r="A190" s="10" t="s">
        <v>1146</v>
      </c>
      <c r="B190" s="11" t="s">
        <v>1140</v>
      </c>
      <c r="C190" s="11">
        <v>1745186</v>
      </c>
      <c r="D190" s="11" t="s">
        <v>27</v>
      </c>
      <c r="E190" s="10"/>
      <c r="F190" s="11" t="s">
        <v>28</v>
      </c>
      <c r="G190" s="11" t="s">
        <v>29</v>
      </c>
      <c r="H190" s="11">
        <v>25579</v>
      </c>
      <c r="I190" s="11">
        <v>2</v>
      </c>
      <c r="J190" s="11" t="s">
        <v>1108</v>
      </c>
      <c r="K190" s="11" t="s">
        <v>1109</v>
      </c>
      <c r="L190" s="11" t="s">
        <v>32</v>
      </c>
      <c r="M190" s="12">
        <v>200</v>
      </c>
      <c r="N190" s="12">
        <v>3.55</v>
      </c>
      <c r="O190" s="12">
        <v>710</v>
      </c>
      <c r="P190" s="12">
        <v>0</v>
      </c>
      <c r="Q190" s="12">
        <v>0</v>
      </c>
      <c r="R190" s="12">
        <v>710</v>
      </c>
      <c r="S190" s="46">
        <f t="shared" si="2"/>
        <v>18161090</v>
      </c>
    </row>
    <row r="191" spans="1:19" s="14" customFormat="1" x14ac:dyDescent="0.3">
      <c r="A191" s="10" t="s">
        <v>1146</v>
      </c>
      <c r="B191" s="11" t="s">
        <v>1140</v>
      </c>
      <c r="C191" s="11">
        <v>1745186</v>
      </c>
      <c r="D191" s="11" t="s">
        <v>27</v>
      </c>
      <c r="E191" s="10"/>
      <c r="F191" s="11" t="s">
        <v>28</v>
      </c>
      <c r="G191" s="11" t="s">
        <v>29</v>
      </c>
      <c r="H191" s="11">
        <v>25579</v>
      </c>
      <c r="I191" s="11">
        <v>3</v>
      </c>
      <c r="J191" s="11"/>
      <c r="K191" s="11" t="s">
        <v>1147</v>
      </c>
      <c r="L191" s="11" t="s">
        <v>46</v>
      </c>
      <c r="M191" s="12">
        <v>0</v>
      </c>
      <c r="N191" s="12">
        <v>0</v>
      </c>
      <c r="O191" s="12">
        <v>0</v>
      </c>
      <c r="P191" s="12">
        <v>0</v>
      </c>
      <c r="Q191" s="12">
        <v>0</v>
      </c>
      <c r="R191" s="12">
        <v>0</v>
      </c>
      <c r="S191" s="46">
        <f t="shared" si="2"/>
        <v>0</v>
      </c>
    </row>
    <row r="192" spans="1:19" s="14" customFormat="1" x14ac:dyDescent="0.3">
      <c r="A192" s="10" t="s">
        <v>1148</v>
      </c>
      <c r="B192" s="11" t="s">
        <v>1140</v>
      </c>
      <c r="C192" s="11">
        <v>1745187</v>
      </c>
      <c r="D192" s="11" t="s">
        <v>27</v>
      </c>
      <c r="E192" s="10"/>
      <c r="F192" s="11" t="s">
        <v>28</v>
      </c>
      <c r="G192" s="11" t="s">
        <v>29</v>
      </c>
      <c r="H192" s="11">
        <v>25579</v>
      </c>
      <c r="I192" s="11">
        <v>1</v>
      </c>
      <c r="J192" s="11" t="s">
        <v>30</v>
      </c>
      <c r="K192" s="11" t="s">
        <v>31</v>
      </c>
      <c r="L192" s="11" t="s">
        <v>32</v>
      </c>
      <c r="M192" s="12">
        <v>2000</v>
      </c>
      <c r="N192" s="12">
        <v>2.88</v>
      </c>
      <c r="O192" s="12">
        <v>5760</v>
      </c>
      <c r="P192" s="12">
        <v>0</v>
      </c>
      <c r="Q192" s="12">
        <v>0</v>
      </c>
      <c r="R192" s="12">
        <v>5760</v>
      </c>
      <c r="S192" s="46">
        <f t="shared" si="2"/>
        <v>147335040</v>
      </c>
    </row>
    <row r="193" spans="1:19" s="14" customFormat="1" x14ac:dyDescent="0.3">
      <c r="A193" s="10" t="s">
        <v>1148</v>
      </c>
      <c r="B193" s="11" t="s">
        <v>1140</v>
      </c>
      <c r="C193" s="11">
        <v>1745187</v>
      </c>
      <c r="D193" s="11" t="s">
        <v>27</v>
      </c>
      <c r="E193" s="10"/>
      <c r="F193" s="11" t="s">
        <v>28</v>
      </c>
      <c r="G193" s="11" t="s">
        <v>29</v>
      </c>
      <c r="H193" s="11">
        <v>25579</v>
      </c>
      <c r="I193" s="11">
        <v>2</v>
      </c>
      <c r="J193" s="11" t="s">
        <v>33</v>
      </c>
      <c r="K193" s="11" t="s">
        <v>34</v>
      </c>
      <c r="L193" s="11" t="s">
        <v>32</v>
      </c>
      <c r="M193" s="12">
        <v>1000</v>
      </c>
      <c r="N193" s="12">
        <v>3.71</v>
      </c>
      <c r="O193" s="12">
        <v>3710</v>
      </c>
      <c r="P193" s="12">
        <v>0</v>
      </c>
      <c r="Q193" s="12">
        <v>0</v>
      </c>
      <c r="R193" s="12">
        <v>3710</v>
      </c>
      <c r="S193" s="46">
        <f t="shared" si="2"/>
        <v>94898090</v>
      </c>
    </row>
    <row r="194" spans="1:19" s="14" customFormat="1" x14ac:dyDescent="0.3">
      <c r="A194" s="10" t="s">
        <v>1148</v>
      </c>
      <c r="B194" s="11" t="s">
        <v>1140</v>
      </c>
      <c r="C194" s="11">
        <v>1745187</v>
      </c>
      <c r="D194" s="11" t="s">
        <v>27</v>
      </c>
      <c r="E194" s="10"/>
      <c r="F194" s="11" t="s">
        <v>28</v>
      </c>
      <c r="G194" s="11" t="s">
        <v>29</v>
      </c>
      <c r="H194" s="11">
        <v>25579</v>
      </c>
      <c r="I194" s="11">
        <v>3</v>
      </c>
      <c r="J194" s="11" t="s">
        <v>35</v>
      </c>
      <c r="K194" s="11" t="s">
        <v>36</v>
      </c>
      <c r="L194" s="11" t="s">
        <v>32</v>
      </c>
      <c r="M194" s="12">
        <v>200</v>
      </c>
      <c r="N194" s="12">
        <v>3.47</v>
      </c>
      <c r="O194" s="12">
        <v>694</v>
      </c>
      <c r="P194" s="12">
        <v>0</v>
      </c>
      <c r="Q194" s="12">
        <v>0</v>
      </c>
      <c r="R194" s="12">
        <v>694</v>
      </c>
      <c r="S194" s="46">
        <f t="shared" si="2"/>
        <v>17751826</v>
      </c>
    </row>
    <row r="195" spans="1:19" s="14" customFormat="1" x14ac:dyDescent="0.3">
      <c r="A195" s="10" t="s">
        <v>1148</v>
      </c>
      <c r="B195" s="11" t="s">
        <v>1140</v>
      </c>
      <c r="C195" s="11">
        <v>1745187</v>
      </c>
      <c r="D195" s="11" t="s">
        <v>27</v>
      </c>
      <c r="E195" s="10"/>
      <c r="F195" s="11" t="s">
        <v>28</v>
      </c>
      <c r="G195" s="11" t="s">
        <v>29</v>
      </c>
      <c r="H195" s="11">
        <v>25579</v>
      </c>
      <c r="I195" s="11">
        <v>4</v>
      </c>
      <c r="J195" s="11" t="s">
        <v>247</v>
      </c>
      <c r="K195" s="11" t="s">
        <v>248</v>
      </c>
      <c r="L195" s="11" t="s">
        <v>32</v>
      </c>
      <c r="M195" s="12">
        <v>200</v>
      </c>
      <c r="N195" s="12">
        <v>4.0999999999999996</v>
      </c>
      <c r="O195" s="12">
        <v>820</v>
      </c>
      <c r="P195" s="12">
        <v>0</v>
      </c>
      <c r="Q195" s="12">
        <v>0</v>
      </c>
      <c r="R195" s="12">
        <v>820</v>
      </c>
      <c r="S195" s="46">
        <f t="shared" ref="S195:S256" si="3">ROUND(M195*N195*H195,0)</f>
        <v>20974780</v>
      </c>
    </row>
    <row r="196" spans="1:19" s="14" customFormat="1" x14ac:dyDescent="0.3">
      <c r="A196" s="10" t="s">
        <v>1148</v>
      </c>
      <c r="B196" s="11" t="s">
        <v>1140</v>
      </c>
      <c r="C196" s="11">
        <v>1745187</v>
      </c>
      <c r="D196" s="11" t="s">
        <v>27</v>
      </c>
      <c r="E196" s="10"/>
      <c r="F196" s="11" t="s">
        <v>28</v>
      </c>
      <c r="G196" s="11" t="s">
        <v>29</v>
      </c>
      <c r="H196" s="11">
        <v>25579</v>
      </c>
      <c r="I196" s="11">
        <v>5</v>
      </c>
      <c r="J196" s="11" t="s">
        <v>41</v>
      </c>
      <c r="K196" s="11" t="s">
        <v>42</v>
      </c>
      <c r="L196" s="11" t="s">
        <v>32</v>
      </c>
      <c r="M196" s="12">
        <v>300</v>
      </c>
      <c r="N196" s="12">
        <v>4.22</v>
      </c>
      <c r="O196" s="12">
        <v>1266</v>
      </c>
      <c r="P196" s="12">
        <v>0</v>
      </c>
      <c r="Q196" s="12">
        <v>0</v>
      </c>
      <c r="R196" s="12">
        <v>1266</v>
      </c>
      <c r="S196" s="46">
        <f t="shared" si="3"/>
        <v>32383014</v>
      </c>
    </row>
    <row r="197" spans="1:19" s="14" customFormat="1" x14ac:dyDescent="0.3">
      <c r="A197" s="10" t="s">
        <v>1148</v>
      </c>
      <c r="B197" s="11" t="s">
        <v>1140</v>
      </c>
      <c r="C197" s="11">
        <v>1745187</v>
      </c>
      <c r="D197" s="11" t="s">
        <v>27</v>
      </c>
      <c r="E197" s="10"/>
      <c r="F197" s="11" t="s">
        <v>28</v>
      </c>
      <c r="G197" s="11" t="s">
        <v>29</v>
      </c>
      <c r="H197" s="11">
        <v>25579</v>
      </c>
      <c r="I197" s="11">
        <v>6</v>
      </c>
      <c r="J197" s="11" t="s">
        <v>43</v>
      </c>
      <c r="K197" s="11" t="s">
        <v>44</v>
      </c>
      <c r="L197" s="11" t="s">
        <v>32</v>
      </c>
      <c r="M197" s="12">
        <v>2000</v>
      </c>
      <c r="N197" s="12">
        <v>8.16</v>
      </c>
      <c r="O197" s="12">
        <v>16320</v>
      </c>
      <c r="P197" s="12">
        <v>0</v>
      </c>
      <c r="Q197" s="12">
        <v>0</v>
      </c>
      <c r="R197" s="12">
        <v>16320</v>
      </c>
      <c r="S197" s="46">
        <f t="shared" si="3"/>
        <v>417449280</v>
      </c>
    </row>
    <row r="198" spans="1:19" s="14" customFormat="1" x14ac:dyDescent="0.3">
      <c r="A198" s="10" t="s">
        <v>1148</v>
      </c>
      <c r="B198" s="11" t="s">
        <v>1140</v>
      </c>
      <c r="C198" s="11">
        <v>1745187</v>
      </c>
      <c r="D198" s="11" t="s">
        <v>27</v>
      </c>
      <c r="E198" s="10"/>
      <c r="F198" s="11" t="s">
        <v>28</v>
      </c>
      <c r="G198" s="11" t="s">
        <v>29</v>
      </c>
      <c r="H198" s="11">
        <v>25579</v>
      </c>
      <c r="I198" s="11">
        <v>7</v>
      </c>
      <c r="J198" s="11"/>
      <c r="K198" s="11" t="s">
        <v>1149</v>
      </c>
      <c r="L198" s="11" t="s">
        <v>46</v>
      </c>
      <c r="M198" s="12">
        <v>0</v>
      </c>
      <c r="N198" s="12">
        <v>0</v>
      </c>
      <c r="O198" s="12">
        <v>0</v>
      </c>
      <c r="P198" s="12">
        <v>0</v>
      </c>
      <c r="Q198" s="12">
        <v>0</v>
      </c>
      <c r="R198" s="12">
        <v>0</v>
      </c>
      <c r="S198" s="46">
        <f t="shared" si="3"/>
        <v>0</v>
      </c>
    </row>
    <row r="199" spans="1:19" s="14" customFormat="1" x14ac:dyDescent="0.3">
      <c r="A199" s="10" t="s">
        <v>1150</v>
      </c>
      <c r="B199" s="11" t="s">
        <v>1140</v>
      </c>
      <c r="C199" s="11">
        <v>1745188</v>
      </c>
      <c r="D199" s="11" t="s">
        <v>347</v>
      </c>
      <c r="E199" s="10"/>
      <c r="F199" s="11" t="s">
        <v>348</v>
      </c>
      <c r="G199" s="11" t="s">
        <v>81</v>
      </c>
      <c r="H199" s="11">
        <v>23635</v>
      </c>
      <c r="I199" s="11">
        <v>1</v>
      </c>
      <c r="J199" s="11" t="s">
        <v>147</v>
      </c>
      <c r="K199" s="11" t="s">
        <v>148</v>
      </c>
      <c r="L199" s="11" t="s">
        <v>32</v>
      </c>
      <c r="M199" s="12">
        <v>1000</v>
      </c>
      <c r="N199" s="12">
        <v>4.8499999999999996</v>
      </c>
      <c r="O199" s="12">
        <v>4850</v>
      </c>
      <c r="P199" s="12">
        <v>0</v>
      </c>
      <c r="Q199" s="12">
        <v>0</v>
      </c>
      <c r="R199" s="12">
        <v>4850</v>
      </c>
      <c r="S199" s="46">
        <f t="shared" si="3"/>
        <v>114629750</v>
      </c>
    </row>
    <row r="200" spans="1:19" s="14" customFormat="1" x14ac:dyDescent="0.3">
      <c r="A200" s="10" t="s">
        <v>1150</v>
      </c>
      <c r="B200" s="11" t="s">
        <v>1140</v>
      </c>
      <c r="C200" s="11">
        <v>1745188</v>
      </c>
      <c r="D200" s="11" t="s">
        <v>347</v>
      </c>
      <c r="E200" s="10"/>
      <c r="F200" s="11" t="s">
        <v>348</v>
      </c>
      <c r="G200" s="11" t="s">
        <v>81</v>
      </c>
      <c r="H200" s="11">
        <v>23635</v>
      </c>
      <c r="I200" s="11">
        <v>2</v>
      </c>
      <c r="J200" s="11" t="s">
        <v>149</v>
      </c>
      <c r="K200" s="11" t="s">
        <v>150</v>
      </c>
      <c r="L200" s="11" t="s">
        <v>32</v>
      </c>
      <c r="M200" s="12">
        <v>200</v>
      </c>
      <c r="N200" s="12">
        <v>4.8499999999999996</v>
      </c>
      <c r="O200" s="12">
        <v>970</v>
      </c>
      <c r="P200" s="12">
        <v>0</v>
      </c>
      <c r="Q200" s="12">
        <v>0</v>
      </c>
      <c r="R200" s="12">
        <v>970</v>
      </c>
      <c r="S200" s="46">
        <f t="shared" si="3"/>
        <v>22925950</v>
      </c>
    </row>
    <row r="201" spans="1:19" s="14" customFormat="1" x14ac:dyDescent="0.3">
      <c r="A201" s="10" t="s">
        <v>1150</v>
      </c>
      <c r="B201" s="11" t="s">
        <v>1140</v>
      </c>
      <c r="C201" s="11">
        <v>1745188</v>
      </c>
      <c r="D201" s="11" t="s">
        <v>347</v>
      </c>
      <c r="E201" s="10"/>
      <c r="F201" s="11" t="s">
        <v>348</v>
      </c>
      <c r="G201" s="11" t="s">
        <v>81</v>
      </c>
      <c r="H201" s="11">
        <v>23635</v>
      </c>
      <c r="I201" s="11">
        <v>3</v>
      </c>
      <c r="J201" s="11" t="s">
        <v>82</v>
      </c>
      <c r="K201" s="11" t="s">
        <v>83</v>
      </c>
      <c r="L201" s="11" t="s">
        <v>32</v>
      </c>
      <c r="M201" s="12">
        <v>1000</v>
      </c>
      <c r="N201" s="12">
        <v>4.8499999999999996</v>
      </c>
      <c r="O201" s="12">
        <v>4850</v>
      </c>
      <c r="P201" s="12">
        <v>0</v>
      </c>
      <c r="Q201" s="12">
        <v>0</v>
      </c>
      <c r="R201" s="12">
        <v>4850</v>
      </c>
      <c r="S201" s="46">
        <f t="shared" si="3"/>
        <v>114629750</v>
      </c>
    </row>
    <row r="202" spans="1:19" s="14" customFormat="1" x14ac:dyDescent="0.3">
      <c r="A202" s="10" t="s">
        <v>1150</v>
      </c>
      <c r="B202" s="11" t="s">
        <v>1140</v>
      </c>
      <c r="C202" s="11">
        <v>1745188</v>
      </c>
      <c r="D202" s="11" t="s">
        <v>347</v>
      </c>
      <c r="E202" s="10"/>
      <c r="F202" s="11" t="s">
        <v>348</v>
      </c>
      <c r="G202" s="11" t="s">
        <v>81</v>
      </c>
      <c r="H202" s="11">
        <v>23635</v>
      </c>
      <c r="I202" s="11">
        <v>4</v>
      </c>
      <c r="J202" s="11" t="s">
        <v>84</v>
      </c>
      <c r="K202" s="11" t="s">
        <v>85</v>
      </c>
      <c r="L202" s="11" t="s">
        <v>32</v>
      </c>
      <c r="M202" s="12">
        <v>300</v>
      </c>
      <c r="N202" s="12">
        <v>4.8499999999999996</v>
      </c>
      <c r="O202" s="12">
        <v>1455</v>
      </c>
      <c r="P202" s="12">
        <v>0</v>
      </c>
      <c r="Q202" s="12">
        <v>0</v>
      </c>
      <c r="R202" s="12">
        <v>1455</v>
      </c>
      <c r="S202" s="46">
        <f t="shared" si="3"/>
        <v>34388925</v>
      </c>
    </row>
    <row r="203" spans="1:19" s="14" customFormat="1" x14ac:dyDescent="0.3">
      <c r="A203" s="10" t="s">
        <v>1150</v>
      </c>
      <c r="B203" s="11" t="s">
        <v>1140</v>
      </c>
      <c r="C203" s="11">
        <v>1745188</v>
      </c>
      <c r="D203" s="11" t="s">
        <v>347</v>
      </c>
      <c r="E203" s="10"/>
      <c r="F203" s="11" t="s">
        <v>348</v>
      </c>
      <c r="G203" s="11" t="s">
        <v>81</v>
      </c>
      <c r="H203" s="11">
        <v>23635</v>
      </c>
      <c r="I203" s="11">
        <v>5</v>
      </c>
      <c r="J203" s="11" t="s">
        <v>86</v>
      </c>
      <c r="K203" s="11" t="s">
        <v>87</v>
      </c>
      <c r="L203" s="11" t="s">
        <v>32</v>
      </c>
      <c r="M203" s="12">
        <v>1000</v>
      </c>
      <c r="N203" s="12">
        <v>4.1100000000000003</v>
      </c>
      <c r="O203" s="12">
        <v>4110</v>
      </c>
      <c r="P203" s="12">
        <v>0</v>
      </c>
      <c r="Q203" s="12">
        <v>0</v>
      </c>
      <c r="R203" s="12">
        <v>4110</v>
      </c>
      <c r="S203" s="46">
        <f t="shared" si="3"/>
        <v>97139850</v>
      </c>
    </row>
    <row r="204" spans="1:19" s="14" customFormat="1" x14ac:dyDescent="0.3">
      <c r="A204" s="10" t="s">
        <v>1150</v>
      </c>
      <c r="B204" s="11" t="s">
        <v>1140</v>
      </c>
      <c r="C204" s="11">
        <v>1745188</v>
      </c>
      <c r="D204" s="11" t="s">
        <v>347</v>
      </c>
      <c r="E204" s="10"/>
      <c r="F204" s="11" t="s">
        <v>348</v>
      </c>
      <c r="G204" s="11" t="s">
        <v>81</v>
      </c>
      <c r="H204" s="11">
        <v>23635</v>
      </c>
      <c r="I204" s="11">
        <v>6</v>
      </c>
      <c r="J204" s="11" t="s">
        <v>151</v>
      </c>
      <c r="K204" s="11" t="s">
        <v>152</v>
      </c>
      <c r="L204" s="11" t="s">
        <v>32</v>
      </c>
      <c r="M204" s="12">
        <v>100</v>
      </c>
      <c r="N204" s="12">
        <v>4.75</v>
      </c>
      <c r="O204" s="12">
        <v>475</v>
      </c>
      <c r="P204" s="12">
        <v>0</v>
      </c>
      <c r="Q204" s="12">
        <v>0</v>
      </c>
      <c r="R204" s="12">
        <v>475</v>
      </c>
      <c r="S204" s="46">
        <f t="shared" si="3"/>
        <v>11226625</v>
      </c>
    </row>
    <row r="205" spans="1:19" s="14" customFormat="1" x14ac:dyDescent="0.3">
      <c r="A205" s="10" t="s">
        <v>1150</v>
      </c>
      <c r="B205" s="11" t="s">
        <v>1140</v>
      </c>
      <c r="C205" s="11">
        <v>1745188</v>
      </c>
      <c r="D205" s="11" t="s">
        <v>347</v>
      </c>
      <c r="E205" s="10"/>
      <c r="F205" s="11" t="s">
        <v>348</v>
      </c>
      <c r="G205" s="11" t="s">
        <v>81</v>
      </c>
      <c r="H205" s="11">
        <v>23635</v>
      </c>
      <c r="I205" s="11">
        <v>7</v>
      </c>
      <c r="J205" s="11" t="s">
        <v>153</v>
      </c>
      <c r="K205" s="11" t="s">
        <v>154</v>
      </c>
      <c r="L205" s="11" t="s">
        <v>32</v>
      </c>
      <c r="M205" s="12">
        <v>500</v>
      </c>
      <c r="N205" s="12">
        <v>4.75</v>
      </c>
      <c r="O205" s="12">
        <v>2375</v>
      </c>
      <c r="P205" s="12">
        <v>0</v>
      </c>
      <c r="Q205" s="12">
        <v>0</v>
      </c>
      <c r="R205" s="12">
        <v>2375</v>
      </c>
      <c r="S205" s="46">
        <f t="shared" si="3"/>
        <v>56133125</v>
      </c>
    </row>
    <row r="206" spans="1:19" s="14" customFormat="1" x14ac:dyDescent="0.3">
      <c r="A206" s="10" t="s">
        <v>1150</v>
      </c>
      <c r="B206" s="11" t="s">
        <v>1140</v>
      </c>
      <c r="C206" s="11">
        <v>1745188</v>
      </c>
      <c r="D206" s="11" t="s">
        <v>347</v>
      </c>
      <c r="E206" s="10"/>
      <c r="F206" s="11" t="s">
        <v>348</v>
      </c>
      <c r="G206" s="11" t="s">
        <v>81</v>
      </c>
      <c r="H206" s="11">
        <v>23635</v>
      </c>
      <c r="I206" s="11">
        <v>8</v>
      </c>
      <c r="J206" s="11" t="s">
        <v>159</v>
      </c>
      <c r="K206" s="11" t="s">
        <v>160</v>
      </c>
      <c r="L206" s="11" t="s">
        <v>32</v>
      </c>
      <c r="M206" s="12">
        <v>500</v>
      </c>
      <c r="N206" s="12">
        <v>1.88</v>
      </c>
      <c r="O206" s="12">
        <v>940</v>
      </c>
      <c r="P206" s="12">
        <v>0</v>
      </c>
      <c r="Q206" s="12">
        <v>0</v>
      </c>
      <c r="R206" s="12">
        <v>940</v>
      </c>
      <c r="S206" s="46">
        <f t="shared" si="3"/>
        <v>22216900</v>
      </c>
    </row>
    <row r="207" spans="1:19" s="14" customFormat="1" x14ac:dyDescent="0.3">
      <c r="A207" s="10" t="s">
        <v>1150</v>
      </c>
      <c r="B207" s="11" t="s">
        <v>1140</v>
      </c>
      <c r="C207" s="11">
        <v>1745188</v>
      </c>
      <c r="D207" s="11" t="s">
        <v>347</v>
      </c>
      <c r="E207" s="10"/>
      <c r="F207" s="11" t="s">
        <v>348</v>
      </c>
      <c r="G207" s="11" t="s">
        <v>81</v>
      </c>
      <c r="H207" s="11">
        <v>23635</v>
      </c>
      <c r="I207" s="11">
        <v>9</v>
      </c>
      <c r="J207" s="11" t="s">
        <v>161</v>
      </c>
      <c r="K207" s="11" t="s">
        <v>162</v>
      </c>
      <c r="L207" s="11" t="s">
        <v>32</v>
      </c>
      <c r="M207" s="12">
        <v>100</v>
      </c>
      <c r="N207" s="12">
        <v>4.75</v>
      </c>
      <c r="O207" s="12">
        <v>475</v>
      </c>
      <c r="P207" s="12">
        <v>0</v>
      </c>
      <c r="Q207" s="12">
        <v>0</v>
      </c>
      <c r="R207" s="12">
        <v>475</v>
      </c>
      <c r="S207" s="46">
        <f t="shared" si="3"/>
        <v>11226625</v>
      </c>
    </row>
    <row r="208" spans="1:19" s="14" customFormat="1" x14ac:dyDescent="0.3">
      <c r="A208" s="10" t="s">
        <v>1150</v>
      </c>
      <c r="B208" s="11" t="s">
        <v>1140</v>
      </c>
      <c r="C208" s="11">
        <v>1745188</v>
      </c>
      <c r="D208" s="11" t="s">
        <v>347</v>
      </c>
      <c r="E208" s="10"/>
      <c r="F208" s="11" t="s">
        <v>348</v>
      </c>
      <c r="G208" s="11" t="s">
        <v>81</v>
      </c>
      <c r="H208" s="11">
        <v>23635</v>
      </c>
      <c r="I208" s="11">
        <v>10</v>
      </c>
      <c r="J208" s="11" t="s">
        <v>163</v>
      </c>
      <c r="K208" s="11" t="s">
        <v>164</v>
      </c>
      <c r="L208" s="11" t="s">
        <v>32</v>
      </c>
      <c r="M208" s="12">
        <v>500</v>
      </c>
      <c r="N208" s="12">
        <v>4.75</v>
      </c>
      <c r="O208" s="12">
        <v>2375</v>
      </c>
      <c r="P208" s="12">
        <v>0</v>
      </c>
      <c r="Q208" s="12">
        <v>0</v>
      </c>
      <c r="R208" s="12">
        <v>2375</v>
      </c>
      <c r="S208" s="46">
        <f t="shared" si="3"/>
        <v>56133125</v>
      </c>
    </row>
    <row r="209" spans="1:19" s="14" customFormat="1" x14ac:dyDescent="0.3">
      <c r="A209" s="10" t="s">
        <v>1150</v>
      </c>
      <c r="B209" s="11" t="s">
        <v>1140</v>
      </c>
      <c r="C209" s="11">
        <v>1745188</v>
      </c>
      <c r="D209" s="11" t="s">
        <v>347</v>
      </c>
      <c r="E209" s="10"/>
      <c r="F209" s="11" t="s">
        <v>348</v>
      </c>
      <c r="G209" s="11" t="s">
        <v>81</v>
      </c>
      <c r="H209" s="11">
        <v>23635</v>
      </c>
      <c r="I209" s="11">
        <v>11</v>
      </c>
      <c r="J209" s="11" t="s">
        <v>131</v>
      </c>
      <c r="K209" s="11" t="s">
        <v>132</v>
      </c>
      <c r="L209" s="11" t="s">
        <v>32</v>
      </c>
      <c r="M209" s="12">
        <v>400</v>
      </c>
      <c r="N209" s="12">
        <v>3.68</v>
      </c>
      <c r="O209" s="12">
        <v>1472</v>
      </c>
      <c r="P209" s="12">
        <v>0</v>
      </c>
      <c r="Q209" s="12">
        <v>0</v>
      </c>
      <c r="R209" s="12">
        <v>1472</v>
      </c>
      <c r="S209" s="46">
        <f t="shared" si="3"/>
        <v>34790720</v>
      </c>
    </row>
    <row r="210" spans="1:19" s="14" customFormat="1" x14ac:dyDescent="0.3">
      <c r="A210" s="10" t="s">
        <v>1150</v>
      </c>
      <c r="B210" s="11" t="s">
        <v>1140</v>
      </c>
      <c r="C210" s="11">
        <v>1745188</v>
      </c>
      <c r="D210" s="11" t="s">
        <v>347</v>
      </c>
      <c r="E210" s="10"/>
      <c r="F210" s="11" t="s">
        <v>348</v>
      </c>
      <c r="G210" s="11" t="s">
        <v>81</v>
      </c>
      <c r="H210" s="11">
        <v>23635</v>
      </c>
      <c r="I210" s="11">
        <v>12</v>
      </c>
      <c r="J210" s="11" t="s">
        <v>139</v>
      </c>
      <c r="K210" s="11" t="s">
        <v>140</v>
      </c>
      <c r="L210" s="11" t="s">
        <v>32</v>
      </c>
      <c r="M210" s="12">
        <v>400</v>
      </c>
      <c r="N210" s="12">
        <v>3.68</v>
      </c>
      <c r="O210" s="12">
        <v>1472</v>
      </c>
      <c r="P210" s="12">
        <v>0</v>
      </c>
      <c r="Q210" s="12">
        <v>0</v>
      </c>
      <c r="R210" s="12">
        <v>1472</v>
      </c>
      <c r="S210" s="46">
        <f t="shared" si="3"/>
        <v>34790720</v>
      </c>
    </row>
    <row r="211" spans="1:19" s="14" customFormat="1" x14ac:dyDescent="0.3">
      <c r="A211" s="10" t="s">
        <v>1150</v>
      </c>
      <c r="B211" s="11" t="s">
        <v>1140</v>
      </c>
      <c r="C211" s="11">
        <v>1745188</v>
      </c>
      <c r="D211" s="11" t="s">
        <v>347</v>
      </c>
      <c r="E211" s="10"/>
      <c r="F211" s="11" t="s">
        <v>348</v>
      </c>
      <c r="G211" s="11" t="s">
        <v>81</v>
      </c>
      <c r="H211" s="11">
        <v>23635</v>
      </c>
      <c r="I211" s="11">
        <v>13</v>
      </c>
      <c r="J211" s="11"/>
      <c r="K211" s="11" t="s">
        <v>1151</v>
      </c>
      <c r="L211" s="11" t="s">
        <v>46</v>
      </c>
      <c r="M211" s="12">
        <v>0</v>
      </c>
      <c r="N211" s="12">
        <v>0</v>
      </c>
      <c r="O211" s="12">
        <v>0</v>
      </c>
      <c r="P211" s="12">
        <v>0</v>
      </c>
      <c r="Q211" s="12">
        <v>0</v>
      </c>
      <c r="R211" s="12">
        <v>0</v>
      </c>
      <c r="S211" s="46">
        <f t="shared" si="3"/>
        <v>0</v>
      </c>
    </row>
    <row r="212" spans="1:19" s="14" customFormat="1" x14ac:dyDescent="0.3">
      <c r="A212" s="10" t="s">
        <v>1152</v>
      </c>
      <c r="B212" s="11" t="s">
        <v>1153</v>
      </c>
      <c r="C212" s="11">
        <v>1745189</v>
      </c>
      <c r="D212" s="11" t="s">
        <v>125</v>
      </c>
      <c r="E212" s="10"/>
      <c r="F212" s="11" t="s">
        <v>126</v>
      </c>
      <c r="G212" s="11" t="s">
        <v>81</v>
      </c>
      <c r="H212" s="11">
        <v>23823</v>
      </c>
      <c r="I212" s="11">
        <v>1</v>
      </c>
      <c r="J212" s="11" t="s">
        <v>171</v>
      </c>
      <c r="K212" s="11" t="s">
        <v>172</v>
      </c>
      <c r="L212" s="11" t="s">
        <v>32</v>
      </c>
      <c r="M212" s="12">
        <v>3200</v>
      </c>
      <c r="N212" s="12">
        <v>6.37</v>
      </c>
      <c r="O212" s="12">
        <v>20384</v>
      </c>
      <c r="P212" s="12">
        <v>0</v>
      </c>
      <c r="Q212" s="12">
        <v>0</v>
      </c>
      <c r="R212" s="12">
        <v>20384</v>
      </c>
      <c r="S212" s="46">
        <f t="shared" si="3"/>
        <v>485608032</v>
      </c>
    </row>
    <row r="213" spans="1:19" s="14" customFormat="1" x14ac:dyDescent="0.3">
      <c r="A213" s="10" t="s">
        <v>1152</v>
      </c>
      <c r="B213" s="11" t="s">
        <v>1153</v>
      </c>
      <c r="C213" s="11">
        <v>1745189</v>
      </c>
      <c r="D213" s="11" t="s">
        <v>125</v>
      </c>
      <c r="E213" s="10"/>
      <c r="F213" s="11" t="s">
        <v>126</v>
      </c>
      <c r="G213" s="11" t="s">
        <v>81</v>
      </c>
      <c r="H213" s="11">
        <v>23823</v>
      </c>
      <c r="I213" s="11">
        <v>2</v>
      </c>
      <c r="J213" s="11" t="s">
        <v>88</v>
      </c>
      <c r="K213" s="11" t="s">
        <v>89</v>
      </c>
      <c r="L213" s="11" t="s">
        <v>32</v>
      </c>
      <c r="M213" s="12">
        <v>3200</v>
      </c>
      <c r="N213" s="12">
        <v>5.67</v>
      </c>
      <c r="O213" s="12">
        <v>18144</v>
      </c>
      <c r="P213" s="12">
        <v>0</v>
      </c>
      <c r="Q213" s="12">
        <v>0</v>
      </c>
      <c r="R213" s="12">
        <v>18144</v>
      </c>
      <c r="S213" s="46">
        <f t="shared" si="3"/>
        <v>432244512</v>
      </c>
    </row>
    <row r="214" spans="1:19" s="14" customFormat="1" x14ac:dyDescent="0.3">
      <c r="A214" s="10" t="s">
        <v>1152</v>
      </c>
      <c r="B214" s="11" t="s">
        <v>1153</v>
      </c>
      <c r="C214" s="11">
        <v>1745189</v>
      </c>
      <c r="D214" s="11" t="s">
        <v>125</v>
      </c>
      <c r="E214" s="10"/>
      <c r="F214" s="11" t="s">
        <v>126</v>
      </c>
      <c r="G214" s="11" t="s">
        <v>81</v>
      </c>
      <c r="H214" s="11">
        <v>23823</v>
      </c>
      <c r="I214" s="11">
        <v>3</v>
      </c>
      <c r="J214" s="11" t="s">
        <v>90</v>
      </c>
      <c r="K214" s="11" t="s">
        <v>91</v>
      </c>
      <c r="L214" s="11" t="s">
        <v>32</v>
      </c>
      <c r="M214" s="12">
        <v>2000</v>
      </c>
      <c r="N214" s="12">
        <v>5.89</v>
      </c>
      <c r="O214" s="12">
        <v>11780</v>
      </c>
      <c r="P214" s="12">
        <v>0</v>
      </c>
      <c r="Q214" s="12">
        <v>0</v>
      </c>
      <c r="R214" s="12">
        <v>11780</v>
      </c>
      <c r="S214" s="46">
        <f t="shared" si="3"/>
        <v>280634940</v>
      </c>
    </row>
    <row r="215" spans="1:19" s="14" customFormat="1" x14ac:dyDescent="0.3">
      <c r="A215" s="10" t="s">
        <v>1152</v>
      </c>
      <c r="B215" s="11" t="s">
        <v>1153</v>
      </c>
      <c r="C215" s="11">
        <v>1745189</v>
      </c>
      <c r="D215" s="11" t="s">
        <v>125</v>
      </c>
      <c r="E215" s="10"/>
      <c r="F215" s="11" t="s">
        <v>126</v>
      </c>
      <c r="G215" s="11" t="s">
        <v>81</v>
      </c>
      <c r="H215" s="11">
        <v>23823</v>
      </c>
      <c r="I215" s="11">
        <v>4</v>
      </c>
      <c r="J215" s="11" t="s">
        <v>173</v>
      </c>
      <c r="K215" s="11" t="s">
        <v>174</v>
      </c>
      <c r="L215" s="11" t="s">
        <v>32</v>
      </c>
      <c r="M215" s="12">
        <v>1200</v>
      </c>
      <c r="N215" s="12">
        <v>4.0999999999999996</v>
      </c>
      <c r="O215" s="12">
        <v>4920</v>
      </c>
      <c r="P215" s="12">
        <v>0</v>
      </c>
      <c r="Q215" s="12">
        <v>0</v>
      </c>
      <c r="R215" s="12">
        <v>4920</v>
      </c>
      <c r="S215" s="46">
        <f t="shared" si="3"/>
        <v>117209160</v>
      </c>
    </row>
    <row r="216" spans="1:19" s="14" customFormat="1" x14ac:dyDescent="0.3">
      <c r="A216" s="10" t="s">
        <v>1152</v>
      </c>
      <c r="B216" s="11" t="s">
        <v>1153</v>
      </c>
      <c r="C216" s="11">
        <v>1745189</v>
      </c>
      <c r="D216" s="11" t="s">
        <v>125</v>
      </c>
      <c r="E216" s="10"/>
      <c r="F216" s="11" t="s">
        <v>126</v>
      </c>
      <c r="G216" s="11" t="s">
        <v>81</v>
      </c>
      <c r="H216" s="11">
        <v>23823</v>
      </c>
      <c r="I216" s="11">
        <v>5</v>
      </c>
      <c r="J216" s="11" t="s">
        <v>175</v>
      </c>
      <c r="K216" s="11" t="s">
        <v>176</v>
      </c>
      <c r="L216" s="11" t="s">
        <v>32</v>
      </c>
      <c r="M216" s="12">
        <v>1200</v>
      </c>
      <c r="N216" s="12">
        <v>5.89</v>
      </c>
      <c r="O216" s="12">
        <v>7068</v>
      </c>
      <c r="P216" s="12">
        <v>0</v>
      </c>
      <c r="Q216" s="12">
        <v>0</v>
      </c>
      <c r="R216" s="12">
        <v>7068</v>
      </c>
      <c r="S216" s="46">
        <f t="shared" si="3"/>
        <v>168380964</v>
      </c>
    </row>
    <row r="217" spans="1:19" s="14" customFormat="1" x14ac:dyDescent="0.3">
      <c r="A217" s="10" t="s">
        <v>1152</v>
      </c>
      <c r="B217" s="11" t="s">
        <v>1153</v>
      </c>
      <c r="C217" s="11">
        <v>1745189</v>
      </c>
      <c r="D217" s="11" t="s">
        <v>125</v>
      </c>
      <c r="E217" s="10"/>
      <c r="F217" s="11" t="s">
        <v>126</v>
      </c>
      <c r="G217" s="11" t="s">
        <v>81</v>
      </c>
      <c r="H217" s="11">
        <v>23823</v>
      </c>
      <c r="I217" s="11">
        <v>6</v>
      </c>
      <c r="J217" s="11" t="s">
        <v>177</v>
      </c>
      <c r="K217" s="11" t="s">
        <v>178</v>
      </c>
      <c r="L217" s="11" t="s">
        <v>32</v>
      </c>
      <c r="M217" s="12">
        <v>1200</v>
      </c>
      <c r="N217" s="12">
        <v>5.62</v>
      </c>
      <c r="O217" s="12">
        <v>6744</v>
      </c>
      <c r="P217" s="12">
        <v>0</v>
      </c>
      <c r="Q217" s="12">
        <v>0</v>
      </c>
      <c r="R217" s="12">
        <v>6744</v>
      </c>
      <c r="S217" s="46">
        <f t="shared" si="3"/>
        <v>160662312</v>
      </c>
    </row>
    <row r="218" spans="1:19" s="14" customFormat="1" x14ac:dyDescent="0.3">
      <c r="A218" s="10" t="s">
        <v>1152</v>
      </c>
      <c r="B218" s="11" t="s">
        <v>1153</v>
      </c>
      <c r="C218" s="11">
        <v>1745189</v>
      </c>
      <c r="D218" s="11" t="s">
        <v>125</v>
      </c>
      <c r="E218" s="10"/>
      <c r="F218" s="11" t="s">
        <v>126</v>
      </c>
      <c r="G218" s="11" t="s">
        <v>81</v>
      </c>
      <c r="H218" s="11">
        <v>23823</v>
      </c>
      <c r="I218" s="11">
        <v>7</v>
      </c>
      <c r="J218" s="11" t="s">
        <v>179</v>
      </c>
      <c r="K218" s="11" t="s">
        <v>180</v>
      </c>
      <c r="L218" s="11" t="s">
        <v>32</v>
      </c>
      <c r="M218" s="12">
        <v>1200</v>
      </c>
      <c r="N218" s="12">
        <v>5.62</v>
      </c>
      <c r="O218" s="12">
        <v>6744</v>
      </c>
      <c r="P218" s="12">
        <v>0</v>
      </c>
      <c r="Q218" s="12">
        <v>0</v>
      </c>
      <c r="R218" s="12">
        <v>6744</v>
      </c>
      <c r="S218" s="46">
        <f t="shared" si="3"/>
        <v>160662312</v>
      </c>
    </row>
    <row r="219" spans="1:19" s="14" customFormat="1" x14ac:dyDescent="0.3">
      <c r="A219" s="10" t="s">
        <v>1152</v>
      </c>
      <c r="B219" s="11" t="s">
        <v>1153</v>
      </c>
      <c r="C219" s="11">
        <v>1745189</v>
      </c>
      <c r="D219" s="11" t="s">
        <v>125</v>
      </c>
      <c r="E219" s="10"/>
      <c r="F219" s="11" t="s">
        <v>126</v>
      </c>
      <c r="G219" s="11" t="s">
        <v>81</v>
      </c>
      <c r="H219" s="11">
        <v>23823</v>
      </c>
      <c r="I219" s="11">
        <v>8</v>
      </c>
      <c r="J219" s="11"/>
      <c r="K219" s="11" t="s">
        <v>1154</v>
      </c>
      <c r="L219" s="11" t="s">
        <v>46</v>
      </c>
      <c r="M219" s="12">
        <v>0</v>
      </c>
      <c r="N219" s="12">
        <v>0</v>
      </c>
      <c r="O219" s="12">
        <v>0</v>
      </c>
      <c r="P219" s="12">
        <v>0</v>
      </c>
      <c r="Q219" s="12">
        <v>0</v>
      </c>
      <c r="R219" s="12">
        <v>0</v>
      </c>
      <c r="S219" s="46">
        <f t="shared" si="3"/>
        <v>0</v>
      </c>
    </row>
    <row r="220" spans="1:19" s="14" customFormat="1" x14ac:dyDescent="0.3">
      <c r="A220" s="10" t="s">
        <v>1157</v>
      </c>
      <c r="B220" s="11" t="s">
        <v>1153</v>
      </c>
      <c r="C220" s="11">
        <v>1745195</v>
      </c>
      <c r="D220" s="11" t="s">
        <v>112</v>
      </c>
      <c r="E220" s="10"/>
      <c r="F220" s="11" t="s">
        <v>113</v>
      </c>
      <c r="G220" s="11" t="s">
        <v>81</v>
      </c>
      <c r="H220" s="11">
        <v>23823</v>
      </c>
      <c r="I220" s="11">
        <v>1</v>
      </c>
      <c r="J220" s="11">
        <v>566516502</v>
      </c>
      <c r="K220" s="11" t="s">
        <v>1158</v>
      </c>
      <c r="L220" s="11" t="s">
        <v>32</v>
      </c>
      <c r="M220" s="12">
        <v>10</v>
      </c>
      <c r="N220" s="12">
        <v>3.25</v>
      </c>
      <c r="O220" s="12">
        <v>32.5</v>
      </c>
      <c r="P220" s="12">
        <v>0</v>
      </c>
      <c r="Q220" s="12">
        <v>0</v>
      </c>
      <c r="R220" s="12">
        <v>32.5</v>
      </c>
      <c r="S220" s="46">
        <f t="shared" si="3"/>
        <v>774248</v>
      </c>
    </row>
    <row r="221" spans="1:19" s="14" customFormat="1" x14ac:dyDescent="0.3">
      <c r="A221" s="10" t="s">
        <v>1157</v>
      </c>
      <c r="B221" s="11" t="s">
        <v>1153</v>
      </c>
      <c r="C221" s="11">
        <v>1745195</v>
      </c>
      <c r="D221" s="11" t="s">
        <v>112</v>
      </c>
      <c r="E221" s="10"/>
      <c r="F221" s="11" t="s">
        <v>113</v>
      </c>
      <c r="G221" s="11" t="s">
        <v>81</v>
      </c>
      <c r="H221" s="11">
        <v>23823</v>
      </c>
      <c r="I221" s="11">
        <v>2</v>
      </c>
      <c r="J221" s="11">
        <v>566559002</v>
      </c>
      <c r="K221" s="11" t="s">
        <v>1159</v>
      </c>
      <c r="L221" s="11" t="s">
        <v>32</v>
      </c>
      <c r="M221" s="12">
        <v>20</v>
      </c>
      <c r="N221" s="12">
        <v>3.1</v>
      </c>
      <c r="O221" s="12">
        <v>62</v>
      </c>
      <c r="P221" s="12">
        <v>0</v>
      </c>
      <c r="Q221" s="12">
        <v>0</v>
      </c>
      <c r="R221" s="12">
        <v>62</v>
      </c>
      <c r="S221" s="46">
        <f t="shared" si="3"/>
        <v>1477026</v>
      </c>
    </row>
    <row r="222" spans="1:19" s="14" customFormat="1" x14ac:dyDescent="0.3">
      <c r="A222" s="10" t="s">
        <v>1157</v>
      </c>
      <c r="B222" s="11" t="s">
        <v>1153</v>
      </c>
      <c r="C222" s="11">
        <v>1745195</v>
      </c>
      <c r="D222" s="11" t="s">
        <v>112</v>
      </c>
      <c r="E222" s="10"/>
      <c r="F222" s="11" t="s">
        <v>113</v>
      </c>
      <c r="G222" s="11" t="s">
        <v>81</v>
      </c>
      <c r="H222" s="11">
        <v>23823</v>
      </c>
      <c r="I222" s="11">
        <v>3</v>
      </c>
      <c r="J222" s="11">
        <v>566561305</v>
      </c>
      <c r="K222" s="11" t="s">
        <v>116</v>
      </c>
      <c r="L222" s="11" t="s">
        <v>32</v>
      </c>
      <c r="M222" s="12">
        <v>10</v>
      </c>
      <c r="N222" s="12">
        <v>11.68</v>
      </c>
      <c r="O222" s="12">
        <v>116.8</v>
      </c>
      <c r="P222" s="12">
        <v>0</v>
      </c>
      <c r="Q222" s="12">
        <v>0</v>
      </c>
      <c r="R222" s="12">
        <v>116.8</v>
      </c>
      <c r="S222" s="46">
        <f t="shared" si="3"/>
        <v>2782526</v>
      </c>
    </row>
    <row r="223" spans="1:19" s="14" customFormat="1" x14ac:dyDescent="0.3">
      <c r="A223" s="10" t="s">
        <v>1157</v>
      </c>
      <c r="B223" s="11" t="s">
        <v>1153</v>
      </c>
      <c r="C223" s="11">
        <v>1745195</v>
      </c>
      <c r="D223" s="11" t="s">
        <v>112</v>
      </c>
      <c r="E223" s="10"/>
      <c r="F223" s="11" t="s">
        <v>113</v>
      </c>
      <c r="G223" s="11" t="s">
        <v>81</v>
      </c>
      <c r="H223" s="11">
        <v>23823</v>
      </c>
      <c r="I223" s="11">
        <v>4</v>
      </c>
      <c r="J223" s="11">
        <v>567301805</v>
      </c>
      <c r="K223" s="11" t="s">
        <v>117</v>
      </c>
      <c r="L223" s="11" t="s">
        <v>32</v>
      </c>
      <c r="M223" s="12">
        <v>10</v>
      </c>
      <c r="N223" s="12">
        <v>11.68</v>
      </c>
      <c r="O223" s="12">
        <v>116.8</v>
      </c>
      <c r="P223" s="12">
        <v>0</v>
      </c>
      <c r="Q223" s="12">
        <v>0</v>
      </c>
      <c r="R223" s="12">
        <v>116.8</v>
      </c>
      <c r="S223" s="46">
        <f t="shared" si="3"/>
        <v>2782526</v>
      </c>
    </row>
    <row r="224" spans="1:19" s="14" customFormat="1" x14ac:dyDescent="0.3">
      <c r="A224" s="10" t="s">
        <v>1157</v>
      </c>
      <c r="B224" s="11" t="s">
        <v>1153</v>
      </c>
      <c r="C224" s="11">
        <v>1745195</v>
      </c>
      <c r="D224" s="11" t="s">
        <v>112</v>
      </c>
      <c r="E224" s="10"/>
      <c r="F224" s="11" t="s">
        <v>113</v>
      </c>
      <c r="G224" s="11" t="s">
        <v>81</v>
      </c>
      <c r="H224" s="11">
        <v>23823</v>
      </c>
      <c r="I224" s="11">
        <v>5</v>
      </c>
      <c r="J224" s="11"/>
      <c r="K224" s="11" t="s">
        <v>1160</v>
      </c>
      <c r="L224" s="11" t="s">
        <v>46</v>
      </c>
      <c r="M224" s="12">
        <v>0</v>
      </c>
      <c r="N224" s="12">
        <v>0</v>
      </c>
      <c r="O224" s="12">
        <v>0</v>
      </c>
      <c r="P224" s="12">
        <v>0</v>
      </c>
      <c r="Q224" s="12">
        <v>0</v>
      </c>
      <c r="R224" s="12">
        <v>0</v>
      </c>
      <c r="S224" s="46">
        <f t="shared" si="3"/>
        <v>0</v>
      </c>
    </row>
    <row r="225" spans="1:19" s="14" customFormat="1" x14ac:dyDescent="0.3">
      <c r="A225" s="10" t="s">
        <v>1161</v>
      </c>
      <c r="B225" s="11" t="s">
        <v>1162</v>
      </c>
      <c r="C225" s="11">
        <v>446</v>
      </c>
      <c r="D225" s="11" t="s">
        <v>361</v>
      </c>
      <c r="E225" s="10">
        <v>3702798811</v>
      </c>
      <c r="F225" s="11" t="s">
        <v>362</v>
      </c>
      <c r="G225" s="11" t="s">
        <v>363</v>
      </c>
      <c r="H225" s="11">
        <v>1</v>
      </c>
      <c r="I225" s="11">
        <v>1</v>
      </c>
      <c r="J225" s="11">
        <v>39159090</v>
      </c>
      <c r="K225" s="11" t="s">
        <v>364</v>
      </c>
      <c r="L225" s="11" t="s">
        <v>365</v>
      </c>
      <c r="M225" s="12">
        <v>538</v>
      </c>
      <c r="N225" s="12">
        <v>5000</v>
      </c>
      <c r="O225" s="12">
        <v>2690000</v>
      </c>
      <c r="P225" s="12">
        <v>0</v>
      </c>
      <c r="Q225" s="12">
        <v>0</v>
      </c>
      <c r="R225" s="12">
        <v>2690000</v>
      </c>
      <c r="S225" s="46">
        <f t="shared" si="3"/>
        <v>2690000</v>
      </c>
    </row>
    <row r="226" spans="1:19" s="14" customFormat="1" x14ac:dyDescent="0.3">
      <c r="A226" s="10" t="s">
        <v>1161</v>
      </c>
      <c r="B226" s="11" t="s">
        <v>1162</v>
      </c>
      <c r="C226" s="11">
        <v>446</v>
      </c>
      <c r="D226" s="11" t="s">
        <v>361</v>
      </c>
      <c r="E226" s="10">
        <v>3702798811</v>
      </c>
      <c r="F226" s="11" t="s">
        <v>362</v>
      </c>
      <c r="G226" s="11" t="s">
        <v>363</v>
      </c>
      <c r="H226" s="11">
        <v>1</v>
      </c>
      <c r="I226" s="11">
        <v>2</v>
      </c>
      <c r="J226" s="11">
        <v>74040000</v>
      </c>
      <c r="K226" s="11" t="s">
        <v>366</v>
      </c>
      <c r="L226" s="11" t="s">
        <v>365</v>
      </c>
      <c r="M226" s="12">
        <v>14</v>
      </c>
      <c r="N226" s="12">
        <v>24000</v>
      </c>
      <c r="O226" s="12">
        <v>336000</v>
      </c>
      <c r="P226" s="12">
        <v>0</v>
      </c>
      <c r="Q226" s="12">
        <v>0</v>
      </c>
      <c r="R226" s="12">
        <v>336000</v>
      </c>
      <c r="S226" s="46">
        <f t="shared" si="3"/>
        <v>336000</v>
      </c>
    </row>
    <row r="227" spans="1:19" s="14" customFormat="1" x14ac:dyDescent="0.3">
      <c r="A227" s="10" t="s">
        <v>1161</v>
      </c>
      <c r="B227" s="11" t="s">
        <v>1162</v>
      </c>
      <c r="C227" s="11">
        <v>446</v>
      </c>
      <c r="D227" s="11" t="s">
        <v>361</v>
      </c>
      <c r="E227" s="10">
        <v>3702798811</v>
      </c>
      <c r="F227" s="11" t="s">
        <v>362</v>
      </c>
      <c r="G227" s="11" t="s">
        <v>363</v>
      </c>
      <c r="H227" s="11">
        <v>1</v>
      </c>
      <c r="I227" s="11">
        <v>3</v>
      </c>
      <c r="J227" s="11">
        <v>47071000</v>
      </c>
      <c r="K227" s="11" t="s">
        <v>369</v>
      </c>
      <c r="L227" s="11" t="s">
        <v>365</v>
      </c>
      <c r="M227" s="12">
        <v>1288</v>
      </c>
      <c r="N227" s="12">
        <v>3000</v>
      </c>
      <c r="O227" s="12">
        <v>3864000</v>
      </c>
      <c r="P227" s="12">
        <v>0</v>
      </c>
      <c r="Q227" s="12">
        <v>0</v>
      </c>
      <c r="R227" s="12">
        <v>3864000</v>
      </c>
      <c r="S227" s="46">
        <f t="shared" si="3"/>
        <v>3864000</v>
      </c>
    </row>
    <row r="228" spans="1:19" s="14" customFormat="1" x14ac:dyDescent="0.3">
      <c r="A228" s="10" t="s">
        <v>1161</v>
      </c>
      <c r="B228" s="11" t="s">
        <v>1162</v>
      </c>
      <c r="C228" s="11">
        <v>446</v>
      </c>
      <c r="D228" s="11" t="s">
        <v>361</v>
      </c>
      <c r="E228" s="10">
        <v>3702798811</v>
      </c>
      <c r="F228" s="11" t="s">
        <v>362</v>
      </c>
      <c r="G228" s="11" t="s">
        <v>363</v>
      </c>
      <c r="H228" s="11">
        <v>1</v>
      </c>
      <c r="I228" s="11">
        <v>4</v>
      </c>
      <c r="J228" s="11">
        <v>47079000</v>
      </c>
      <c r="K228" s="11" t="s">
        <v>368</v>
      </c>
      <c r="L228" s="11" t="s">
        <v>365</v>
      </c>
      <c r="M228" s="12">
        <v>1252</v>
      </c>
      <c r="N228" s="12">
        <v>1750</v>
      </c>
      <c r="O228" s="12">
        <v>2191000</v>
      </c>
      <c r="P228" s="12">
        <v>0</v>
      </c>
      <c r="Q228" s="12">
        <v>0</v>
      </c>
      <c r="R228" s="12">
        <v>2191000</v>
      </c>
      <c r="S228" s="46">
        <f t="shared" si="3"/>
        <v>2191000</v>
      </c>
    </row>
    <row r="229" spans="1:19" s="14" customFormat="1" x14ac:dyDescent="0.3">
      <c r="A229" s="10" t="s">
        <v>1161</v>
      </c>
      <c r="B229" s="11" t="s">
        <v>1162</v>
      </c>
      <c r="C229" s="11">
        <v>446</v>
      </c>
      <c r="D229" s="11" t="s">
        <v>361</v>
      </c>
      <c r="E229" s="10">
        <v>3702798811</v>
      </c>
      <c r="F229" s="11" t="s">
        <v>362</v>
      </c>
      <c r="G229" s="11" t="s">
        <v>363</v>
      </c>
      <c r="H229" s="11">
        <v>1</v>
      </c>
      <c r="I229" s="11">
        <v>5</v>
      </c>
      <c r="J229" s="11">
        <v>44013900</v>
      </c>
      <c r="K229" s="11" t="s">
        <v>370</v>
      </c>
      <c r="L229" s="11" t="s">
        <v>365</v>
      </c>
      <c r="M229" s="12">
        <v>2145</v>
      </c>
      <c r="N229" s="12">
        <v>500</v>
      </c>
      <c r="O229" s="12">
        <v>1072500</v>
      </c>
      <c r="P229" s="12">
        <v>0</v>
      </c>
      <c r="Q229" s="12">
        <v>0</v>
      </c>
      <c r="R229" s="12">
        <v>1072500</v>
      </c>
      <c r="S229" s="46">
        <f t="shared" si="3"/>
        <v>1072500</v>
      </c>
    </row>
    <row r="230" spans="1:19" s="14" customFormat="1" x14ac:dyDescent="0.3">
      <c r="A230" s="10" t="s">
        <v>1161</v>
      </c>
      <c r="B230" s="11" t="s">
        <v>1162</v>
      </c>
      <c r="C230" s="11">
        <v>446</v>
      </c>
      <c r="D230" s="11" t="s">
        <v>361</v>
      </c>
      <c r="E230" s="10">
        <v>3702798811</v>
      </c>
      <c r="F230" s="11" t="s">
        <v>362</v>
      </c>
      <c r="G230" s="11" t="s">
        <v>363</v>
      </c>
      <c r="H230" s="11">
        <v>1</v>
      </c>
      <c r="I230" s="11">
        <v>6</v>
      </c>
      <c r="J230" s="11">
        <v>63109090</v>
      </c>
      <c r="K230" s="11" t="s">
        <v>371</v>
      </c>
      <c r="L230" s="11" t="s">
        <v>365</v>
      </c>
      <c r="M230" s="12">
        <v>11021</v>
      </c>
      <c r="N230" s="12">
        <v>100</v>
      </c>
      <c r="O230" s="12">
        <v>1102100</v>
      </c>
      <c r="P230" s="12">
        <v>0</v>
      </c>
      <c r="Q230" s="12">
        <v>0</v>
      </c>
      <c r="R230" s="12">
        <v>1102100</v>
      </c>
      <c r="S230" s="46">
        <f t="shared" si="3"/>
        <v>1102100</v>
      </c>
    </row>
    <row r="231" spans="1:19" s="14" customFormat="1" x14ac:dyDescent="0.3">
      <c r="A231" s="10" t="s">
        <v>1163</v>
      </c>
      <c r="B231" s="11" t="s">
        <v>1162</v>
      </c>
      <c r="C231" s="11">
        <v>1745182</v>
      </c>
      <c r="D231" s="11" t="s">
        <v>448</v>
      </c>
      <c r="E231" s="10"/>
      <c r="F231" s="11" t="s">
        <v>776</v>
      </c>
      <c r="G231" s="11" t="s">
        <v>29</v>
      </c>
      <c r="H231" s="11">
        <v>25588</v>
      </c>
      <c r="I231" s="11">
        <v>1</v>
      </c>
      <c r="J231" s="11">
        <v>398525007</v>
      </c>
      <c r="K231" s="11" t="s">
        <v>450</v>
      </c>
      <c r="L231" s="11" t="s">
        <v>32</v>
      </c>
      <c r="M231" s="12">
        <v>10000</v>
      </c>
      <c r="N231" s="12">
        <v>7.4</v>
      </c>
      <c r="O231" s="12">
        <v>74000</v>
      </c>
      <c r="P231" s="12">
        <v>0</v>
      </c>
      <c r="Q231" s="12">
        <v>0</v>
      </c>
      <c r="R231" s="12">
        <v>74000</v>
      </c>
      <c r="S231" s="46">
        <f t="shared" si="3"/>
        <v>1893512000</v>
      </c>
    </row>
    <row r="232" spans="1:19" s="14" customFormat="1" x14ac:dyDescent="0.3">
      <c r="A232" s="10" t="s">
        <v>1163</v>
      </c>
      <c r="B232" s="11" t="s">
        <v>1162</v>
      </c>
      <c r="C232" s="11">
        <v>1745182</v>
      </c>
      <c r="D232" s="11" t="s">
        <v>448</v>
      </c>
      <c r="E232" s="10"/>
      <c r="F232" s="11" t="s">
        <v>776</v>
      </c>
      <c r="G232" s="11" t="s">
        <v>29</v>
      </c>
      <c r="H232" s="11">
        <v>25588</v>
      </c>
      <c r="I232" s="11">
        <v>2</v>
      </c>
      <c r="J232" s="11">
        <v>398578607</v>
      </c>
      <c r="K232" s="11" t="s">
        <v>451</v>
      </c>
      <c r="L232" s="11" t="s">
        <v>32</v>
      </c>
      <c r="M232" s="12">
        <v>10000</v>
      </c>
      <c r="N232" s="12">
        <v>2.2999999999999998</v>
      </c>
      <c r="O232" s="12">
        <v>23000</v>
      </c>
      <c r="P232" s="12">
        <v>0</v>
      </c>
      <c r="Q232" s="12">
        <v>0</v>
      </c>
      <c r="R232" s="12">
        <v>23000</v>
      </c>
      <c r="S232" s="46">
        <f t="shared" si="3"/>
        <v>588524000</v>
      </c>
    </row>
    <row r="233" spans="1:19" s="14" customFormat="1" x14ac:dyDescent="0.3">
      <c r="A233" s="10" t="s">
        <v>1163</v>
      </c>
      <c r="B233" s="11" t="s">
        <v>1162</v>
      </c>
      <c r="C233" s="11">
        <v>1745182</v>
      </c>
      <c r="D233" s="11" t="s">
        <v>448</v>
      </c>
      <c r="E233" s="10"/>
      <c r="F233" s="11" t="s">
        <v>776</v>
      </c>
      <c r="G233" s="11" t="s">
        <v>29</v>
      </c>
      <c r="H233" s="11">
        <v>25588</v>
      </c>
      <c r="I233" s="11">
        <v>3</v>
      </c>
      <c r="J233" s="11"/>
      <c r="K233" s="11" t="s">
        <v>1164</v>
      </c>
      <c r="L233" s="11" t="s">
        <v>46</v>
      </c>
      <c r="M233" s="12">
        <v>0</v>
      </c>
      <c r="N233" s="12">
        <v>0</v>
      </c>
      <c r="O233" s="12">
        <v>0</v>
      </c>
      <c r="P233" s="12">
        <v>0</v>
      </c>
      <c r="Q233" s="12">
        <v>0</v>
      </c>
      <c r="R233" s="12">
        <v>0</v>
      </c>
      <c r="S233" s="46">
        <f t="shared" si="3"/>
        <v>0</v>
      </c>
    </row>
    <row r="234" spans="1:19" s="14" customFormat="1" x14ac:dyDescent="0.3">
      <c r="A234" s="10" t="s">
        <v>1165</v>
      </c>
      <c r="B234" s="11" t="s">
        <v>1162</v>
      </c>
      <c r="C234" s="11">
        <v>17453200</v>
      </c>
      <c r="D234" s="11" t="s">
        <v>303</v>
      </c>
      <c r="E234" s="10"/>
      <c r="F234" s="11" t="s">
        <v>304</v>
      </c>
      <c r="G234" s="11" t="s">
        <v>81</v>
      </c>
      <c r="H234" s="11">
        <v>23850</v>
      </c>
      <c r="I234" s="11">
        <v>1</v>
      </c>
      <c r="J234" s="11" t="s">
        <v>305</v>
      </c>
      <c r="K234" s="11" t="s">
        <v>306</v>
      </c>
      <c r="L234" s="11" t="s">
        <v>32</v>
      </c>
      <c r="M234" s="12">
        <v>21000</v>
      </c>
      <c r="N234" s="12">
        <v>8.9</v>
      </c>
      <c r="O234" s="12">
        <v>186900</v>
      </c>
      <c r="P234" s="12">
        <v>0</v>
      </c>
      <c r="Q234" s="12">
        <v>0</v>
      </c>
      <c r="R234" s="12">
        <v>186900</v>
      </c>
      <c r="S234" s="46">
        <f t="shared" si="3"/>
        <v>4457565000</v>
      </c>
    </row>
    <row r="235" spans="1:19" s="14" customFormat="1" x14ac:dyDescent="0.3">
      <c r="A235" s="10" t="s">
        <v>1165</v>
      </c>
      <c r="B235" s="11" t="s">
        <v>1162</v>
      </c>
      <c r="C235" s="11">
        <v>17453200</v>
      </c>
      <c r="D235" s="11" t="s">
        <v>303</v>
      </c>
      <c r="E235" s="10"/>
      <c r="F235" s="11" t="s">
        <v>304</v>
      </c>
      <c r="G235" s="11" t="s">
        <v>81</v>
      </c>
      <c r="H235" s="11">
        <v>23850</v>
      </c>
      <c r="I235" s="11">
        <v>2</v>
      </c>
      <c r="J235" s="11" t="s">
        <v>307</v>
      </c>
      <c r="K235" s="11" t="s">
        <v>308</v>
      </c>
      <c r="L235" s="11" t="s">
        <v>32</v>
      </c>
      <c r="M235" s="12">
        <v>8000</v>
      </c>
      <c r="N235" s="12">
        <v>9.7880000000000003</v>
      </c>
      <c r="O235" s="12">
        <v>78304</v>
      </c>
      <c r="P235" s="12">
        <v>0</v>
      </c>
      <c r="Q235" s="12">
        <v>0</v>
      </c>
      <c r="R235" s="12">
        <v>78304</v>
      </c>
      <c r="S235" s="46">
        <f t="shared" si="3"/>
        <v>1867550400</v>
      </c>
    </row>
    <row r="236" spans="1:19" s="14" customFormat="1" x14ac:dyDescent="0.3">
      <c r="A236" s="10" t="s">
        <v>1165</v>
      </c>
      <c r="B236" s="11" t="s">
        <v>1162</v>
      </c>
      <c r="C236" s="11">
        <v>17453200</v>
      </c>
      <c r="D236" s="11" t="s">
        <v>303</v>
      </c>
      <c r="E236" s="10"/>
      <c r="F236" s="11" t="s">
        <v>304</v>
      </c>
      <c r="G236" s="11" t="s">
        <v>81</v>
      </c>
      <c r="H236" s="11">
        <v>23850</v>
      </c>
      <c r="I236" s="11">
        <v>3</v>
      </c>
      <c r="J236" s="11" t="s">
        <v>307</v>
      </c>
      <c r="K236" s="11" t="s">
        <v>308</v>
      </c>
      <c r="L236" s="11" t="s">
        <v>32</v>
      </c>
      <c r="M236" s="12">
        <v>6800</v>
      </c>
      <c r="N236" s="12">
        <v>9.7880000000000003</v>
      </c>
      <c r="O236" s="12">
        <v>66558.399999999994</v>
      </c>
      <c r="P236" s="12">
        <v>0</v>
      </c>
      <c r="Q236" s="12">
        <v>0</v>
      </c>
      <c r="R236" s="12">
        <v>66558.399999999994</v>
      </c>
      <c r="S236" s="46">
        <f t="shared" si="3"/>
        <v>1587417840</v>
      </c>
    </row>
    <row r="237" spans="1:19" s="14" customFormat="1" x14ac:dyDescent="0.3">
      <c r="A237" s="10" t="s">
        <v>1165</v>
      </c>
      <c r="B237" s="11" t="s">
        <v>1162</v>
      </c>
      <c r="C237" s="11">
        <v>17453200</v>
      </c>
      <c r="D237" s="11" t="s">
        <v>303</v>
      </c>
      <c r="E237" s="10"/>
      <c r="F237" s="11" t="s">
        <v>304</v>
      </c>
      <c r="G237" s="11" t="s">
        <v>81</v>
      </c>
      <c r="H237" s="11">
        <v>23850</v>
      </c>
      <c r="I237" s="11">
        <v>4</v>
      </c>
      <c r="J237" s="11"/>
      <c r="K237" s="11" t="s">
        <v>1166</v>
      </c>
      <c r="L237" s="11" t="s">
        <v>46</v>
      </c>
      <c r="M237" s="12">
        <v>0</v>
      </c>
      <c r="N237" s="12">
        <v>0</v>
      </c>
      <c r="O237" s="12">
        <v>0</v>
      </c>
      <c r="P237" s="12">
        <v>0</v>
      </c>
      <c r="Q237" s="12">
        <v>0</v>
      </c>
      <c r="R237" s="12">
        <v>0</v>
      </c>
      <c r="S237" s="46">
        <f t="shared" si="3"/>
        <v>0</v>
      </c>
    </row>
    <row r="238" spans="1:19" s="14" customFormat="1" x14ac:dyDescent="0.3">
      <c r="A238" s="10" t="s">
        <v>1167</v>
      </c>
      <c r="B238" s="11" t="s">
        <v>1162</v>
      </c>
      <c r="C238" s="11">
        <v>17453201</v>
      </c>
      <c r="D238" s="11" t="s">
        <v>303</v>
      </c>
      <c r="E238" s="10"/>
      <c r="F238" s="11" t="s">
        <v>304</v>
      </c>
      <c r="G238" s="11" t="s">
        <v>81</v>
      </c>
      <c r="H238" s="11">
        <v>23850</v>
      </c>
      <c r="I238" s="11">
        <v>1</v>
      </c>
      <c r="J238" s="11"/>
      <c r="K238" s="11" t="s">
        <v>1168</v>
      </c>
      <c r="L238" s="11" t="s">
        <v>46</v>
      </c>
      <c r="M238" s="12">
        <v>0</v>
      </c>
      <c r="N238" s="12">
        <v>0</v>
      </c>
      <c r="O238" s="12">
        <v>0</v>
      </c>
      <c r="P238" s="12">
        <v>0</v>
      </c>
      <c r="Q238" s="12">
        <v>0</v>
      </c>
      <c r="R238" s="12">
        <v>0</v>
      </c>
      <c r="S238" s="46">
        <f t="shared" si="3"/>
        <v>0</v>
      </c>
    </row>
    <row r="239" spans="1:19" s="14" customFormat="1" x14ac:dyDescent="0.3">
      <c r="A239" s="10" t="s">
        <v>1167</v>
      </c>
      <c r="B239" s="11" t="s">
        <v>1162</v>
      </c>
      <c r="C239" s="11">
        <v>17453201</v>
      </c>
      <c r="D239" s="11" t="s">
        <v>303</v>
      </c>
      <c r="E239" s="10"/>
      <c r="F239" s="11" t="s">
        <v>304</v>
      </c>
      <c r="G239" s="11" t="s">
        <v>81</v>
      </c>
      <c r="H239" s="11">
        <v>23850</v>
      </c>
      <c r="I239" s="11">
        <v>2</v>
      </c>
      <c r="J239" s="11" t="s">
        <v>307</v>
      </c>
      <c r="K239" s="11" t="s">
        <v>308</v>
      </c>
      <c r="L239" s="11" t="s">
        <v>32</v>
      </c>
      <c r="M239" s="12">
        <v>500</v>
      </c>
      <c r="N239" s="12">
        <v>9.7880000000000003</v>
      </c>
      <c r="O239" s="12">
        <v>4894</v>
      </c>
      <c r="P239" s="12">
        <v>0</v>
      </c>
      <c r="Q239" s="12">
        <v>0</v>
      </c>
      <c r="R239" s="12">
        <v>4894</v>
      </c>
      <c r="S239" s="46">
        <f t="shared" si="3"/>
        <v>116721900</v>
      </c>
    </row>
    <row r="240" spans="1:19" s="14" customFormat="1" x14ac:dyDescent="0.3">
      <c r="A240" s="10" t="s">
        <v>1169</v>
      </c>
      <c r="B240" s="11" t="s">
        <v>1162</v>
      </c>
      <c r="C240" s="11">
        <v>1745190</v>
      </c>
      <c r="D240" s="11" t="s">
        <v>27</v>
      </c>
      <c r="E240" s="10"/>
      <c r="F240" s="11" t="s">
        <v>28</v>
      </c>
      <c r="G240" s="11" t="s">
        <v>29</v>
      </c>
      <c r="H240" s="11">
        <v>25588</v>
      </c>
      <c r="I240" s="11">
        <v>1</v>
      </c>
      <c r="J240" s="11" t="s">
        <v>48</v>
      </c>
      <c r="K240" s="11" t="s">
        <v>49</v>
      </c>
      <c r="L240" s="11" t="s">
        <v>32</v>
      </c>
      <c r="M240" s="12">
        <v>1000</v>
      </c>
      <c r="N240" s="12">
        <v>6.15</v>
      </c>
      <c r="O240" s="12">
        <v>6150</v>
      </c>
      <c r="P240" s="12">
        <v>0</v>
      </c>
      <c r="Q240" s="12">
        <v>0</v>
      </c>
      <c r="R240" s="12">
        <v>6150</v>
      </c>
      <c r="S240" s="46">
        <f t="shared" si="3"/>
        <v>157366200</v>
      </c>
    </row>
    <row r="241" spans="1:19" s="14" customFormat="1" x14ac:dyDescent="0.3">
      <c r="A241" s="10" t="s">
        <v>1169</v>
      </c>
      <c r="B241" s="11" t="s">
        <v>1162</v>
      </c>
      <c r="C241" s="11">
        <v>1745190</v>
      </c>
      <c r="D241" s="11" t="s">
        <v>27</v>
      </c>
      <c r="E241" s="10"/>
      <c r="F241" s="11" t="s">
        <v>28</v>
      </c>
      <c r="G241" s="11" t="s">
        <v>29</v>
      </c>
      <c r="H241" s="11">
        <v>25588</v>
      </c>
      <c r="I241" s="11">
        <v>2</v>
      </c>
      <c r="J241" s="11" t="s">
        <v>50</v>
      </c>
      <c r="K241" s="11" t="s">
        <v>51</v>
      </c>
      <c r="L241" s="11" t="s">
        <v>32</v>
      </c>
      <c r="M241" s="12">
        <v>700</v>
      </c>
      <c r="N241" s="12">
        <v>5.28</v>
      </c>
      <c r="O241" s="12">
        <v>3696</v>
      </c>
      <c r="P241" s="12">
        <v>0</v>
      </c>
      <c r="Q241" s="12">
        <v>0</v>
      </c>
      <c r="R241" s="12">
        <v>3696</v>
      </c>
      <c r="S241" s="46">
        <f t="shared" si="3"/>
        <v>94573248</v>
      </c>
    </row>
    <row r="242" spans="1:19" s="14" customFormat="1" x14ac:dyDescent="0.3">
      <c r="A242" s="10" t="s">
        <v>1169</v>
      </c>
      <c r="B242" s="11" t="s">
        <v>1162</v>
      </c>
      <c r="C242" s="11">
        <v>1745190</v>
      </c>
      <c r="D242" s="11" t="s">
        <v>27</v>
      </c>
      <c r="E242" s="10"/>
      <c r="F242" s="11" t="s">
        <v>28</v>
      </c>
      <c r="G242" s="11" t="s">
        <v>29</v>
      </c>
      <c r="H242" s="11">
        <v>25588</v>
      </c>
      <c r="I242" s="11">
        <v>3</v>
      </c>
      <c r="J242" s="11" t="s">
        <v>52</v>
      </c>
      <c r="K242" s="11" t="s">
        <v>53</v>
      </c>
      <c r="L242" s="11" t="s">
        <v>32</v>
      </c>
      <c r="M242" s="12">
        <v>700</v>
      </c>
      <c r="N242" s="12">
        <v>6.01</v>
      </c>
      <c r="O242" s="12">
        <v>4207</v>
      </c>
      <c r="P242" s="12">
        <v>0</v>
      </c>
      <c r="Q242" s="12">
        <v>0</v>
      </c>
      <c r="R242" s="12">
        <v>4207</v>
      </c>
      <c r="S242" s="46">
        <f t="shared" si="3"/>
        <v>107648716</v>
      </c>
    </row>
    <row r="243" spans="1:19" s="14" customFormat="1" x14ac:dyDescent="0.3">
      <c r="A243" s="10" t="s">
        <v>1169</v>
      </c>
      <c r="B243" s="11" t="s">
        <v>1162</v>
      </c>
      <c r="C243" s="11">
        <v>1745190</v>
      </c>
      <c r="D243" s="11" t="s">
        <v>27</v>
      </c>
      <c r="E243" s="10"/>
      <c r="F243" s="11" t="s">
        <v>28</v>
      </c>
      <c r="G243" s="11" t="s">
        <v>29</v>
      </c>
      <c r="H243" s="11">
        <v>25588</v>
      </c>
      <c r="I243" s="11">
        <v>4</v>
      </c>
      <c r="J243" s="11"/>
      <c r="K243" s="11" t="s">
        <v>1170</v>
      </c>
      <c r="L243" s="11" t="s">
        <v>46</v>
      </c>
      <c r="M243" s="12">
        <v>0</v>
      </c>
      <c r="N243" s="12">
        <v>0</v>
      </c>
      <c r="O243" s="12">
        <v>0</v>
      </c>
      <c r="P243" s="12">
        <v>0</v>
      </c>
      <c r="Q243" s="12">
        <v>0</v>
      </c>
      <c r="R243" s="12">
        <v>0</v>
      </c>
      <c r="S243" s="46">
        <f t="shared" si="3"/>
        <v>0</v>
      </c>
    </row>
    <row r="244" spans="1:19" s="14" customFormat="1" x14ac:dyDescent="0.3">
      <c r="A244" s="10" t="s">
        <v>1171</v>
      </c>
      <c r="B244" s="11" t="s">
        <v>1162</v>
      </c>
      <c r="C244" s="11">
        <v>1745192</v>
      </c>
      <c r="D244" s="11" t="s">
        <v>27</v>
      </c>
      <c r="E244" s="10"/>
      <c r="F244" s="11" t="s">
        <v>28</v>
      </c>
      <c r="G244" s="11" t="s">
        <v>29</v>
      </c>
      <c r="H244" s="11">
        <v>25588</v>
      </c>
      <c r="I244" s="11">
        <v>1</v>
      </c>
      <c r="J244" s="11" t="s">
        <v>62</v>
      </c>
      <c r="K244" s="11" t="s">
        <v>63</v>
      </c>
      <c r="L244" s="11" t="s">
        <v>32</v>
      </c>
      <c r="M244" s="12">
        <v>800</v>
      </c>
      <c r="N244" s="12">
        <v>3.43</v>
      </c>
      <c r="O244" s="12">
        <v>2744</v>
      </c>
      <c r="P244" s="12">
        <v>0</v>
      </c>
      <c r="Q244" s="12">
        <v>0</v>
      </c>
      <c r="R244" s="12">
        <v>2744</v>
      </c>
      <c r="S244" s="46">
        <f t="shared" si="3"/>
        <v>70213472</v>
      </c>
    </row>
    <row r="245" spans="1:19" s="14" customFormat="1" x14ac:dyDescent="0.3">
      <c r="A245" s="10" t="s">
        <v>1171</v>
      </c>
      <c r="B245" s="11" t="s">
        <v>1162</v>
      </c>
      <c r="C245" s="11">
        <v>1745192</v>
      </c>
      <c r="D245" s="11" t="s">
        <v>27</v>
      </c>
      <c r="E245" s="10"/>
      <c r="F245" s="11" t="s">
        <v>28</v>
      </c>
      <c r="G245" s="11" t="s">
        <v>29</v>
      </c>
      <c r="H245" s="11">
        <v>25588</v>
      </c>
      <c r="I245" s="11">
        <v>2</v>
      </c>
      <c r="J245" s="11" t="s">
        <v>288</v>
      </c>
      <c r="K245" s="11" t="s">
        <v>289</v>
      </c>
      <c r="L245" s="11" t="s">
        <v>32</v>
      </c>
      <c r="M245" s="12">
        <v>600</v>
      </c>
      <c r="N245" s="12">
        <v>3.48</v>
      </c>
      <c r="O245" s="12">
        <v>2088</v>
      </c>
      <c r="P245" s="12">
        <v>0</v>
      </c>
      <c r="Q245" s="12">
        <v>0</v>
      </c>
      <c r="R245" s="12">
        <v>2088</v>
      </c>
      <c r="S245" s="46">
        <f t="shared" si="3"/>
        <v>53427744</v>
      </c>
    </row>
    <row r="246" spans="1:19" s="14" customFormat="1" x14ac:dyDescent="0.3">
      <c r="A246" s="10" t="s">
        <v>1171</v>
      </c>
      <c r="B246" s="11" t="s">
        <v>1162</v>
      </c>
      <c r="C246" s="11">
        <v>1745192</v>
      </c>
      <c r="D246" s="11" t="s">
        <v>27</v>
      </c>
      <c r="E246" s="10"/>
      <c r="F246" s="11" t="s">
        <v>28</v>
      </c>
      <c r="G246" s="11" t="s">
        <v>29</v>
      </c>
      <c r="H246" s="11">
        <v>25588</v>
      </c>
      <c r="I246" s="11">
        <v>3</v>
      </c>
      <c r="J246" s="11" t="s">
        <v>64</v>
      </c>
      <c r="K246" s="11" t="s">
        <v>65</v>
      </c>
      <c r="L246" s="11" t="s">
        <v>32</v>
      </c>
      <c r="M246" s="12">
        <v>500</v>
      </c>
      <c r="N246" s="12">
        <v>2.5099999999999998</v>
      </c>
      <c r="O246" s="12">
        <v>1255</v>
      </c>
      <c r="P246" s="12">
        <v>0</v>
      </c>
      <c r="Q246" s="12">
        <v>0</v>
      </c>
      <c r="R246" s="12">
        <v>1255</v>
      </c>
      <c r="S246" s="46">
        <f t="shared" si="3"/>
        <v>32112940</v>
      </c>
    </row>
    <row r="247" spans="1:19" s="14" customFormat="1" x14ac:dyDescent="0.3">
      <c r="A247" s="10" t="s">
        <v>1171</v>
      </c>
      <c r="B247" s="11" t="s">
        <v>1162</v>
      </c>
      <c r="C247" s="11">
        <v>1745192</v>
      </c>
      <c r="D247" s="11" t="s">
        <v>27</v>
      </c>
      <c r="E247" s="10"/>
      <c r="F247" s="11" t="s">
        <v>28</v>
      </c>
      <c r="G247" s="11" t="s">
        <v>29</v>
      </c>
      <c r="H247" s="11">
        <v>25588</v>
      </c>
      <c r="I247" s="11">
        <v>4</v>
      </c>
      <c r="J247" s="11" t="s">
        <v>66</v>
      </c>
      <c r="K247" s="11" t="s">
        <v>67</v>
      </c>
      <c r="L247" s="11" t="s">
        <v>32</v>
      </c>
      <c r="M247" s="12">
        <v>600</v>
      </c>
      <c r="N247" s="12">
        <v>2.48</v>
      </c>
      <c r="O247" s="12">
        <v>1488</v>
      </c>
      <c r="P247" s="12">
        <v>0</v>
      </c>
      <c r="Q247" s="12">
        <v>0</v>
      </c>
      <c r="R247" s="12">
        <v>1488</v>
      </c>
      <c r="S247" s="46">
        <f t="shared" si="3"/>
        <v>38074944</v>
      </c>
    </row>
    <row r="248" spans="1:19" s="14" customFormat="1" x14ac:dyDescent="0.3">
      <c r="A248" s="10" t="s">
        <v>1171</v>
      </c>
      <c r="B248" s="11" t="s">
        <v>1162</v>
      </c>
      <c r="C248" s="11">
        <v>1745192</v>
      </c>
      <c r="D248" s="11" t="s">
        <v>27</v>
      </c>
      <c r="E248" s="10"/>
      <c r="F248" s="11" t="s">
        <v>28</v>
      </c>
      <c r="G248" s="11" t="s">
        <v>29</v>
      </c>
      <c r="H248" s="11">
        <v>25588</v>
      </c>
      <c r="I248" s="11">
        <v>5</v>
      </c>
      <c r="J248" s="11" t="s">
        <v>68</v>
      </c>
      <c r="K248" s="11" t="s">
        <v>69</v>
      </c>
      <c r="L248" s="11" t="s">
        <v>32</v>
      </c>
      <c r="M248" s="12">
        <v>600</v>
      </c>
      <c r="N248" s="12">
        <v>3.47</v>
      </c>
      <c r="O248" s="12">
        <v>2082</v>
      </c>
      <c r="P248" s="12">
        <v>0</v>
      </c>
      <c r="Q248" s="12">
        <v>0</v>
      </c>
      <c r="R248" s="12">
        <v>2082</v>
      </c>
      <c r="S248" s="46">
        <f t="shared" si="3"/>
        <v>53274216</v>
      </c>
    </row>
    <row r="249" spans="1:19" s="14" customFormat="1" x14ac:dyDescent="0.3">
      <c r="A249" s="10" t="s">
        <v>1171</v>
      </c>
      <c r="B249" s="11" t="s">
        <v>1162</v>
      </c>
      <c r="C249" s="11">
        <v>1745192</v>
      </c>
      <c r="D249" s="11" t="s">
        <v>27</v>
      </c>
      <c r="E249" s="10"/>
      <c r="F249" s="11" t="s">
        <v>28</v>
      </c>
      <c r="G249" s="11" t="s">
        <v>29</v>
      </c>
      <c r="H249" s="11">
        <v>25588</v>
      </c>
      <c r="I249" s="11">
        <v>6</v>
      </c>
      <c r="J249" s="11" t="s">
        <v>70</v>
      </c>
      <c r="K249" s="11" t="s">
        <v>71</v>
      </c>
      <c r="L249" s="11" t="s">
        <v>32</v>
      </c>
      <c r="M249" s="12">
        <v>200</v>
      </c>
      <c r="N249" s="12">
        <v>2.57</v>
      </c>
      <c r="O249" s="12">
        <v>514</v>
      </c>
      <c r="P249" s="12">
        <v>0</v>
      </c>
      <c r="Q249" s="12">
        <v>0</v>
      </c>
      <c r="R249" s="12">
        <v>514</v>
      </c>
      <c r="S249" s="46">
        <f t="shared" si="3"/>
        <v>13152232</v>
      </c>
    </row>
    <row r="250" spans="1:19" s="14" customFormat="1" x14ac:dyDescent="0.3">
      <c r="A250" s="10" t="s">
        <v>1171</v>
      </c>
      <c r="B250" s="11" t="s">
        <v>1162</v>
      </c>
      <c r="C250" s="11">
        <v>1745192</v>
      </c>
      <c r="D250" s="11" t="s">
        <v>27</v>
      </c>
      <c r="E250" s="10"/>
      <c r="F250" s="11" t="s">
        <v>28</v>
      </c>
      <c r="G250" s="11" t="s">
        <v>29</v>
      </c>
      <c r="H250" s="11">
        <v>25588</v>
      </c>
      <c r="I250" s="11">
        <v>7</v>
      </c>
      <c r="J250" s="11" t="s">
        <v>261</v>
      </c>
      <c r="K250" s="11" t="s">
        <v>262</v>
      </c>
      <c r="L250" s="11" t="s">
        <v>32</v>
      </c>
      <c r="M250" s="12">
        <v>200</v>
      </c>
      <c r="N250" s="12">
        <v>3.51</v>
      </c>
      <c r="O250" s="12">
        <v>702</v>
      </c>
      <c r="P250" s="12">
        <v>0</v>
      </c>
      <c r="Q250" s="12">
        <v>0</v>
      </c>
      <c r="R250" s="12">
        <v>702</v>
      </c>
      <c r="S250" s="46">
        <f t="shared" si="3"/>
        <v>17962776</v>
      </c>
    </row>
    <row r="251" spans="1:19" s="14" customFormat="1" x14ac:dyDescent="0.3">
      <c r="A251" s="10" t="s">
        <v>1171</v>
      </c>
      <c r="B251" s="11" t="s">
        <v>1162</v>
      </c>
      <c r="C251" s="11">
        <v>1745192</v>
      </c>
      <c r="D251" s="11" t="s">
        <v>27</v>
      </c>
      <c r="E251" s="10"/>
      <c r="F251" s="11" t="s">
        <v>28</v>
      </c>
      <c r="G251" s="11" t="s">
        <v>29</v>
      </c>
      <c r="H251" s="11">
        <v>25588</v>
      </c>
      <c r="I251" s="11">
        <v>8</v>
      </c>
      <c r="J251" s="11"/>
      <c r="K251" s="11" t="s">
        <v>1172</v>
      </c>
      <c r="L251" s="11" t="s">
        <v>46</v>
      </c>
      <c r="M251" s="12">
        <v>0</v>
      </c>
      <c r="N251" s="12">
        <v>0</v>
      </c>
      <c r="O251" s="12">
        <v>0</v>
      </c>
      <c r="P251" s="12">
        <v>0</v>
      </c>
      <c r="Q251" s="12">
        <v>0</v>
      </c>
      <c r="R251" s="12">
        <v>0</v>
      </c>
      <c r="S251" s="46">
        <f t="shared" si="3"/>
        <v>0</v>
      </c>
    </row>
    <row r="252" spans="1:19" s="14" customFormat="1" x14ac:dyDescent="0.3">
      <c r="A252" s="10" t="s">
        <v>1173</v>
      </c>
      <c r="B252" s="11" t="s">
        <v>1162</v>
      </c>
      <c r="C252" s="11">
        <v>1745193</v>
      </c>
      <c r="D252" s="11" t="s">
        <v>27</v>
      </c>
      <c r="E252" s="10"/>
      <c r="F252" s="11" t="s">
        <v>28</v>
      </c>
      <c r="G252" s="11" t="s">
        <v>29</v>
      </c>
      <c r="H252" s="11">
        <v>25588</v>
      </c>
      <c r="I252" s="11">
        <v>1</v>
      </c>
      <c r="J252" s="11" t="s">
        <v>56</v>
      </c>
      <c r="K252" s="11" t="s">
        <v>57</v>
      </c>
      <c r="L252" s="11" t="s">
        <v>32</v>
      </c>
      <c r="M252" s="12">
        <v>1000</v>
      </c>
      <c r="N252" s="12">
        <v>6.0540000000000003</v>
      </c>
      <c r="O252" s="12">
        <v>6054</v>
      </c>
      <c r="P252" s="12">
        <v>0</v>
      </c>
      <c r="Q252" s="12">
        <v>0</v>
      </c>
      <c r="R252" s="12">
        <v>6054</v>
      </c>
      <c r="S252" s="46">
        <f t="shared" si="3"/>
        <v>154909752</v>
      </c>
    </row>
    <row r="253" spans="1:19" s="14" customFormat="1" x14ac:dyDescent="0.3">
      <c r="A253" s="10" t="s">
        <v>1173</v>
      </c>
      <c r="B253" s="11" t="s">
        <v>1162</v>
      </c>
      <c r="C253" s="11">
        <v>1745193</v>
      </c>
      <c r="D253" s="11" t="s">
        <v>27</v>
      </c>
      <c r="E253" s="10"/>
      <c r="F253" s="11" t="s">
        <v>28</v>
      </c>
      <c r="G253" s="11" t="s">
        <v>29</v>
      </c>
      <c r="H253" s="11">
        <v>25588</v>
      </c>
      <c r="I253" s="11">
        <v>2</v>
      </c>
      <c r="J253" s="11" t="s">
        <v>58</v>
      </c>
      <c r="K253" s="11" t="s">
        <v>59</v>
      </c>
      <c r="L253" s="11" t="s">
        <v>32</v>
      </c>
      <c r="M253" s="12">
        <v>1000</v>
      </c>
      <c r="N253" s="12">
        <v>2.0880000000000001</v>
      </c>
      <c r="O253" s="12">
        <v>2088</v>
      </c>
      <c r="P253" s="12">
        <v>0</v>
      </c>
      <c r="Q253" s="12">
        <v>0</v>
      </c>
      <c r="R253" s="12">
        <v>2088</v>
      </c>
      <c r="S253" s="46">
        <f t="shared" si="3"/>
        <v>53427744</v>
      </c>
    </row>
    <row r="254" spans="1:19" s="14" customFormat="1" x14ac:dyDescent="0.3">
      <c r="A254" s="10" t="s">
        <v>1173</v>
      </c>
      <c r="B254" s="11" t="s">
        <v>1162</v>
      </c>
      <c r="C254" s="11">
        <v>1745193</v>
      </c>
      <c r="D254" s="11" t="s">
        <v>27</v>
      </c>
      <c r="E254" s="10"/>
      <c r="F254" s="11" t="s">
        <v>28</v>
      </c>
      <c r="G254" s="11" t="s">
        <v>29</v>
      </c>
      <c r="H254" s="11">
        <v>25588</v>
      </c>
      <c r="I254" s="11">
        <v>3</v>
      </c>
      <c r="J254" s="11"/>
      <c r="K254" s="11" t="s">
        <v>1174</v>
      </c>
      <c r="L254" s="11" t="s">
        <v>46</v>
      </c>
      <c r="M254" s="12">
        <v>0</v>
      </c>
      <c r="N254" s="12">
        <v>0</v>
      </c>
      <c r="O254" s="12">
        <v>0</v>
      </c>
      <c r="P254" s="12">
        <v>0</v>
      </c>
      <c r="Q254" s="12">
        <v>0</v>
      </c>
      <c r="R254" s="12">
        <v>0</v>
      </c>
      <c r="S254" s="46">
        <f t="shared" si="3"/>
        <v>0</v>
      </c>
    </row>
    <row r="255" spans="1:19" s="14" customFormat="1" x14ac:dyDescent="0.3">
      <c r="A255" s="10" t="s">
        <v>1175</v>
      </c>
      <c r="B255" s="11" t="s">
        <v>1162</v>
      </c>
      <c r="C255" s="11">
        <v>1745194</v>
      </c>
      <c r="D255" s="11" t="s">
        <v>27</v>
      </c>
      <c r="E255" s="10"/>
      <c r="F255" s="11" t="s">
        <v>28</v>
      </c>
      <c r="G255" s="11" t="s">
        <v>29</v>
      </c>
      <c r="H255" s="11">
        <v>25588</v>
      </c>
      <c r="I255" s="11">
        <v>1</v>
      </c>
      <c r="J255" s="11" t="s">
        <v>253</v>
      </c>
      <c r="K255" s="11" t="s">
        <v>254</v>
      </c>
      <c r="L255" s="11" t="s">
        <v>32</v>
      </c>
      <c r="M255" s="12">
        <v>2000</v>
      </c>
      <c r="N255" s="12">
        <v>2.88002</v>
      </c>
      <c r="O255" s="12">
        <v>5760.04</v>
      </c>
      <c r="P255" s="12">
        <v>0</v>
      </c>
      <c r="Q255" s="12">
        <v>0</v>
      </c>
      <c r="R255" s="12">
        <v>5760.04</v>
      </c>
      <c r="S255" s="46">
        <f t="shared" si="3"/>
        <v>147387904</v>
      </c>
    </row>
    <row r="256" spans="1:19" s="14" customFormat="1" x14ac:dyDescent="0.3">
      <c r="A256" s="10" t="s">
        <v>1175</v>
      </c>
      <c r="B256" s="11" t="s">
        <v>1162</v>
      </c>
      <c r="C256" s="11">
        <v>1745194</v>
      </c>
      <c r="D256" s="11" t="s">
        <v>27</v>
      </c>
      <c r="E256" s="10"/>
      <c r="F256" s="11" t="s">
        <v>28</v>
      </c>
      <c r="G256" s="11" t="s">
        <v>29</v>
      </c>
      <c r="H256" s="11">
        <v>25588</v>
      </c>
      <c r="I256" s="11">
        <v>2</v>
      </c>
      <c r="J256" s="11"/>
      <c r="K256" s="11" t="s">
        <v>1176</v>
      </c>
      <c r="L256" s="11" t="s">
        <v>46</v>
      </c>
      <c r="M256" s="12">
        <v>0</v>
      </c>
      <c r="N256" s="12">
        <v>0</v>
      </c>
      <c r="O256" s="12">
        <v>0</v>
      </c>
      <c r="P256" s="12">
        <v>0</v>
      </c>
      <c r="Q256" s="12">
        <v>0</v>
      </c>
      <c r="R256" s="12">
        <v>0</v>
      </c>
      <c r="S256" s="46">
        <f t="shared" si="3"/>
        <v>0</v>
      </c>
    </row>
    <row r="257" spans="1:20" s="14" customFormat="1" x14ac:dyDescent="0.3">
      <c r="A257" s="10" t="s">
        <v>1177</v>
      </c>
      <c r="B257" s="11" t="s">
        <v>1162</v>
      </c>
      <c r="C257" s="11">
        <v>1745196</v>
      </c>
      <c r="D257" s="11" t="s">
        <v>27</v>
      </c>
      <c r="E257" s="10"/>
      <c r="F257" s="11" t="s">
        <v>28</v>
      </c>
      <c r="G257" s="11" t="s">
        <v>29</v>
      </c>
      <c r="H257" s="11">
        <v>25588</v>
      </c>
      <c r="I257" s="11">
        <v>1</v>
      </c>
      <c r="J257" s="11" t="s">
        <v>30</v>
      </c>
      <c r="K257" s="11" t="s">
        <v>31</v>
      </c>
      <c r="L257" s="11" t="s">
        <v>32</v>
      </c>
      <c r="M257" s="12">
        <v>1500</v>
      </c>
      <c r="N257" s="12">
        <v>2.88</v>
      </c>
      <c r="O257" s="12">
        <v>4320</v>
      </c>
      <c r="P257" s="12">
        <v>0</v>
      </c>
      <c r="Q257" s="12">
        <v>0</v>
      </c>
      <c r="R257" s="12">
        <v>4320</v>
      </c>
      <c r="S257" s="46">
        <f t="shared" ref="S257:S264" si="4">ROUND(M257*N257*H257,0)</f>
        <v>110540160</v>
      </c>
    </row>
    <row r="258" spans="1:20" s="14" customFormat="1" x14ac:dyDescent="0.3">
      <c r="A258" s="10" t="s">
        <v>1177</v>
      </c>
      <c r="B258" s="11" t="s">
        <v>1162</v>
      </c>
      <c r="C258" s="11">
        <v>1745196</v>
      </c>
      <c r="D258" s="11" t="s">
        <v>27</v>
      </c>
      <c r="E258" s="10"/>
      <c r="F258" s="11" t="s">
        <v>28</v>
      </c>
      <c r="G258" s="11" t="s">
        <v>29</v>
      </c>
      <c r="H258" s="11">
        <v>25588</v>
      </c>
      <c r="I258" s="11">
        <v>2</v>
      </c>
      <c r="J258" s="11" t="s">
        <v>33</v>
      </c>
      <c r="K258" s="11" t="s">
        <v>34</v>
      </c>
      <c r="L258" s="11" t="s">
        <v>32</v>
      </c>
      <c r="M258" s="12">
        <v>1000</v>
      </c>
      <c r="N258" s="12">
        <v>3.71</v>
      </c>
      <c r="O258" s="12">
        <v>3710</v>
      </c>
      <c r="P258" s="12">
        <v>0</v>
      </c>
      <c r="Q258" s="12">
        <v>0</v>
      </c>
      <c r="R258" s="12">
        <v>3710</v>
      </c>
      <c r="S258" s="46">
        <f t="shared" si="4"/>
        <v>94931480</v>
      </c>
    </row>
    <row r="259" spans="1:20" s="14" customFormat="1" x14ac:dyDescent="0.3">
      <c r="A259" s="10" t="s">
        <v>1177</v>
      </c>
      <c r="B259" s="11" t="s">
        <v>1162</v>
      </c>
      <c r="C259" s="11">
        <v>1745196</v>
      </c>
      <c r="D259" s="11" t="s">
        <v>27</v>
      </c>
      <c r="E259" s="10"/>
      <c r="F259" s="11" t="s">
        <v>28</v>
      </c>
      <c r="G259" s="11" t="s">
        <v>29</v>
      </c>
      <c r="H259" s="11">
        <v>25588</v>
      </c>
      <c r="I259" s="11">
        <v>3</v>
      </c>
      <c r="J259" s="11" t="s">
        <v>35</v>
      </c>
      <c r="K259" s="11" t="s">
        <v>36</v>
      </c>
      <c r="L259" s="11" t="s">
        <v>32</v>
      </c>
      <c r="M259" s="12">
        <v>100</v>
      </c>
      <c r="N259" s="12">
        <v>3.47</v>
      </c>
      <c r="O259" s="12">
        <v>347</v>
      </c>
      <c r="P259" s="12">
        <v>0</v>
      </c>
      <c r="Q259" s="12">
        <v>0</v>
      </c>
      <c r="R259" s="12">
        <v>347</v>
      </c>
      <c r="S259" s="46">
        <f t="shared" si="4"/>
        <v>8879036</v>
      </c>
    </row>
    <row r="260" spans="1:20" s="14" customFormat="1" x14ac:dyDescent="0.3">
      <c r="A260" s="10" t="s">
        <v>1177</v>
      </c>
      <c r="B260" s="11" t="s">
        <v>1162</v>
      </c>
      <c r="C260" s="11">
        <v>1745196</v>
      </c>
      <c r="D260" s="11" t="s">
        <v>27</v>
      </c>
      <c r="E260" s="10"/>
      <c r="F260" s="11" t="s">
        <v>28</v>
      </c>
      <c r="G260" s="11" t="s">
        <v>29</v>
      </c>
      <c r="H260" s="11">
        <v>25588</v>
      </c>
      <c r="I260" s="11">
        <v>4</v>
      </c>
      <c r="J260" s="11" t="s">
        <v>247</v>
      </c>
      <c r="K260" s="11" t="s">
        <v>248</v>
      </c>
      <c r="L260" s="11" t="s">
        <v>32</v>
      </c>
      <c r="M260" s="12">
        <v>200</v>
      </c>
      <c r="N260" s="12">
        <v>4.0999999999999996</v>
      </c>
      <c r="O260" s="12">
        <v>820</v>
      </c>
      <c r="P260" s="12">
        <v>0</v>
      </c>
      <c r="Q260" s="12">
        <v>0</v>
      </c>
      <c r="R260" s="12">
        <v>820</v>
      </c>
      <c r="S260" s="46">
        <f t="shared" si="4"/>
        <v>20982160</v>
      </c>
    </row>
    <row r="261" spans="1:20" s="14" customFormat="1" x14ac:dyDescent="0.3">
      <c r="A261" s="10" t="s">
        <v>1177</v>
      </c>
      <c r="B261" s="11" t="s">
        <v>1162</v>
      </c>
      <c r="C261" s="11">
        <v>1745196</v>
      </c>
      <c r="D261" s="11" t="s">
        <v>27</v>
      </c>
      <c r="E261" s="10"/>
      <c r="F261" s="11" t="s">
        <v>28</v>
      </c>
      <c r="G261" s="11" t="s">
        <v>29</v>
      </c>
      <c r="H261" s="11">
        <v>25588</v>
      </c>
      <c r="I261" s="11">
        <v>5</v>
      </c>
      <c r="J261" s="11" t="s">
        <v>41</v>
      </c>
      <c r="K261" s="11" t="s">
        <v>42</v>
      </c>
      <c r="L261" s="11" t="s">
        <v>32</v>
      </c>
      <c r="M261" s="12">
        <v>200</v>
      </c>
      <c r="N261" s="12">
        <v>4.22</v>
      </c>
      <c r="O261" s="12">
        <v>844</v>
      </c>
      <c r="P261" s="12">
        <v>0</v>
      </c>
      <c r="Q261" s="12">
        <v>0</v>
      </c>
      <c r="R261" s="12">
        <v>844</v>
      </c>
      <c r="S261" s="46">
        <f t="shared" si="4"/>
        <v>21596272</v>
      </c>
    </row>
    <row r="262" spans="1:20" s="14" customFormat="1" x14ac:dyDescent="0.3">
      <c r="A262" s="10" t="s">
        <v>1177</v>
      </c>
      <c r="B262" s="11" t="s">
        <v>1162</v>
      </c>
      <c r="C262" s="11">
        <v>1745196</v>
      </c>
      <c r="D262" s="11" t="s">
        <v>27</v>
      </c>
      <c r="E262" s="10"/>
      <c r="F262" s="11" t="s">
        <v>28</v>
      </c>
      <c r="G262" s="11" t="s">
        <v>29</v>
      </c>
      <c r="H262" s="11">
        <v>25588</v>
      </c>
      <c r="I262" s="11">
        <v>6</v>
      </c>
      <c r="J262" s="11" t="s">
        <v>388</v>
      </c>
      <c r="K262" s="11" t="s">
        <v>389</v>
      </c>
      <c r="L262" s="11" t="s">
        <v>32</v>
      </c>
      <c r="M262" s="12">
        <v>100</v>
      </c>
      <c r="N262" s="12">
        <v>8.19</v>
      </c>
      <c r="O262" s="12">
        <v>819</v>
      </c>
      <c r="P262" s="12">
        <v>0</v>
      </c>
      <c r="Q262" s="12">
        <v>0</v>
      </c>
      <c r="R262" s="12">
        <v>819</v>
      </c>
      <c r="S262" s="46">
        <f t="shared" si="4"/>
        <v>20956572</v>
      </c>
    </row>
    <row r="263" spans="1:20" s="14" customFormat="1" x14ac:dyDescent="0.3">
      <c r="A263" s="10" t="s">
        <v>1177</v>
      </c>
      <c r="B263" s="11" t="s">
        <v>1162</v>
      </c>
      <c r="C263" s="11">
        <v>1745196</v>
      </c>
      <c r="D263" s="11" t="s">
        <v>27</v>
      </c>
      <c r="E263" s="10"/>
      <c r="F263" s="11" t="s">
        <v>28</v>
      </c>
      <c r="G263" s="11" t="s">
        <v>29</v>
      </c>
      <c r="H263" s="11">
        <v>25588</v>
      </c>
      <c r="I263" s="11">
        <v>7</v>
      </c>
      <c r="J263" s="11" t="s">
        <v>43</v>
      </c>
      <c r="K263" s="11" t="s">
        <v>44</v>
      </c>
      <c r="L263" s="11" t="s">
        <v>32</v>
      </c>
      <c r="M263" s="12">
        <v>2000</v>
      </c>
      <c r="N263" s="12">
        <v>8.16</v>
      </c>
      <c r="O263" s="12">
        <v>16320</v>
      </c>
      <c r="P263" s="12">
        <v>0</v>
      </c>
      <c r="Q263" s="12">
        <v>0</v>
      </c>
      <c r="R263" s="12">
        <v>16320</v>
      </c>
      <c r="S263" s="46">
        <f t="shared" si="4"/>
        <v>417596160</v>
      </c>
    </row>
    <row r="264" spans="1:20" s="14" customFormat="1" x14ac:dyDescent="0.3">
      <c r="A264" s="10" t="s">
        <v>1177</v>
      </c>
      <c r="B264" s="11" t="s">
        <v>1162</v>
      </c>
      <c r="C264" s="11">
        <v>1745196</v>
      </c>
      <c r="D264" s="11" t="s">
        <v>27</v>
      </c>
      <c r="E264" s="10"/>
      <c r="F264" s="11" t="s">
        <v>28</v>
      </c>
      <c r="G264" s="11" t="s">
        <v>29</v>
      </c>
      <c r="H264" s="11">
        <v>25588</v>
      </c>
      <c r="I264" s="11">
        <v>8</v>
      </c>
      <c r="J264" s="11"/>
      <c r="K264" s="11" t="s">
        <v>1178</v>
      </c>
      <c r="L264" s="11" t="s">
        <v>46</v>
      </c>
      <c r="M264" s="12">
        <v>0</v>
      </c>
      <c r="N264" s="12">
        <v>0</v>
      </c>
      <c r="O264" s="12">
        <v>0</v>
      </c>
      <c r="P264" s="12">
        <v>0</v>
      </c>
      <c r="Q264" s="12">
        <v>0</v>
      </c>
      <c r="R264" s="12">
        <v>0</v>
      </c>
      <c r="S264" s="46">
        <f t="shared" si="4"/>
        <v>0</v>
      </c>
    </row>
    <row r="265" spans="1:20" x14ac:dyDescent="0.3">
      <c r="L265" s="22" t="s">
        <v>674</v>
      </c>
      <c r="M265" s="22" t="s">
        <v>674</v>
      </c>
      <c r="N265" s="22" t="s">
        <v>674</v>
      </c>
      <c r="O265" s="22" t="s">
        <v>674</v>
      </c>
      <c r="P265" s="22" t="s">
        <v>674</v>
      </c>
      <c r="Q265" s="22" t="s">
        <v>674</v>
      </c>
      <c r="R265" s="22" t="s">
        <v>674</v>
      </c>
      <c r="S265" s="29"/>
    </row>
    <row r="266" spans="1:20" x14ac:dyDescent="0.3">
      <c r="R266" s="22" t="s">
        <v>909</v>
      </c>
      <c r="S266" s="29">
        <f>SUM(S4:S264)</f>
        <v>37225924059</v>
      </c>
    </row>
    <row r="267" spans="1:20" x14ac:dyDescent="0.3">
      <c r="R267" t="s">
        <v>1179</v>
      </c>
      <c r="S267" s="29">
        <v>-147597750</v>
      </c>
    </row>
    <row r="268" spans="1:20" x14ac:dyDescent="0.3">
      <c r="R268" t="s">
        <v>917</v>
      </c>
      <c r="S268" s="29">
        <v>41652308</v>
      </c>
    </row>
    <row r="269" spans="1:20" x14ac:dyDescent="0.3">
      <c r="R269" s="22" t="s">
        <v>910</v>
      </c>
      <c r="S269" s="29">
        <v>37119978618</v>
      </c>
    </row>
    <row r="270" spans="1:20" x14ac:dyDescent="0.3">
      <c r="R270" s="22" t="s">
        <v>911</v>
      </c>
      <c r="S270" s="29">
        <f>SUM(S266:S268)-S269</f>
        <v>-1</v>
      </c>
      <c r="T270" s="22" t="s">
        <v>912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73BAD-FF10-4DE4-ACD9-C217952B423D}">
  <dimension ref="A1:T357"/>
  <sheetViews>
    <sheetView topLeftCell="L341" workbookViewId="0">
      <selection activeCell="B210" sqref="B210"/>
    </sheetView>
  </sheetViews>
  <sheetFormatPr defaultRowHeight="14.4" x14ac:dyDescent="0.3"/>
  <cols>
    <col min="1" max="1" width="9.77734375" bestFit="1" customWidth="1"/>
    <col min="2" max="2" width="18.109375" bestFit="1" customWidth="1"/>
    <col min="3" max="3" width="10.5546875" bestFit="1" customWidth="1"/>
    <col min="4" max="4" width="24.6640625" bestFit="1" customWidth="1"/>
    <col min="5" max="5" width="10.77734375" bestFit="1" customWidth="1"/>
    <col min="6" max="6" width="44.44140625" bestFit="1" customWidth="1"/>
    <col min="7" max="7" width="10.77734375" bestFit="1" customWidth="1"/>
    <col min="8" max="8" width="7.109375" bestFit="1" customWidth="1"/>
    <col min="9" max="9" width="10" bestFit="1" customWidth="1"/>
    <col min="10" max="10" width="13.33203125" bestFit="1" customWidth="1"/>
    <col min="11" max="11" width="100.21875" bestFit="1" customWidth="1"/>
    <col min="12" max="12" width="6.77734375" bestFit="1" customWidth="1"/>
    <col min="13" max="14" width="11.109375" bestFit="1" customWidth="1"/>
    <col min="15" max="15" width="14.6640625" bestFit="1" customWidth="1"/>
    <col min="16" max="16" width="9.109375" bestFit="1" customWidth="1"/>
    <col min="17" max="17" width="6.6640625" bestFit="1" customWidth="1"/>
    <col min="18" max="19" width="14.6640625" bestFit="1" customWidth="1"/>
  </cols>
  <sheetData>
    <row r="1" spans="1:19" x14ac:dyDescent="0.3">
      <c r="S1" s="29"/>
    </row>
    <row r="2" spans="1:19" x14ac:dyDescent="0.3">
      <c r="A2" s="14"/>
      <c r="B2" s="14"/>
      <c r="C2" s="14"/>
      <c r="D2" s="14"/>
      <c r="E2" s="14"/>
      <c r="F2" s="14"/>
      <c r="G2" s="14"/>
      <c r="H2" s="14"/>
      <c r="I2" s="14"/>
      <c r="J2" s="14"/>
      <c r="K2" s="14"/>
      <c r="L2" s="14"/>
      <c r="M2" s="14"/>
      <c r="N2" s="14"/>
      <c r="O2" s="14"/>
      <c r="P2" s="14"/>
      <c r="Q2" s="14"/>
      <c r="R2" s="14"/>
      <c r="S2" s="48"/>
    </row>
    <row r="3" spans="1:19" ht="43.2" x14ac:dyDescent="0.3">
      <c r="A3" s="49" t="s">
        <v>421</v>
      </c>
      <c r="B3" s="50" t="s">
        <v>24</v>
      </c>
      <c r="C3" s="50" t="s">
        <v>422</v>
      </c>
      <c r="D3" s="50" t="s">
        <v>423</v>
      </c>
      <c r="E3" s="49" t="s">
        <v>424</v>
      </c>
      <c r="F3" s="50" t="s">
        <v>425</v>
      </c>
      <c r="G3" s="50" t="s">
        <v>426</v>
      </c>
      <c r="H3" s="50" t="s">
        <v>427</v>
      </c>
      <c r="I3" s="50" t="s">
        <v>428</v>
      </c>
      <c r="J3" s="51" t="s">
        <v>429</v>
      </c>
      <c r="K3" s="50" t="s">
        <v>430</v>
      </c>
      <c r="L3" s="50" t="s">
        <v>431</v>
      </c>
      <c r="M3" s="52" t="s">
        <v>432</v>
      </c>
      <c r="N3" s="52" t="s">
        <v>433</v>
      </c>
      <c r="O3" s="52" t="s">
        <v>434</v>
      </c>
      <c r="P3" s="52" t="s">
        <v>11</v>
      </c>
      <c r="Q3" s="52" t="s">
        <v>435</v>
      </c>
      <c r="R3" s="52" t="s">
        <v>436</v>
      </c>
      <c r="S3" s="53" t="s">
        <v>401</v>
      </c>
    </row>
    <row r="4" spans="1:19" s="33" customFormat="1" x14ac:dyDescent="0.3">
      <c r="A4" s="10" t="s">
        <v>1011</v>
      </c>
      <c r="B4" s="11" t="s">
        <v>1008</v>
      </c>
      <c r="C4" s="11">
        <v>1745136</v>
      </c>
      <c r="D4" s="11" t="s">
        <v>98</v>
      </c>
      <c r="E4" s="10"/>
      <c r="F4" s="11" t="s">
        <v>99</v>
      </c>
      <c r="G4" s="11" t="s">
        <v>81</v>
      </c>
      <c r="H4" s="11">
        <v>23482</v>
      </c>
      <c r="I4" s="11">
        <v>1</v>
      </c>
      <c r="J4" s="11" t="s">
        <v>100</v>
      </c>
      <c r="K4" s="11" t="s">
        <v>101</v>
      </c>
      <c r="L4" s="11" t="s">
        <v>32</v>
      </c>
      <c r="M4" s="12">
        <v>1500</v>
      </c>
      <c r="N4" s="12">
        <v>7.89</v>
      </c>
      <c r="O4" s="12">
        <v>11835</v>
      </c>
      <c r="P4" s="12">
        <v>0</v>
      </c>
      <c r="Q4" s="12">
        <v>0</v>
      </c>
      <c r="R4" s="12">
        <v>11835</v>
      </c>
      <c r="S4" s="46">
        <f>ROUND(M4*N4*H4,0)</f>
        <v>277909470</v>
      </c>
    </row>
    <row r="5" spans="1:19" s="33" customFormat="1" x14ac:dyDescent="0.3">
      <c r="A5" s="10" t="s">
        <v>1011</v>
      </c>
      <c r="B5" s="11" t="s">
        <v>1008</v>
      </c>
      <c r="C5" s="11">
        <v>1745136</v>
      </c>
      <c r="D5" s="11" t="s">
        <v>98</v>
      </c>
      <c r="E5" s="10"/>
      <c r="F5" s="11" t="s">
        <v>99</v>
      </c>
      <c r="G5" s="11" t="s">
        <v>81</v>
      </c>
      <c r="H5" s="11">
        <v>23482</v>
      </c>
      <c r="I5" s="11">
        <v>2</v>
      </c>
      <c r="J5" s="11" t="s">
        <v>102</v>
      </c>
      <c r="K5" s="11" t="s">
        <v>196</v>
      </c>
      <c r="L5" s="11" t="s">
        <v>32</v>
      </c>
      <c r="M5" s="12">
        <v>1500</v>
      </c>
      <c r="N5" s="12">
        <v>7.89</v>
      </c>
      <c r="O5" s="12">
        <v>11835</v>
      </c>
      <c r="P5" s="12">
        <v>0</v>
      </c>
      <c r="Q5" s="12">
        <v>0</v>
      </c>
      <c r="R5" s="12">
        <v>11835</v>
      </c>
      <c r="S5" s="46">
        <f t="shared" ref="S5:S64" si="0">ROUND(M5*N5*H5,0)</f>
        <v>277909470</v>
      </c>
    </row>
    <row r="6" spans="1:19" s="33" customFormat="1" x14ac:dyDescent="0.3">
      <c r="A6" s="10" t="s">
        <v>1011</v>
      </c>
      <c r="B6" s="11" t="s">
        <v>1008</v>
      </c>
      <c r="C6" s="11">
        <v>1745136</v>
      </c>
      <c r="D6" s="11" t="s">
        <v>98</v>
      </c>
      <c r="E6" s="10"/>
      <c r="F6" s="11" t="s">
        <v>99</v>
      </c>
      <c r="G6" s="11" t="s">
        <v>81</v>
      </c>
      <c r="H6" s="11">
        <v>23482</v>
      </c>
      <c r="I6" s="11">
        <v>3</v>
      </c>
      <c r="J6" s="11" t="s">
        <v>104</v>
      </c>
      <c r="K6" s="11" t="s">
        <v>197</v>
      </c>
      <c r="L6" s="11" t="s">
        <v>32</v>
      </c>
      <c r="M6" s="12">
        <v>1500</v>
      </c>
      <c r="N6" s="12">
        <v>2.4900000000000002</v>
      </c>
      <c r="O6" s="12">
        <v>3735</v>
      </c>
      <c r="P6" s="12">
        <v>0</v>
      </c>
      <c r="Q6" s="12">
        <v>0</v>
      </c>
      <c r="R6" s="12">
        <v>3735</v>
      </c>
      <c r="S6" s="46">
        <f t="shared" si="0"/>
        <v>87705270</v>
      </c>
    </row>
    <row r="7" spans="1:19" s="33" customFormat="1" x14ac:dyDescent="0.3">
      <c r="A7" s="10" t="s">
        <v>1011</v>
      </c>
      <c r="B7" s="11" t="s">
        <v>1008</v>
      </c>
      <c r="C7" s="11">
        <v>1745136</v>
      </c>
      <c r="D7" s="11" t="s">
        <v>98</v>
      </c>
      <c r="E7" s="10"/>
      <c r="F7" s="11" t="s">
        <v>99</v>
      </c>
      <c r="G7" s="11" t="s">
        <v>81</v>
      </c>
      <c r="H7" s="11">
        <v>23482</v>
      </c>
      <c r="I7" s="11">
        <v>4</v>
      </c>
      <c r="J7" s="11" t="s">
        <v>106</v>
      </c>
      <c r="K7" s="11" t="s">
        <v>107</v>
      </c>
      <c r="L7" s="11" t="s">
        <v>32</v>
      </c>
      <c r="M7" s="12">
        <v>1500</v>
      </c>
      <c r="N7" s="12">
        <v>7.9</v>
      </c>
      <c r="O7" s="12">
        <v>11850</v>
      </c>
      <c r="P7" s="12">
        <v>0</v>
      </c>
      <c r="Q7" s="12">
        <v>0</v>
      </c>
      <c r="R7" s="12">
        <v>11850</v>
      </c>
      <c r="S7" s="46">
        <f t="shared" si="0"/>
        <v>278261700</v>
      </c>
    </row>
    <row r="8" spans="1:19" s="33" customFormat="1" x14ac:dyDescent="0.3">
      <c r="A8" s="10" t="s">
        <v>1011</v>
      </c>
      <c r="B8" s="11" t="s">
        <v>1008</v>
      </c>
      <c r="C8" s="11">
        <v>1745136</v>
      </c>
      <c r="D8" s="11" t="s">
        <v>98</v>
      </c>
      <c r="E8" s="10"/>
      <c r="F8" s="11" t="s">
        <v>99</v>
      </c>
      <c r="G8" s="11" t="s">
        <v>81</v>
      </c>
      <c r="H8" s="11">
        <v>23482</v>
      </c>
      <c r="I8" s="11">
        <v>5</v>
      </c>
      <c r="J8" s="11" t="s">
        <v>312</v>
      </c>
      <c r="K8" s="11" t="s">
        <v>313</v>
      </c>
      <c r="L8" s="11" t="s">
        <v>32</v>
      </c>
      <c r="M8" s="12">
        <v>1500</v>
      </c>
      <c r="N8" s="12">
        <v>7.9</v>
      </c>
      <c r="O8" s="12">
        <v>11850</v>
      </c>
      <c r="P8" s="12">
        <v>0</v>
      </c>
      <c r="Q8" s="12">
        <v>0</v>
      </c>
      <c r="R8" s="12">
        <v>11850</v>
      </c>
      <c r="S8" s="46">
        <f t="shared" si="0"/>
        <v>278261700</v>
      </c>
    </row>
    <row r="9" spans="1:19" s="14" customFormat="1" x14ac:dyDescent="0.3">
      <c r="A9" s="10" t="s">
        <v>1011</v>
      </c>
      <c r="B9" s="11" t="s">
        <v>1008</v>
      </c>
      <c r="C9" s="11">
        <v>1745136</v>
      </c>
      <c r="D9" s="11" t="s">
        <v>98</v>
      </c>
      <c r="E9" s="10"/>
      <c r="F9" s="11" t="s">
        <v>99</v>
      </c>
      <c r="G9" s="11" t="s">
        <v>81</v>
      </c>
      <c r="H9" s="11">
        <v>23482</v>
      </c>
      <c r="I9" s="11">
        <v>6</v>
      </c>
      <c r="J9" s="11"/>
      <c r="K9" s="11" t="s">
        <v>1012</v>
      </c>
      <c r="L9" s="11" t="s">
        <v>46</v>
      </c>
      <c r="M9" s="12">
        <v>0</v>
      </c>
      <c r="N9" s="12">
        <v>0</v>
      </c>
      <c r="O9" s="12">
        <v>0</v>
      </c>
      <c r="P9" s="12">
        <v>0</v>
      </c>
      <c r="Q9" s="12">
        <v>0</v>
      </c>
      <c r="R9" s="12">
        <v>0</v>
      </c>
      <c r="S9" s="46">
        <f t="shared" si="0"/>
        <v>0</v>
      </c>
    </row>
    <row r="10" spans="1:19" s="33" customFormat="1" x14ac:dyDescent="0.3">
      <c r="A10" s="10" t="s">
        <v>1055</v>
      </c>
      <c r="B10" s="11" t="s">
        <v>1049</v>
      </c>
      <c r="C10" s="11">
        <v>1745151</v>
      </c>
      <c r="D10" s="11" t="s">
        <v>98</v>
      </c>
      <c r="E10" s="10"/>
      <c r="F10" s="11" t="s">
        <v>99</v>
      </c>
      <c r="G10" s="11" t="s">
        <v>81</v>
      </c>
      <c r="H10" s="11">
        <v>23506</v>
      </c>
      <c r="I10" s="11">
        <v>1</v>
      </c>
      <c r="J10" s="11" t="s">
        <v>100</v>
      </c>
      <c r="K10" s="11" t="s">
        <v>101</v>
      </c>
      <c r="L10" s="11" t="s">
        <v>32</v>
      </c>
      <c r="M10" s="12">
        <v>1500</v>
      </c>
      <c r="N10" s="12">
        <v>7.89</v>
      </c>
      <c r="O10" s="12">
        <v>11835</v>
      </c>
      <c r="P10" s="12">
        <v>0</v>
      </c>
      <c r="Q10" s="12">
        <v>0</v>
      </c>
      <c r="R10" s="12">
        <v>11835</v>
      </c>
      <c r="S10" s="46">
        <f t="shared" si="0"/>
        <v>278193510</v>
      </c>
    </row>
    <row r="11" spans="1:19" s="33" customFormat="1" x14ac:dyDescent="0.3">
      <c r="A11" s="10" t="s">
        <v>1055</v>
      </c>
      <c r="B11" s="11" t="s">
        <v>1049</v>
      </c>
      <c r="C11" s="11">
        <v>1745151</v>
      </c>
      <c r="D11" s="11" t="s">
        <v>98</v>
      </c>
      <c r="E11" s="10"/>
      <c r="F11" s="11" t="s">
        <v>99</v>
      </c>
      <c r="G11" s="11" t="s">
        <v>81</v>
      </c>
      <c r="H11" s="11">
        <v>23506</v>
      </c>
      <c r="I11" s="11">
        <v>2</v>
      </c>
      <c r="J11" s="11" t="s">
        <v>102</v>
      </c>
      <c r="K11" s="11" t="s">
        <v>196</v>
      </c>
      <c r="L11" s="11" t="s">
        <v>32</v>
      </c>
      <c r="M11" s="12">
        <v>1500</v>
      </c>
      <c r="N11" s="12">
        <v>7.89</v>
      </c>
      <c r="O11" s="12">
        <v>11835</v>
      </c>
      <c r="P11" s="12">
        <v>0</v>
      </c>
      <c r="Q11" s="12">
        <v>0</v>
      </c>
      <c r="R11" s="12">
        <v>11835</v>
      </c>
      <c r="S11" s="46">
        <f t="shared" si="0"/>
        <v>278193510</v>
      </c>
    </row>
    <row r="12" spans="1:19" s="33" customFormat="1" x14ac:dyDescent="0.3">
      <c r="A12" s="10" t="s">
        <v>1055</v>
      </c>
      <c r="B12" s="11" t="s">
        <v>1049</v>
      </c>
      <c r="C12" s="11">
        <v>1745151</v>
      </c>
      <c r="D12" s="11" t="s">
        <v>98</v>
      </c>
      <c r="E12" s="10"/>
      <c r="F12" s="11" t="s">
        <v>99</v>
      </c>
      <c r="G12" s="11" t="s">
        <v>81</v>
      </c>
      <c r="H12" s="11">
        <v>23506</v>
      </c>
      <c r="I12" s="11">
        <v>3</v>
      </c>
      <c r="J12" s="11" t="s">
        <v>104</v>
      </c>
      <c r="K12" s="11" t="s">
        <v>197</v>
      </c>
      <c r="L12" s="11" t="s">
        <v>32</v>
      </c>
      <c r="M12" s="12">
        <v>3000</v>
      </c>
      <c r="N12" s="12">
        <v>2.4900000000000002</v>
      </c>
      <c r="O12" s="12">
        <v>7470</v>
      </c>
      <c r="P12" s="12">
        <v>0</v>
      </c>
      <c r="Q12" s="12">
        <v>0</v>
      </c>
      <c r="R12" s="12">
        <v>7470</v>
      </c>
      <c r="S12" s="46">
        <f t="shared" si="0"/>
        <v>175589820</v>
      </c>
    </row>
    <row r="13" spans="1:19" s="33" customFormat="1" x14ac:dyDescent="0.3">
      <c r="A13" s="10" t="s">
        <v>1055</v>
      </c>
      <c r="B13" s="11" t="s">
        <v>1049</v>
      </c>
      <c r="C13" s="11">
        <v>1745151</v>
      </c>
      <c r="D13" s="11" t="s">
        <v>98</v>
      </c>
      <c r="E13" s="10"/>
      <c r="F13" s="11" t="s">
        <v>99</v>
      </c>
      <c r="G13" s="11" t="s">
        <v>81</v>
      </c>
      <c r="H13" s="11">
        <v>23506</v>
      </c>
      <c r="I13" s="11">
        <v>4</v>
      </c>
      <c r="J13" s="11" t="s">
        <v>108</v>
      </c>
      <c r="K13" s="11" t="s">
        <v>981</v>
      </c>
      <c r="L13" s="11" t="s">
        <v>32</v>
      </c>
      <c r="M13" s="12">
        <v>1500</v>
      </c>
      <c r="N13" s="12">
        <v>2.77</v>
      </c>
      <c r="O13" s="12">
        <v>4155</v>
      </c>
      <c r="P13" s="12">
        <v>0</v>
      </c>
      <c r="Q13" s="12">
        <v>0</v>
      </c>
      <c r="R13" s="12">
        <v>4155</v>
      </c>
      <c r="S13" s="46">
        <f t="shared" si="0"/>
        <v>97667430</v>
      </c>
    </row>
    <row r="14" spans="1:19" s="14" customFormat="1" x14ac:dyDescent="0.3">
      <c r="A14" s="10" t="s">
        <v>1055</v>
      </c>
      <c r="B14" s="11" t="s">
        <v>1049</v>
      </c>
      <c r="C14" s="11">
        <v>1745151</v>
      </c>
      <c r="D14" s="11" t="s">
        <v>98</v>
      </c>
      <c r="E14" s="10"/>
      <c r="F14" s="11" t="s">
        <v>99</v>
      </c>
      <c r="G14" s="11" t="s">
        <v>81</v>
      </c>
      <c r="H14" s="11">
        <v>23506</v>
      </c>
      <c r="I14" s="11">
        <v>5</v>
      </c>
      <c r="J14" s="11"/>
      <c r="K14" s="11" t="s">
        <v>1056</v>
      </c>
      <c r="L14" s="11" t="s">
        <v>46</v>
      </c>
      <c r="M14" s="12">
        <v>0</v>
      </c>
      <c r="N14" s="12">
        <v>0</v>
      </c>
      <c r="O14" s="12">
        <v>0</v>
      </c>
      <c r="P14" s="12">
        <v>0</v>
      </c>
      <c r="Q14" s="12">
        <v>0</v>
      </c>
      <c r="R14" s="12">
        <v>0</v>
      </c>
      <c r="S14" s="46">
        <f t="shared" si="0"/>
        <v>0</v>
      </c>
    </row>
    <row r="15" spans="1:19" s="33" customFormat="1" x14ac:dyDescent="0.3">
      <c r="A15" s="10" t="s">
        <v>1083</v>
      </c>
      <c r="B15" s="11" t="s">
        <v>1084</v>
      </c>
      <c r="C15" s="11">
        <v>1745161</v>
      </c>
      <c r="D15" s="11" t="s">
        <v>98</v>
      </c>
      <c r="E15" s="10"/>
      <c r="F15" s="11" t="s">
        <v>99</v>
      </c>
      <c r="G15" s="11" t="s">
        <v>81</v>
      </c>
      <c r="H15" s="11">
        <v>23599</v>
      </c>
      <c r="I15" s="11">
        <v>1</v>
      </c>
      <c r="J15" s="11" t="s">
        <v>100</v>
      </c>
      <c r="K15" s="11" t="s">
        <v>101</v>
      </c>
      <c r="L15" s="11" t="s">
        <v>32</v>
      </c>
      <c r="M15" s="12">
        <v>1500</v>
      </c>
      <c r="N15" s="12">
        <v>7.89</v>
      </c>
      <c r="O15" s="12">
        <v>11835</v>
      </c>
      <c r="P15" s="12">
        <v>0</v>
      </c>
      <c r="Q15" s="12">
        <v>0</v>
      </c>
      <c r="R15" s="12">
        <v>11835</v>
      </c>
      <c r="S15" s="46">
        <f t="shared" si="0"/>
        <v>279294165</v>
      </c>
    </row>
    <row r="16" spans="1:19" s="33" customFormat="1" x14ac:dyDescent="0.3">
      <c r="A16" s="10" t="s">
        <v>1083</v>
      </c>
      <c r="B16" s="11" t="s">
        <v>1084</v>
      </c>
      <c r="C16" s="11">
        <v>1745161</v>
      </c>
      <c r="D16" s="11" t="s">
        <v>98</v>
      </c>
      <c r="E16" s="10"/>
      <c r="F16" s="11" t="s">
        <v>99</v>
      </c>
      <c r="G16" s="11" t="s">
        <v>81</v>
      </c>
      <c r="H16" s="11">
        <v>23599</v>
      </c>
      <c r="I16" s="11">
        <v>2</v>
      </c>
      <c r="J16" s="11" t="s">
        <v>102</v>
      </c>
      <c r="K16" s="11" t="s">
        <v>196</v>
      </c>
      <c r="L16" s="11" t="s">
        <v>32</v>
      </c>
      <c r="M16" s="12">
        <v>1500</v>
      </c>
      <c r="N16" s="12">
        <v>7.89</v>
      </c>
      <c r="O16" s="12">
        <v>11835</v>
      </c>
      <c r="P16" s="12">
        <v>0</v>
      </c>
      <c r="Q16" s="12">
        <v>0</v>
      </c>
      <c r="R16" s="12">
        <v>11835</v>
      </c>
      <c r="S16" s="46">
        <f t="shared" si="0"/>
        <v>279294165</v>
      </c>
    </row>
    <row r="17" spans="1:19" s="33" customFormat="1" x14ac:dyDescent="0.3">
      <c r="A17" s="10" t="s">
        <v>1083</v>
      </c>
      <c r="B17" s="11" t="s">
        <v>1084</v>
      </c>
      <c r="C17" s="11">
        <v>1745161</v>
      </c>
      <c r="D17" s="11" t="s">
        <v>98</v>
      </c>
      <c r="E17" s="10"/>
      <c r="F17" s="11" t="s">
        <v>99</v>
      </c>
      <c r="G17" s="11" t="s">
        <v>81</v>
      </c>
      <c r="H17" s="11">
        <v>23599</v>
      </c>
      <c r="I17" s="11">
        <v>3</v>
      </c>
      <c r="J17" s="11" t="s">
        <v>104</v>
      </c>
      <c r="K17" s="11" t="s">
        <v>197</v>
      </c>
      <c r="L17" s="11" t="s">
        <v>32</v>
      </c>
      <c r="M17" s="12">
        <v>3000</v>
      </c>
      <c r="N17" s="12">
        <v>2.4900000000000002</v>
      </c>
      <c r="O17" s="12">
        <v>7470</v>
      </c>
      <c r="P17" s="12">
        <v>0</v>
      </c>
      <c r="Q17" s="12">
        <v>0</v>
      </c>
      <c r="R17" s="12">
        <v>7470</v>
      </c>
      <c r="S17" s="46">
        <f t="shared" si="0"/>
        <v>176284530</v>
      </c>
    </row>
    <row r="18" spans="1:19" s="33" customFormat="1" x14ac:dyDescent="0.3">
      <c r="A18" s="10" t="s">
        <v>1083</v>
      </c>
      <c r="B18" s="11" t="s">
        <v>1084</v>
      </c>
      <c r="C18" s="11">
        <v>1745161</v>
      </c>
      <c r="D18" s="11" t="s">
        <v>98</v>
      </c>
      <c r="E18" s="10"/>
      <c r="F18" s="11" t="s">
        <v>99</v>
      </c>
      <c r="G18" s="11" t="s">
        <v>81</v>
      </c>
      <c r="H18" s="11">
        <v>23599</v>
      </c>
      <c r="I18" s="11">
        <v>4</v>
      </c>
      <c r="J18" s="11" t="s">
        <v>108</v>
      </c>
      <c r="K18" s="11" t="s">
        <v>109</v>
      </c>
      <c r="L18" s="11" t="s">
        <v>32</v>
      </c>
      <c r="M18" s="12">
        <v>1500</v>
      </c>
      <c r="N18" s="12">
        <v>2.77</v>
      </c>
      <c r="O18" s="12">
        <v>4155</v>
      </c>
      <c r="P18" s="12">
        <v>0</v>
      </c>
      <c r="Q18" s="12">
        <v>0</v>
      </c>
      <c r="R18" s="12">
        <v>4155</v>
      </c>
      <c r="S18" s="46">
        <f t="shared" si="0"/>
        <v>98053845</v>
      </c>
    </row>
    <row r="19" spans="1:19" s="14" customFormat="1" x14ac:dyDescent="0.3">
      <c r="A19" s="10" t="s">
        <v>1083</v>
      </c>
      <c r="B19" s="11" t="s">
        <v>1084</v>
      </c>
      <c r="C19" s="11">
        <v>1745161</v>
      </c>
      <c r="D19" s="11" t="s">
        <v>98</v>
      </c>
      <c r="E19" s="10"/>
      <c r="F19" s="11" t="s">
        <v>99</v>
      </c>
      <c r="G19" s="11" t="s">
        <v>81</v>
      </c>
      <c r="H19" s="11">
        <v>23599</v>
      </c>
      <c r="I19" s="11">
        <v>5</v>
      </c>
      <c r="J19" s="11"/>
      <c r="K19" s="11" t="s">
        <v>1085</v>
      </c>
      <c r="L19" s="11" t="s">
        <v>46</v>
      </c>
      <c r="M19" s="12">
        <v>0</v>
      </c>
      <c r="N19" s="12">
        <v>0</v>
      </c>
      <c r="O19" s="12">
        <v>0</v>
      </c>
      <c r="P19" s="12">
        <v>0</v>
      </c>
      <c r="Q19" s="12">
        <v>0</v>
      </c>
      <c r="R19" s="12">
        <v>0</v>
      </c>
      <c r="S19" s="46">
        <f t="shared" si="0"/>
        <v>0</v>
      </c>
    </row>
    <row r="20" spans="1:19" s="33" customFormat="1" x14ac:dyDescent="0.3">
      <c r="A20" s="10" t="s">
        <v>1102</v>
      </c>
      <c r="B20" s="11" t="s">
        <v>1100</v>
      </c>
      <c r="C20" s="11">
        <v>1745168</v>
      </c>
      <c r="D20" s="11" t="s">
        <v>98</v>
      </c>
      <c r="E20" s="10"/>
      <c r="F20" s="11" t="s">
        <v>99</v>
      </c>
      <c r="G20" s="11" t="s">
        <v>81</v>
      </c>
      <c r="H20" s="11">
        <v>23580</v>
      </c>
      <c r="I20" s="11">
        <v>1</v>
      </c>
      <c r="J20" s="11" t="s">
        <v>104</v>
      </c>
      <c r="K20" s="11" t="s">
        <v>197</v>
      </c>
      <c r="L20" s="11" t="s">
        <v>32</v>
      </c>
      <c r="M20" s="12">
        <v>3000</v>
      </c>
      <c r="N20" s="12">
        <v>2.4900000000000002</v>
      </c>
      <c r="O20" s="12">
        <v>7470</v>
      </c>
      <c r="P20" s="12">
        <v>0</v>
      </c>
      <c r="Q20" s="12">
        <v>0</v>
      </c>
      <c r="R20" s="12">
        <v>7470</v>
      </c>
      <c r="S20" s="46">
        <f t="shared" si="0"/>
        <v>176142600</v>
      </c>
    </row>
    <row r="21" spans="1:19" s="33" customFormat="1" x14ac:dyDescent="0.3">
      <c r="A21" s="10" t="s">
        <v>1102</v>
      </c>
      <c r="B21" s="11" t="s">
        <v>1100</v>
      </c>
      <c r="C21" s="11">
        <v>1745168</v>
      </c>
      <c r="D21" s="11" t="s">
        <v>98</v>
      </c>
      <c r="E21" s="10"/>
      <c r="F21" s="11" t="s">
        <v>99</v>
      </c>
      <c r="G21" s="11" t="s">
        <v>81</v>
      </c>
      <c r="H21" s="11">
        <v>23580</v>
      </c>
      <c r="I21" s="11">
        <v>2</v>
      </c>
      <c r="J21" s="11" t="s">
        <v>106</v>
      </c>
      <c r="K21" s="11" t="s">
        <v>107</v>
      </c>
      <c r="L21" s="11" t="s">
        <v>32</v>
      </c>
      <c r="M21" s="12">
        <v>1500</v>
      </c>
      <c r="N21" s="12">
        <v>7.9</v>
      </c>
      <c r="O21" s="12">
        <v>11850</v>
      </c>
      <c r="P21" s="12">
        <v>0</v>
      </c>
      <c r="Q21" s="12">
        <v>0</v>
      </c>
      <c r="R21" s="12">
        <v>11850</v>
      </c>
      <c r="S21" s="46">
        <f t="shared" si="0"/>
        <v>279423000</v>
      </c>
    </row>
    <row r="22" spans="1:19" s="33" customFormat="1" x14ac:dyDescent="0.3">
      <c r="A22" s="10" t="s">
        <v>1102</v>
      </c>
      <c r="B22" s="11" t="s">
        <v>1100</v>
      </c>
      <c r="C22" s="11">
        <v>1745168</v>
      </c>
      <c r="D22" s="11" t="s">
        <v>98</v>
      </c>
      <c r="E22" s="10"/>
      <c r="F22" s="11" t="s">
        <v>99</v>
      </c>
      <c r="G22" s="11" t="s">
        <v>81</v>
      </c>
      <c r="H22" s="11">
        <v>23580</v>
      </c>
      <c r="I22" s="11">
        <v>3</v>
      </c>
      <c r="J22" s="11" t="s">
        <v>108</v>
      </c>
      <c r="K22" s="11" t="s">
        <v>109</v>
      </c>
      <c r="L22" s="11" t="s">
        <v>32</v>
      </c>
      <c r="M22" s="12">
        <v>1500</v>
      </c>
      <c r="N22" s="12">
        <v>2.77</v>
      </c>
      <c r="O22" s="12">
        <v>4155</v>
      </c>
      <c r="P22" s="12">
        <v>0</v>
      </c>
      <c r="Q22" s="12">
        <v>0</v>
      </c>
      <c r="R22" s="12">
        <v>4155</v>
      </c>
      <c r="S22" s="46">
        <f t="shared" si="0"/>
        <v>97974900</v>
      </c>
    </row>
    <row r="23" spans="1:19" s="33" customFormat="1" x14ac:dyDescent="0.3">
      <c r="A23" s="10" t="s">
        <v>1102</v>
      </c>
      <c r="B23" s="11" t="s">
        <v>1100</v>
      </c>
      <c r="C23" s="11">
        <v>1745168</v>
      </c>
      <c r="D23" s="11" t="s">
        <v>98</v>
      </c>
      <c r="E23" s="10"/>
      <c r="F23" s="11" t="s">
        <v>99</v>
      </c>
      <c r="G23" s="11" t="s">
        <v>81</v>
      </c>
      <c r="H23" s="11">
        <v>23580</v>
      </c>
      <c r="I23" s="11">
        <v>4</v>
      </c>
      <c r="J23" s="11" t="s">
        <v>312</v>
      </c>
      <c r="K23" s="11" t="s">
        <v>313</v>
      </c>
      <c r="L23" s="11" t="s">
        <v>32</v>
      </c>
      <c r="M23" s="12">
        <v>1500</v>
      </c>
      <c r="N23" s="12">
        <v>7.9</v>
      </c>
      <c r="O23" s="12">
        <v>11850</v>
      </c>
      <c r="P23" s="12">
        <v>0</v>
      </c>
      <c r="Q23" s="12">
        <v>0</v>
      </c>
      <c r="R23" s="12">
        <v>11850</v>
      </c>
      <c r="S23" s="46">
        <f t="shared" si="0"/>
        <v>279423000</v>
      </c>
    </row>
    <row r="24" spans="1:19" s="14" customFormat="1" x14ac:dyDescent="0.3">
      <c r="A24" s="10" t="s">
        <v>1102</v>
      </c>
      <c r="B24" s="11" t="s">
        <v>1100</v>
      </c>
      <c r="C24" s="11">
        <v>1745168</v>
      </c>
      <c r="D24" s="11" t="s">
        <v>98</v>
      </c>
      <c r="E24" s="10"/>
      <c r="F24" s="11" t="s">
        <v>99</v>
      </c>
      <c r="G24" s="11" t="s">
        <v>81</v>
      </c>
      <c r="H24" s="11">
        <v>23580</v>
      </c>
      <c r="I24" s="11">
        <v>5</v>
      </c>
      <c r="J24" s="11"/>
      <c r="K24" s="11" t="s">
        <v>1103</v>
      </c>
      <c r="L24" s="11" t="s">
        <v>46</v>
      </c>
      <c r="M24" s="12">
        <v>0</v>
      </c>
      <c r="N24" s="12">
        <v>0</v>
      </c>
      <c r="O24" s="12">
        <v>0</v>
      </c>
      <c r="P24" s="12">
        <v>0</v>
      </c>
      <c r="Q24" s="12">
        <v>0</v>
      </c>
      <c r="R24" s="12">
        <v>0</v>
      </c>
      <c r="S24" s="46">
        <f t="shared" si="0"/>
        <v>0</v>
      </c>
    </row>
    <row r="25" spans="1:19" s="33" customFormat="1" x14ac:dyDescent="0.3">
      <c r="A25" s="10" t="s">
        <v>1155</v>
      </c>
      <c r="B25" s="11" t="s">
        <v>1153</v>
      </c>
      <c r="C25" s="11">
        <v>1745191</v>
      </c>
      <c r="D25" s="11" t="s">
        <v>98</v>
      </c>
      <c r="E25" s="10"/>
      <c r="F25" s="11" t="s">
        <v>99</v>
      </c>
      <c r="G25" s="11" t="s">
        <v>81</v>
      </c>
      <c r="H25" s="11">
        <v>23823</v>
      </c>
      <c r="I25" s="11">
        <v>1</v>
      </c>
      <c r="J25" s="11" t="s">
        <v>100</v>
      </c>
      <c r="K25" s="11" t="s">
        <v>101</v>
      </c>
      <c r="L25" s="11" t="s">
        <v>32</v>
      </c>
      <c r="M25" s="12">
        <v>3000</v>
      </c>
      <c r="N25" s="12">
        <v>7.89</v>
      </c>
      <c r="O25" s="12">
        <v>23670</v>
      </c>
      <c r="P25" s="12">
        <v>0</v>
      </c>
      <c r="Q25" s="12">
        <v>0</v>
      </c>
      <c r="R25" s="12">
        <v>23670</v>
      </c>
      <c r="S25" s="46">
        <f t="shared" si="0"/>
        <v>563890410</v>
      </c>
    </row>
    <row r="26" spans="1:19" s="33" customFormat="1" x14ac:dyDescent="0.3">
      <c r="A26" s="10" t="s">
        <v>1155</v>
      </c>
      <c r="B26" s="11" t="s">
        <v>1153</v>
      </c>
      <c r="C26" s="11">
        <v>1745191</v>
      </c>
      <c r="D26" s="11" t="s">
        <v>98</v>
      </c>
      <c r="E26" s="10"/>
      <c r="F26" s="11" t="s">
        <v>99</v>
      </c>
      <c r="G26" s="11" t="s">
        <v>81</v>
      </c>
      <c r="H26" s="11">
        <v>23823</v>
      </c>
      <c r="I26" s="11">
        <v>2</v>
      </c>
      <c r="J26" s="11" t="s">
        <v>102</v>
      </c>
      <c r="K26" s="11" t="s">
        <v>196</v>
      </c>
      <c r="L26" s="11" t="s">
        <v>32</v>
      </c>
      <c r="M26" s="12">
        <v>3000</v>
      </c>
      <c r="N26" s="12">
        <v>7.89</v>
      </c>
      <c r="O26" s="12">
        <v>23670</v>
      </c>
      <c r="P26" s="12">
        <v>0</v>
      </c>
      <c r="Q26" s="12">
        <v>0</v>
      </c>
      <c r="R26" s="12">
        <v>23670</v>
      </c>
      <c r="S26" s="46">
        <f t="shared" si="0"/>
        <v>563890410</v>
      </c>
    </row>
    <row r="27" spans="1:19" s="33" customFormat="1" x14ac:dyDescent="0.3">
      <c r="A27" s="10" t="s">
        <v>1155</v>
      </c>
      <c r="B27" s="11" t="s">
        <v>1153</v>
      </c>
      <c r="C27" s="11">
        <v>1745191</v>
      </c>
      <c r="D27" s="11" t="s">
        <v>98</v>
      </c>
      <c r="E27" s="10"/>
      <c r="F27" s="11" t="s">
        <v>99</v>
      </c>
      <c r="G27" s="11" t="s">
        <v>81</v>
      </c>
      <c r="H27" s="11">
        <v>23823</v>
      </c>
      <c r="I27" s="11">
        <v>3</v>
      </c>
      <c r="J27" s="11" t="s">
        <v>104</v>
      </c>
      <c r="K27" s="11" t="s">
        <v>197</v>
      </c>
      <c r="L27" s="11" t="s">
        <v>32</v>
      </c>
      <c r="M27" s="12">
        <v>1500</v>
      </c>
      <c r="N27" s="12">
        <v>2.4900000000000002</v>
      </c>
      <c r="O27" s="12">
        <v>3735</v>
      </c>
      <c r="P27" s="12">
        <v>0</v>
      </c>
      <c r="Q27" s="12">
        <v>0</v>
      </c>
      <c r="R27" s="12">
        <v>3735</v>
      </c>
      <c r="S27" s="46">
        <f t="shared" si="0"/>
        <v>88978905</v>
      </c>
    </row>
    <row r="28" spans="1:19" s="14" customFormat="1" x14ac:dyDescent="0.3">
      <c r="A28" s="10" t="s">
        <v>1155</v>
      </c>
      <c r="B28" s="11" t="s">
        <v>1153</v>
      </c>
      <c r="C28" s="11">
        <v>1745191</v>
      </c>
      <c r="D28" s="11" t="s">
        <v>98</v>
      </c>
      <c r="E28" s="10"/>
      <c r="F28" s="11" t="s">
        <v>99</v>
      </c>
      <c r="G28" s="11" t="s">
        <v>81</v>
      </c>
      <c r="H28" s="11">
        <v>23823</v>
      </c>
      <c r="I28" s="11">
        <v>4</v>
      </c>
      <c r="J28" s="11"/>
      <c r="K28" s="11" t="s">
        <v>1156</v>
      </c>
      <c r="L28" s="11" t="s">
        <v>46</v>
      </c>
      <c r="M28" s="12">
        <v>0</v>
      </c>
      <c r="N28" s="12">
        <v>0</v>
      </c>
      <c r="O28" s="12">
        <v>0</v>
      </c>
      <c r="P28" s="12">
        <v>0</v>
      </c>
      <c r="Q28" s="12">
        <v>0</v>
      </c>
      <c r="R28" s="12">
        <v>0</v>
      </c>
      <c r="S28" s="46">
        <f t="shared" si="0"/>
        <v>0</v>
      </c>
    </row>
    <row r="29" spans="1:19" s="22" customFormat="1" x14ac:dyDescent="0.3">
      <c r="A29" s="10" t="s">
        <v>1180</v>
      </c>
      <c r="B29" s="11" t="s">
        <v>1181</v>
      </c>
      <c r="C29" s="11">
        <v>1745203</v>
      </c>
      <c r="D29" s="11" t="s">
        <v>27</v>
      </c>
      <c r="E29" s="10"/>
      <c r="F29" s="11" t="s">
        <v>28</v>
      </c>
      <c r="G29" s="11" t="s">
        <v>29</v>
      </c>
      <c r="H29" s="11">
        <v>25686</v>
      </c>
      <c r="I29" s="11">
        <v>1</v>
      </c>
      <c r="J29" s="11" t="s">
        <v>30</v>
      </c>
      <c r="K29" s="11" t="s">
        <v>31</v>
      </c>
      <c r="L29" s="11" t="s">
        <v>32</v>
      </c>
      <c r="M29" s="12">
        <v>1000</v>
      </c>
      <c r="N29" s="12">
        <v>2.88</v>
      </c>
      <c r="O29" s="12">
        <v>2880</v>
      </c>
      <c r="P29" s="12">
        <v>0</v>
      </c>
      <c r="Q29" s="12">
        <v>0</v>
      </c>
      <c r="R29" s="12">
        <v>2880</v>
      </c>
      <c r="S29" s="46">
        <f t="shared" si="0"/>
        <v>73975680</v>
      </c>
    </row>
    <row r="30" spans="1:19" s="22" customFormat="1" x14ac:dyDescent="0.3">
      <c r="A30" s="10" t="s">
        <v>1180</v>
      </c>
      <c r="B30" s="11" t="s">
        <v>1181</v>
      </c>
      <c r="C30" s="11">
        <v>1745203</v>
      </c>
      <c r="D30" s="11" t="s">
        <v>27</v>
      </c>
      <c r="E30" s="10"/>
      <c r="F30" s="11" t="s">
        <v>28</v>
      </c>
      <c r="G30" s="11" t="s">
        <v>29</v>
      </c>
      <c r="H30" s="11">
        <v>25686</v>
      </c>
      <c r="I30" s="11">
        <v>2</v>
      </c>
      <c r="J30" s="11" t="s">
        <v>33</v>
      </c>
      <c r="K30" s="11" t="s">
        <v>34</v>
      </c>
      <c r="L30" s="11" t="s">
        <v>32</v>
      </c>
      <c r="M30" s="12">
        <v>500</v>
      </c>
      <c r="N30" s="12">
        <v>3.71</v>
      </c>
      <c r="O30" s="12">
        <v>1855</v>
      </c>
      <c r="P30" s="12">
        <v>0</v>
      </c>
      <c r="Q30" s="12">
        <v>0</v>
      </c>
      <c r="R30" s="12">
        <v>1855</v>
      </c>
      <c r="S30" s="46">
        <f t="shared" si="0"/>
        <v>47647530</v>
      </c>
    </row>
    <row r="31" spans="1:19" s="22" customFormat="1" x14ac:dyDescent="0.3">
      <c r="A31" s="10" t="s">
        <v>1180</v>
      </c>
      <c r="B31" s="11" t="s">
        <v>1181</v>
      </c>
      <c r="C31" s="11">
        <v>1745203</v>
      </c>
      <c r="D31" s="11" t="s">
        <v>27</v>
      </c>
      <c r="E31" s="10"/>
      <c r="F31" s="11" t="s">
        <v>28</v>
      </c>
      <c r="G31" s="11" t="s">
        <v>29</v>
      </c>
      <c r="H31" s="11">
        <v>25686</v>
      </c>
      <c r="I31" s="11">
        <v>3</v>
      </c>
      <c r="J31" s="11" t="s">
        <v>35</v>
      </c>
      <c r="K31" s="11" t="s">
        <v>36</v>
      </c>
      <c r="L31" s="11" t="s">
        <v>32</v>
      </c>
      <c r="M31" s="12">
        <v>100</v>
      </c>
      <c r="N31" s="12">
        <v>3.47</v>
      </c>
      <c r="O31" s="12">
        <v>347</v>
      </c>
      <c r="P31" s="12">
        <v>0</v>
      </c>
      <c r="Q31" s="12">
        <v>0</v>
      </c>
      <c r="R31" s="12">
        <v>347</v>
      </c>
      <c r="S31" s="46">
        <f t="shared" si="0"/>
        <v>8913042</v>
      </c>
    </row>
    <row r="32" spans="1:19" s="22" customFormat="1" x14ac:dyDescent="0.3">
      <c r="A32" s="10" t="s">
        <v>1180</v>
      </c>
      <c r="B32" s="11" t="s">
        <v>1181</v>
      </c>
      <c r="C32" s="11">
        <v>1745203</v>
      </c>
      <c r="D32" s="11" t="s">
        <v>27</v>
      </c>
      <c r="E32" s="10"/>
      <c r="F32" s="11" t="s">
        <v>28</v>
      </c>
      <c r="G32" s="11" t="s">
        <v>29</v>
      </c>
      <c r="H32" s="11">
        <v>25686</v>
      </c>
      <c r="I32" s="11">
        <v>4</v>
      </c>
      <c r="J32" s="11" t="s">
        <v>37</v>
      </c>
      <c r="K32" s="11" t="s">
        <v>38</v>
      </c>
      <c r="L32" s="11" t="s">
        <v>32</v>
      </c>
      <c r="M32" s="12">
        <v>100</v>
      </c>
      <c r="N32" s="12">
        <v>3.66</v>
      </c>
      <c r="O32" s="12">
        <v>366</v>
      </c>
      <c r="P32" s="12">
        <v>0</v>
      </c>
      <c r="Q32" s="12">
        <v>0</v>
      </c>
      <c r="R32" s="12">
        <v>366</v>
      </c>
      <c r="S32" s="46">
        <f t="shared" si="0"/>
        <v>9401076</v>
      </c>
    </row>
    <row r="33" spans="1:19" s="22" customFormat="1" x14ac:dyDescent="0.3">
      <c r="A33" s="10" t="s">
        <v>1180</v>
      </c>
      <c r="B33" s="11" t="s">
        <v>1181</v>
      </c>
      <c r="C33" s="11">
        <v>1745203</v>
      </c>
      <c r="D33" s="11" t="s">
        <v>27</v>
      </c>
      <c r="E33" s="10"/>
      <c r="F33" s="11" t="s">
        <v>28</v>
      </c>
      <c r="G33" s="11" t="s">
        <v>29</v>
      </c>
      <c r="H33" s="11">
        <v>25686</v>
      </c>
      <c r="I33" s="11">
        <v>5</v>
      </c>
      <c r="J33" s="11" t="s">
        <v>247</v>
      </c>
      <c r="K33" s="11" t="s">
        <v>248</v>
      </c>
      <c r="L33" s="11" t="s">
        <v>32</v>
      </c>
      <c r="M33" s="12">
        <v>100</v>
      </c>
      <c r="N33" s="12">
        <v>4.0999999999999996</v>
      </c>
      <c r="O33" s="12">
        <v>410</v>
      </c>
      <c r="P33" s="12">
        <v>0</v>
      </c>
      <c r="Q33" s="12">
        <v>0</v>
      </c>
      <c r="R33" s="12">
        <v>410</v>
      </c>
      <c r="S33" s="46">
        <f t="shared" si="0"/>
        <v>10531260</v>
      </c>
    </row>
    <row r="34" spans="1:19" s="22" customFormat="1" x14ac:dyDescent="0.3">
      <c r="A34" s="10" t="s">
        <v>1180</v>
      </c>
      <c r="B34" s="11" t="s">
        <v>1181</v>
      </c>
      <c r="C34" s="11">
        <v>1745203</v>
      </c>
      <c r="D34" s="11" t="s">
        <v>27</v>
      </c>
      <c r="E34" s="10"/>
      <c r="F34" s="11" t="s">
        <v>28</v>
      </c>
      <c r="G34" s="11" t="s">
        <v>29</v>
      </c>
      <c r="H34" s="11">
        <v>25686</v>
      </c>
      <c r="I34" s="11">
        <v>6</v>
      </c>
      <c r="J34" s="11" t="s">
        <v>41</v>
      </c>
      <c r="K34" s="11" t="s">
        <v>42</v>
      </c>
      <c r="L34" s="11" t="s">
        <v>32</v>
      </c>
      <c r="M34" s="12">
        <v>200</v>
      </c>
      <c r="N34" s="12">
        <v>4.22</v>
      </c>
      <c r="O34" s="12">
        <v>844</v>
      </c>
      <c r="P34" s="12">
        <v>0</v>
      </c>
      <c r="Q34" s="12">
        <v>0</v>
      </c>
      <c r="R34" s="12">
        <v>844</v>
      </c>
      <c r="S34" s="46">
        <f t="shared" si="0"/>
        <v>21678984</v>
      </c>
    </row>
    <row r="35" spans="1:19" s="22" customFormat="1" x14ac:dyDescent="0.3">
      <c r="A35" s="10" t="s">
        <v>1180</v>
      </c>
      <c r="B35" s="11" t="s">
        <v>1181</v>
      </c>
      <c r="C35" s="11">
        <v>1745203</v>
      </c>
      <c r="D35" s="11" t="s">
        <v>27</v>
      </c>
      <c r="E35" s="10"/>
      <c r="F35" s="11" t="s">
        <v>28</v>
      </c>
      <c r="G35" s="11" t="s">
        <v>29</v>
      </c>
      <c r="H35" s="11">
        <v>25686</v>
      </c>
      <c r="I35" s="11">
        <v>7</v>
      </c>
      <c r="J35" s="11" t="s">
        <v>43</v>
      </c>
      <c r="K35" s="11" t="s">
        <v>44</v>
      </c>
      <c r="L35" s="11" t="s">
        <v>32</v>
      </c>
      <c r="M35" s="12">
        <v>2000</v>
      </c>
      <c r="N35" s="12">
        <v>8.16</v>
      </c>
      <c r="O35" s="12">
        <v>16320</v>
      </c>
      <c r="P35" s="12">
        <v>0</v>
      </c>
      <c r="Q35" s="12">
        <v>0</v>
      </c>
      <c r="R35" s="12">
        <v>16320</v>
      </c>
      <c r="S35" s="46">
        <f t="shared" si="0"/>
        <v>419195520</v>
      </c>
    </row>
    <row r="36" spans="1:19" s="14" customFormat="1" x14ac:dyDescent="0.3">
      <c r="A36" s="10" t="s">
        <v>1180</v>
      </c>
      <c r="B36" s="11" t="s">
        <v>1181</v>
      </c>
      <c r="C36" s="11">
        <v>1745203</v>
      </c>
      <c r="D36" s="11" t="s">
        <v>27</v>
      </c>
      <c r="E36" s="10"/>
      <c r="F36" s="11" t="s">
        <v>28</v>
      </c>
      <c r="G36" s="11" t="s">
        <v>29</v>
      </c>
      <c r="H36" s="11">
        <v>25686</v>
      </c>
      <c r="I36" s="11">
        <v>8</v>
      </c>
      <c r="J36" s="11"/>
      <c r="K36" s="11" t="s">
        <v>1182</v>
      </c>
      <c r="L36" s="11" t="s">
        <v>46</v>
      </c>
      <c r="M36" s="12">
        <v>0</v>
      </c>
      <c r="N36" s="12">
        <v>0</v>
      </c>
      <c r="O36" s="12">
        <v>0</v>
      </c>
      <c r="P36" s="12">
        <v>0</v>
      </c>
      <c r="Q36" s="12">
        <v>0</v>
      </c>
      <c r="R36" s="12">
        <v>0</v>
      </c>
      <c r="S36" s="46">
        <f t="shared" si="0"/>
        <v>0</v>
      </c>
    </row>
    <row r="37" spans="1:19" s="22" customFormat="1" x14ac:dyDescent="0.3">
      <c r="A37" s="10" t="s">
        <v>1183</v>
      </c>
      <c r="B37" s="11" t="s">
        <v>1181</v>
      </c>
      <c r="C37" s="11">
        <v>1745204</v>
      </c>
      <c r="D37" s="11" t="s">
        <v>27</v>
      </c>
      <c r="E37" s="10"/>
      <c r="F37" s="11" t="s">
        <v>28</v>
      </c>
      <c r="G37" s="11" t="s">
        <v>29</v>
      </c>
      <c r="H37" s="11">
        <v>25686</v>
      </c>
      <c r="I37" s="11">
        <v>1</v>
      </c>
      <c r="J37" s="11" t="s">
        <v>48</v>
      </c>
      <c r="K37" s="11" t="s">
        <v>49</v>
      </c>
      <c r="L37" s="11" t="s">
        <v>32</v>
      </c>
      <c r="M37" s="12">
        <v>1000</v>
      </c>
      <c r="N37" s="12">
        <v>6.15</v>
      </c>
      <c r="O37" s="12">
        <v>6150</v>
      </c>
      <c r="P37" s="12">
        <v>0</v>
      </c>
      <c r="Q37" s="12">
        <v>0</v>
      </c>
      <c r="R37" s="12">
        <v>6150</v>
      </c>
      <c r="S37" s="46">
        <f t="shared" si="0"/>
        <v>157968900</v>
      </c>
    </row>
    <row r="38" spans="1:19" s="22" customFormat="1" x14ac:dyDescent="0.3">
      <c r="A38" s="10" t="s">
        <v>1183</v>
      </c>
      <c r="B38" s="11" t="s">
        <v>1181</v>
      </c>
      <c r="C38" s="11">
        <v>1745204</v>
      </c>
      <c r="D38" s="11" t="s">
        <v>27</v>
      </c>
      <c r="E38" s="10"/>
      <c r="F38" s="11" t="s">
        <v>28</v>
      </c>
      <c r="G38" s="11" t="s">
        <v>29</v>
      </c>
      <c r="H38" s="11">
        <v>25686</v>
      </c>
      <c r="I38" s="11">
        <v>2</v>
      </c>
      <c r="J38" s="11" t="s">
        <v>50</v>
      </c>
      <c r="K38" s="11" t="s">
        <v>51</v>
      </c>
      <c r="L38" s="11" t="s">
        <v>32</v>
      </c>
      <c r="M38" s="12">
        <v>700</v>
      </c>
      <c r="N38" s="12">
        <v>5.28</v>
      </c>
      <c r="O38" s="12">
        <v>3696</v>
      </c>
      <c r="P38" s="12">
        <v>0</v>
      </c>
      <c r="Q38" s="12">
        <v>0</v>
      </c>
      <c r="R38" s="12">
        <v>3696</v>
      </c>
      <c r="S38" s="46">
        <f t="shared" si="0"/>
        <v>94935456</v>
      </c>
    </row>
    <row r="39" spans="1:19" s="22" customFormat="1" x14ac:dyDescent="0.3">
      <c r="A39" s="10" t="s">
        <v>1183</v>
      </c>
      <c r="B39" s="11" t="s">
        <v>1181</v>
      </c>
      <c r="C39" s="11">
        <v>1745204</v>
      </c>
      <c r="D39" s="11" t="s">
        <v>27</v>
      </c>
      <c r="E39" s="10"/>
      <c r="F39" s="11" t="s">
        <v>28</v>
      </c>
      <c r="G39" s="11" t="s">
        <v>29</v>
      </c>
      <c r="H39" s="11">
        <v>25686</v>
      </c>
      <c r="I39" s="11">
        <v>3</v>
      </c>
      <c r="J39" s="11" t="s">
        <v>52</v>
      </c>
      <c r="K39" s="11" t="s">
        <v>53</v>
      </c>
      <c r="L39" s="11" t="s">
        <v>32</v>
      </c>
      <c r="M39" s="12">
        <v>700</v>
      </c>
      <c r="N39" s="12">
        <v>6.01</v>
      </c>
      <c r="O39" s="12">
        <v>4207</v>
      </c>
      <c r="P39" s="12">
        <v>0</v>
      </c>
      <c r="Q39" s="12">
        <v>0</v>
      </c>
      <c r="R39" s="12">
        <v>4207</v>
      </c>
      <c r="S39" s="46">
        <f t="shared" si="0"/>
        <v>108061002</v>
      </c>
    </row>
    <row r="40" spans="1:19" s="22" customFormat="1" x14ac:dyDescent="0.3">
      <c r="A40" s="10" t="s">
        <v>1183</v>
      </c>
      <c r="B40" s="11" t="s">
        <v>1181</v>
      </c>
      <c r="C40" s="11">
        <v>1745204</v>
      </c>
      <c r="D40" s="11" t="s">
        <v>27</v>
      </c>
      <c r="E40" s="10"/>
      <c r="F40" s="11" t="s">
        <v>28</v>
      </c>
      <c r="G40" s="11" t="s">
        <v>29</v>
      </c>
      <c r="H40" s="11">
        <v>25686</v>
      </c>
      <c r="I40" s="11">
        <v>4</v>
      </c>
      <c r="J40" s="11"/>
      <c r="K40" s="11" t="s">
        <v>1184</v>
      </c>
      <c r="L40" s="11" t="s">
        <v>46</v>
      </c>
      <c r="M40" s="12">
        <v>0</v>
      </c>
      <c r="N40" s="12">
        <v>0</v>
      </c>
      <c r="O40" s="12">
        <v>0</v>
      </c>
      <c r="P40" s="12">
        <v>0</v>
      </c>
      <c r="Q40" s="12">
        <v>0</v>
      </c>
      <c r="R40" s="12">
        <v>0</v>
      </c>
      <c r="S40" s="46">
        <f t="shared" si="0"/>
        <v>0</v>
      </c>
    </row>
    <row r="41" spans="1:19" s="22" customFormat="1" x14ac:dyDescent="0.3">
      <c r="A41" s="10" t="s">
        <v>1185</v>
      </c>
      <c r="B41" s="11" t="s">
        <v>1181</v>
      </c>
      <c r="C41" s="11">
        <v>1745205</v>
      </c>
      <c r="D41" s="11" t="s">
        <v>27</v>
      </c>
      <c r="E41" s="10"/>
      <c r="F41" s="11" t="s">
        <v>28</v>
      </c>
      <c r="G41" s="11" t="s">
        <v>29</v>
      </c>
      <c r="H41" s="11">
        <v>25686</v>
      </c>
      <c r="I41" s="11">
        <v>1</v>
      </c>
      <c r="J41" s="11" t="s">
        <v>255</v>
      </c>
      <c r="K41" s="11" t="s">
        <v>256</v>
      </c>
      <c r="L41" s="11" t="s">
        <v>32</v>
      </c>
      <c r="M41" s="12">
        <v>2000</v>
      </c>
      <c r="N41" s="12">
        <v>3.57</v>
      </c>
      <c r="O41" s="12">
        <v>7140</v>
      </c>
      <c r="P41" s="12">
        <v>0</v>
      </c>
      <c r="Q41" s="12">
        <v>0</v>
      </c>
      <c r="R41" s="12">
        <v>7140</v>
      </c>
      <c r="S41" s="46">
        <f t="shared" si="0"/>
        <v>183398040</v>
      </c>
    </row>
    <row r="42" spans="1:19" s="22" customFormat="1" x14ac:dyDescent="0.3">
      <c r="A42" s="10" t="s">
        <v>1185</v>
      </c>
      <c r="B42" s="11" t="s">
        <v>1181</v>
      </c>
      <c r="C42" s="11">
        <v>1745205</v>
      </c>
      <c r="D42" s="11" t="s">
        <v>27</v>
      </c>
      <c r="E42" s="10"/>
      <c r="F42" s="11" t="s">
        <v>28</v>
      </c>
      <c r="G42" s="11" t="s">
        <v>29</v>
      </c>
      <c r="H42" s="11">
        <v>25686</v>
      </c>
      <c r="I42" s="11">
        <v>2</v>
      </c>
      <c r="J42" s="11" t="s">
        <v>1108</v>
      </c>
      <c r="K42" s="11" t="s">
        <v>1109</v>
      </c>
      <c r="L42" s="11" t="s">
        <v>32</v>
      </c>
      <c r="M42" s="12">
        <v>200</v>
      </c>
      <c r="N42" s="12">
        <v>3.55</v>
      </c>
      <c r="O42" s="12">
        <v>710</v>
      </c>
      <c r="P42" s="12">
        <v>0</v>
      </c>
      <c r="Q42" s="12">
        <v>0</v>
      </c>
      <c r="R42" s="12">
        <v>710</v>
      </c>
      <c r="S42" s="46">
        <f t="shared" si="0"/>
        <v>18237060</v>
      </c>
    </row>
    <row r="43" spans="1:19" s="22" customFormat="1" x14ac:dyDescent="0.3">
      <c r="A43" s="10" t="s">
        <v>1185</v>
      </c>
      <c r="B43" s="11" t="s">
        <v>1181</v>
      </c>
      <c r="C43" s="11">
        <v>1745205</v>
      </c>
      <c r="D43" s="11" t="s">
        <v>27</v>
      </c>
      <c r="E43" s="10"/>
      <c r="F43" s="11" t="s">
        <v>28</v>
      </c>
      <c r="G43" s="11" t="s">
        <v>29</v>
      </c>
      <c r="H43" s="11">
        <v>25686</v>
      </c>
      <c r="I43" s="11">
        <v>3</v>
      </c>
      <c r="J43" s="11"/>
      <c r="K43" s="11" t="s">
        <v>1186</v>
      </c>
      <c r="L43" s="11" t="s">
        <v>46</v>
      </c>
      <c r="M43" s="12">
        <v>0</v>
      </c>
      <c r="N43" s="12">
        <v>0</v>
      </c>
      <c r="O43" s="12">
        <v>0</v>
      </c>
      <c r="P43" s="12">
        <v>0</v>
      </c>
      <c r="Q43" s="12">
        <v>0</v>
      </c>
      <c r="R43" s="12">
        <v>0</v>
      </c>
      <c r="S43" s="46">
        <f t="shared" si="0"/>
        <v>0</v>
      </c>
    </row>
    <row r="44" spans="1:19" s="22" customFormat="1" x14ac:dyDescent="0.3">
      <c r="A44" s="10" t="s">
        <v>1187</v>
      </c>
      <c r="B44" s="11" t="s">
        <v>1181</v>
      </c>
      <c r="C44" s="11">
        <v>1745206</v>
      </c>
      <c r="D44" s="11" t="s">
        <v>27</v>
      </c>
      <c r="E44" s="10"/>
      <c r="F44" s="11" t="s">
        <v>28</v>
      </c>
      <c r="G44" s="11" t="s">
        <v>29</v>
      </c>
      <c r="H44" s="11">
        <v>25686</v>
      </c>
      <c r="I44" s="11">
        <v>1</v>
      </c>
      <c r="J44" s="11" t="s">
        <v>56</v>
      </c>
      <c r="K44" s="11" t="s">
        <v>57</v>
      </c>
      <c r="L44" s="11" t="s">
        <v>32</v>
      </c>
      <c r="M44" s="12">
        <v>1000</v>
      </c>
      <c r="N44" s="12">
        <v>6.0540000000000003</v>
      </c>
      <c r="O44" s="12">
        <v>6054</v>
      </c>
      <c r="P44" s="12">
        <v>0</v>
      </c>
      <c r="Q44" s="12">
        <v>0</v>
      </c>
      <c r="R44" s="12">
        <v>6054</v>
      </c>
      <c r="S44" s="46">
        <f t="shared" si="0"/>
        <v>155503044</v>
      </c>
    </row>
    <row r="45" spans="1:19" s="22" customFormat="1" x14ac:dyDescent="0.3">
      <c r="A45" s="10" t="s">
        <v>1187</v>
      </c>
      <c r="B45" s="11" t="s">
        <v>1181</v>
      </c>
      <c r="C45" s="11">
        <v>1745206</v>
      </c>
      <c r="D45" s="11" t="s">
        <v>27</v>
      </c>
      <c r="E45" s="10"/>
      <c r="F45" s="11" t="s">
        <v>28</v>
      </c>
      <c r="G45" s="11" t="s">
        <v>29</v>
      </c>
      <c r="H45" s="11">
        <v>25686</v>
      </c>
      <c r="I45" s="11">
        <v>2</v>
      </c>
      <c r="J45" s="11" t="s">
        <v>58</v>
      </c>
      <c r="K45" s="11" t="s">
        <v>59</v>
      </c>
      <c r="L45" s="11" t="s">
        <v>32</v>
      </c>
      <c r="M45" s="12">
        <v>1000</v>
      </c>
      <c r="N45" s="12">
        <v>2.0880000000000001</v>
      </c>
      <c r="O45" s="12">
        <v>2088</v>
      </c>
      <c r="P45" s="12">
        <v>0</v>
      </c>
      <c r="Q45" s="12">
        <v>0</v>
      </c>
      <c r="R45" s="12">
        <v>2088</v>
      </c>
      <c r="S45" s="46">
        <f t="shared" si="0"/>
        <v>53632368</v>
      </c>
    </row>
    <row r="46" spans="1:19" s="22" customFormat="1" x14ac:dyDescent="0.3">
      <c r="A46" s="10" t="s">
        <v>1187</v>
      </c>
      <c r="B46" s="11" t="s">
        <v>1181</v>
      </c>
      <c r="C46" s="11">
        <v>1745206</v>
      </c>
      <c r="D46" s="11" t="s">
        <v>27</v>
      </c>
      <c r="E46" s="10"/>
      <c r="F46" s="11" t="s">
        <v>28</v>
      </c>
      <c r="G46" s="11" t="s">
        <v>29</v>
      </c>
      <c r="H46" s="11">
        <v>25686</v>
      </c>
      <c r="I46" s="11">
        <v>3</v>
      </c>
      <c r="J46" s="11"/>
      <c r="K46" s="11" t="s">
        <v>1188</v>
      </c>
      <c r="L46" s="11" t="s">
        <v>46</v>
      </c>
      <c r="M46" s="12">
        <v>0</v>
      </c>
      <c r="N46" s="12">
        <v>0</v>
      </c>
      <c r="O46" s="12">
        <v>0</v>
      </c>
      <c r="P46" s="12">
        <v>0</v>
      </c>
      <c r="Q46" s="12">
        <v>0</v>
      </c>
      <c r="R46" s="12">
        <v>0</v>
      </c>
      <c r="S46" s="46">
        <f t="shared" si="0"/>
        <v>0</v>
      </c>
    </row>
    <row r="47" spans="1:19" s="22" customFormat="1" x14ac:dyDescent="0.3">
      <c r="A47" s="10" t="s">
        <v>1189</v>
      </c>
      <c r="B47" s="11" t="s">
        <v>1181</v>
      </c>
      <c r="C47" s="11">
        <v>1745207</v>
      </c>
      <c r="D47" s="11" t="s">
        <v>27</v>
      </c>
      <c r="E47" s="10"/>
      <c r="F47" s="11" t="s">
        <v>28</v>
      </c>
      <c r="G47" s="11" t="s">
        <v>29</v>
      </c>
      <c r="H47" s="11">
        <v>25686</v>
      </c>
      <c r="I47" s="11">
        <v>1</v>
      </c>
      <c r="J47" s="11" t="s">
        <v>62</v>
      </c>
      <c r="K47" s="11" t="s">
        <v>63</v>
      </c>
      <c r="L47" s="11" t="s">
        <v>32</v>
      </c>
      <c r="M47" s="12">
        <v>1200</v>
      </c>
      <c r="N47" s="12">
        <v>3.43</v>
      </c>
      <c r="O47" s="12">
        <v>4116</v>
      </c>
      <c r="P47" s="12">
        <v>0</v>
      </c>
      <c r="Q47" s="12">
        <v>0</v>
      </c>
      <c r="R47" s="12">
        <v>4116</v>
      </c>
      <c r="S47" s="46">
        <f t="shared" si="0"/>
        <v>105723576</v>
      </c>
    </row>
    <row r="48" spans="1:19" s="22" customFormat="1" x14ac:dyDescent="0.3">
      <c r="A48" s="10" t="s">
        <v>1189</v>
      </c>
      <c r="B48" s="11" t="s">
        <v>1181</v>
      </c>
      <c r="C48" s="11">
        <v>1745207</v>
      </c>
      <c r="D48" s="11" t="s">
        <v>27</v>
      </c>
      <c r="E48" s="10"/>
      <c r="F48" s="11" t="s">
        <v>28</v>
      </c>
      <c r="G48" s="11" t="s">
        <v>29</v>
      </c>
      <c r="H48" s="11">
        <v>25686</v>
      </c>
      <c r="I48" s="11">
        <v>2</v>
      </c>
      <c r="J48" s="11" t="s">
        <v>288</v>
      </c>
      <c r="K48" s="11" t="s">
        <v>289</v>
      </c>
      <c r="L48" s="11" t="s">
        <v>32</v>
      </c>
      <c r="M48" s="12">
        <v>600</v>
      </c>
      <c r="N48" s="12">
        <v>3.48</v>
      </c>
      <c r="O48" s="12">
        <v>2088</v>
      </c>
      <c r="P48" s="12">
        <v>0</v>
      </c>
      <c r="Q48" s="12">
        <v>0</v>
      </c>
      <c r="R48" s="12">
        <v>2088</v>
      </c>
      <c r="S48" s="46">
        <f t="shared" si="0"/>
        <v>53632368</v>
      </c>
    </row>
    <row r="49" spans="1:19" s="22" customFormat="1" x14ac:dyDescent="0.3">
      <c r="A49" s="10" t="s">
        <v>1189</v>
      </c>
      <c r="B49" s="11" t="s">
        <v>1181</v>
      </c>
      <c r="C49" s="11">
        <v>1745207</v>
      </c>
      <c r="D49" s="11" t="s">
        <v>27</v>
      </c>
      <c r="E49" s="10"/>
      <c r="F49" s="11" t="s">
        <v>28</v>
      </c>
      <c r="G49" s="11" t="s">
        <v>29</v>
      </c>
      <c r="H49" s="11">
        <v>25686</v>
      </c>
      <c r="I49" s="11">
        <v>3</v>
      </c>
      <c r="J49" s="11" t="s">
        <v>64</v>
      </c>
      <c r="K49" s="11" t="s">
        <v>65</v>
      </c>
      <c r="L49" s="11" t="s">
        <v>32</v>
      </c>
      <c r="M49" s="12">
        <v>500</v>
      </c>
      <c r="N49" s="12">
        <v>2.5099999999999998</v>
      </c>
      <c r="O49" s="12">
        <v>1255</v>
      </c>
      <c r="P49" s="12">
        <v>0</v>
      </c>
      <c r="Q49" s="12">
        <v>0</v>
      </c>
      <c r="R49" s="12">
        <v>1255</v>
      </c>
      <c r="S49" s="46">
        <f t="shared" si="0"/>
        <v>32235930</v>
      </c>
    </row>
    <row r="50" spans="1:19" s="22" customFormat="1" x14ac:dyDescent="0.3">
      <c r="A50" s="10" t="s">
        <v>1189</v>
      </c>
      <c r="B50" s="11" t="s">
        <v>1181</v>
      </c>
      <c r="C50" s="11">
        <v>1745207</v>
      </c>
      <c r="D50" s="11" t="s">
        <v>27</v>
      </c>
      <c r="E50" s="10"/>
      <c r="F50" s="11" t="s">
        <v>28</v>
      </c>
      <c r="G50" s="11" t="s">
        <v>29</v>
      </c>
      <c r="H50" s="11">
        <v>25686</v>
      </c>
      <c r="I50" s="11">
        <v>4</v>
      </c>
      <c r="J50" s="11" t="s">
        <v>66</v>
      </c>
      <c r="K50" s="11" t="s">
        <v>67</v>
      </c>
      <c r="L50" s="11" t="s">
        <v>32</v>
      </c>
      <c r="M50" s="12">
        <v>600</v>
      </c>
      <c r="N50" s="12">
        <v>2.48</v>
      </c>
      <c r="O50" s="12">
        <v>1488</v>
      </c>
      <c r="P50" s="12">
        <v>0</v>
      </c>
      <c r="Q50" s="12">
        <v>0</v>
      </c>
      <c r="R50" s="12">
        <v>1488</v>
      </c>
      <c r="S50" s="46">
        <f t="shared" si="0"/>
        <v>38220768</v>
      </c>
    </row>
    <row r="51" spans="1:19" s="22" customFormat="1" x14ac:dyDescent="0.3">
      <c r="A51" s="10" t="s">
        <v>1189</v>
      </c>
      <c r="B51" s="11" t="s">
        <v>1181</v>
      </c>
      <c r="C51" s="11">
        <v>1745207</v>
      </c>
      <c r="D51" s="11" t="s">
        <v>27</v>
      </c>
      <c r="E51" s="10"/>
      <c r="F51" s="11" t="s">
        <v>28</v>
      </c>
      <c r="G51" s="11" t="s">
        <v>29</v>
      </c>
      <c r="H51" s="11">
        <v>25686</v>
      </c>
      <c r="I51" s="11">
        <v>5</v>
      </c>
      <c r="J51" s="11" t="s">
        <v>68</v>
      </c>
      <c r="K51" s="11" t="s">
        <v>69</v>
      </c>
      <c r="L51" s="11" t="s">
        <v>32</v>
      </c>
      <c r="M51" s="12">
        <v>600</v>
      </c>
      <c r="N51" s="12">
        <v>3.47</v>
      </c>
      <c r="O51" s="12">
        <v>2082</v>
      </c>
      <c r="P51" s="12">
        <v>0</v>
      </c>
      <c r="Q51" s="12">
        <v>0</v>
      </c>
      <c r="R51" s="12">
        <v>2082</v>
      </c>
      <c r="S51" s="46">
        <f t="shared" si="0"/>
        <v>53478252</v>
      </c>
    </row>
    <row r="52" spans="1:19" s="22" customFormat="1" x14ac:dyDescent="0.3">
      <c r="A52" s="10" t="s">
        <v>1189</v>
      </c>
      <c r="B52" s="11" t="s">
        <v>1181</v>
      </c>
      <c r="C52" s="11">
        <v>1745207</v>
      </c>
      <c r="D52" s="11" t="s">
        <v>27</v>
      </c>
      <c r="E52" s="10"/>
      <c r="F52" s="11" t="s">
        <v>28</v>
      </c>
      <c r="G52" s="11" t="s">
        <v>29</v>
      </c>
      <c r="H52" s="11">
        <v>25686</v>
      </c>
      <c r="I52" s="11">
        <v>6</v>
      </c>
      <c r="J52" s="11" t="s">
        <v>70</v>
      </c>
      <c r="K52" s="11" t="s">
        <v>71</v>
      </c>
      <c r="L52" s="11" t="s">
        <v>32</v>
      </c>
      <c r="M52" s="12">
        <v>200</v>
      </c>
      <c r="N52" s="12">
        <v>2.57</v>
      </c>
      <c r="O52" s="12">
        <v>514</v>
      </c>
      <c r="P52" s="12">
        <v>0</v>
      </c>
      <c r="Q52" s="12">
        <v>0</v>
      </c>
      <c r="R52" s="12">
        <v>514</v>
      </c>
      <c r="S52" s="46">
        <f t="shared" si="0"/>
        <v>13202604</v>
      </c>
    </row>
    <row r="53" spans="1:19" s="22" customFormat="1" x14ac:dyDescent="0.3">
      <c r="A53" s="10" t="s">
        <v>1189</v>
      </c>
      <c r="B53" s="11" t="s">
        <v>1181</v>
      </c>
      <c r="C53" s="11">
        <v>1745207</v>
      </c>
      <c r="D53" s="11" t="s">
        <v>27</v>
      </c>
      <c r="E53" s="10"/>
      <c r="F53" s="11" t="s">
        <v>28</v>
      </c>
      <c r="G53" s="11" t="s">
        <v>29</v>
      </c>
      <c r="H53" s="11">
        <v>25686</v>
      </c>
      <c r="I53" s="11">
        <v>7</v>
      </c>
      <c r="J53" s="11" t="s">
        <v>261</v>
      </c>
      <c r="K53" s="11" t="s">
        <v>262</v>
      </c>
      <c r="L53" s="11" t="s">
        <v>32</v>
      </c>
      <c r="M53" s="12">
        <v>200</v>
      </c>
      <c r="N53" s="12">
        <v>3.51</v>
      </c>
      <c r="O53" s="12">
        <v>702</v>
      </c>
      <c r="P53" s="12">
        <v>0</v>
      </c>
      <c r="Q53" s="12">
        <v>0</v>
      </c>
      <c r="R53" s="12">
        <v>702</v>
      </c>
      <c r="S53" s="46">
        <f t="shared" si="0"/>
        <v>18031572</v>
      </c>
    </row>
    <row r="54" spans="1:19" s="22" customFormat="1" x14ac:dyDescent="0.3">
      <c r="A54" s="10" t="s">
        <v>1189</v>
      </c>
      <c r="B54" s="11" t="s">
        <v>1181</v>
      </c>
      <c r="C54" s="11">
        <v>1745207</v>
      </c>
      <c r="D54" s="11" t="s">
        <v>27</v>
      </c>
      <c r="E54" s="10"/>
      <c r="F54" s="11" t="s">
        <v>28</v>
      </c>
      <c r="G54" s="11" t="s">
        <v>29</v>
      </c>
      <c r="H54" s="11">
        <v>25686</v>
      </c>
      <c r="I54" s="11">
        <v>8</v>
      </c>
      <c r="J54" s="11"/>
      <c r="K54" s="11" t="s">
        <v>1190</v>
      </c>
      <c r="L54" s="11" t="s">
        <v>46</v>
      </c>
      <c r="M54" s="12">
        <v>0</v>
      </c>
      <c r="N54" s="12">
        <v>0</v>
      </c>
      <c r="O54" s="12">
        <v>0</v>
      </c>
      <c r="P54" s="12">
        <v>0</v>
      </c>
      <c r="Q54" s="12">
        <v>0</v>
      </c>
      <c r="R54" s="12">
        <v>0</v>
      </c>
      <c r="S54" s="46">
        <f t="shared" si="0"/>
        <v>0</v>
      </c>
    </row>
    <row r="55" spans="1:19" s="22" customFormat="1" x14ac:dyDescent="0.3">
      <c r="A55" s="10" t="s">
        <v>1191</v>
      </c>
      <c r="B55" s="11" t="s">
        <v>1181</v>
      </c>
      <c r="C55" s="11">
        <v>1745208</v>
      </c>
      <c r="D55" s="11" t="s">
        <v>27</v>
      </c>
      <c r="E55" s="10"/>
      <c r="F55" s="11" t="s">
        <v>28</v>
      </c>
      <c r="G55" s="11" t="s">
        <v>29</v>
      </c>
      <c r="H55" s="11">
        <v>25686</v>
      </c>
      <c r="I55" s="11">
        <v>1</v>
      </c>
      <c r="J55" s="11" t="s">
        <v>265</v>
      </c>
      <c r="K55" s="11" t="s">
        <v>266</v>
      </c>
      <c r="L55" s="11" t="s">
        <v>32</v>
      </c>
      <c r="M55" s="12">
        <v>400</v>
      </c>
      <c r="N55" s="12">
        <v>3.28</v>
      </c>
      <c r="O55" s="12">
        <v>1312</v>
      </c>
      <c r="P55" s="12">
        <v>0</v>
      </c>
      <c r="Q55" s="12">
        <v>0</v>
      </c>
      <c r="R55" s="12">
        <v>1312</v>
      </c>
      <c r="S55" s="46">
        <f t="shared" si="0"/>
        <v>33700032</v>
      </c>
    </row>
    <row r="56" spans="1:19" s="22" customFormat="1" x14ac:dyDescent="0.3">
      <c r="A56" s="10" t="s">
        <v>1191</v>
      </c>
      <c r="B56" s="11" t="s">
        <v>1181</v>
      </c>
      <c r="C56" s="11">
        <v>1745208</v>
      </c>
      <c r="D56" s="11" t="s">
        <v>27</v>
      </c>
      <c r="E56" s="10"/>
      <c r="F56" s="11" t="s">
        <v>28</v>
      </c>
      <c r="G56" s="11" t="s">
        <v>29</v>
      </c>
      <c r="H56" s="11">
        <v>25686</v>
      </c>
      <c r="I56" s="11">
        <v>2</v>
      </c>
      <c r="J56" s="11" t="s">
        <v>267</v>
      </c>
      <c r="K56" s="11" t="s">
        <v>268</v>
      </c>
      <c r="L56" s="11" t="s">
        <v>32</v>
      </c>
      <c r="M56" s="12">
        <v>400</v>
      </c>
      <c r="N56" s="12">
        <v>3.28</v>
      </c>
      <c r="O56" s="12">
        <v>1312</v>
      </c>
      <c r="P56" s="12">
        <v>0</v>
      </c>
      <c r="Q56" s="12">
        <v>0</v>
      </c>
      <c r="R56" s="12">
        <v>1312</v>
      </c>
      <c r="S56" s="46">
        <f t="shared" si="0"/>
        <v>33700032</v>
      </c>
    </row>
    <row r="57" spans="1:19" s="22" customFormat="1" x14ac:dyDescent="0.3">
      <c r="A57" s="10" t="s">
        <v>1191</v>
      </c>
      <c r="B57" s="11" t="s">
        <v>1181</v>
      </c>
      <c r="C57" s="11">
        <v>1745208</v>
      </c>
      <c r="D57" s="11" t="s">
        <v>27</v>
      </c>
      <c r="E57" s="10"/>
      <c r="F57" s="11" t="s">
        <v>28</v>
      </c>
      <c r="G57" s="11" t="s">
        <v>29</v>
      </c>
      <c r="H57" s="11">
        <v>25686</v>
      </c>
      <c r="I57" s="11">
        <v>3</v>
      </c>
      <c r="J57" s="11" t="s">
        <v>269</v>
      </c>
      <c r="K57" s="11" t="s">
        <v>270</v>
      </c>
      <c r="L57" s="11" t="s">
        <v>32</v>
      </c>
      <c r="M57" s="12">
        <v>400</v>
      </c>
      <c r="N57" s="12">
        <v>3.05</v>
      </c>
      <c r="O57" s="12">
        <v>1220</v>
      </c>
      <c r="P57" s="12">
        <v>0</v>
      </c>
      <c r="Q57" s="12">
        <v>0</v>
      </c>
      <c r="R57" s="12">
        <v>1220</v>
      </c>
      <c r="S57" s="46">
        <f t="shared" si="0"/>
        <v>31336920</v>
      </c>
    </row>
    <row r="58" spans="1:19" s="22" customFormat="1" x14ac:dyDescent="0.3">
      <c r="A58" s="10" t="s">
        <v>1191</v>
      </c>
      <c r="B58" s="11" t="s">
        <v>1181</v>
      </c>
      <c r="C58" s="11">
        <v>1745208</v>
      </c>
      <c r="D58" s="11" t="s">
        <v>27</v>
      </c>
      <c r="E58" s="10"/>
      <c r="F58" s="11" t="s">
        <v>28</v>
      </c>
      <c r="G58" s="11" t="s">
        <v>29</v>
      </c>
      <c r="H58" s="11">
        <v>25686</v>
      </c>
      <c r="I58" s="11">
        <v>4</v>
      </c>
      <c r="J58" s="11"/>
      <c r="K58" s="11" t="s">
        <v>1192</v>
      </c>
      <c r="L58" s="11" t="s">
        <v>46</v>
      </c>
      <c r="M58" s="12">
        <v>0</v>
      </c>
      <c r="N58" s="12">
        <v>0</v>
      </c>
      <c r="O58" s="12">
        <v>0</v>
      </c>
      <c r="P58" s="12">
        <v>0</v>
      </c>
      <c r="Q58" s="12">
        <v>0</v>
      </c>
      <c r="R58" s="12">
        <v>0</v>
      </c>
      <c r="S58" s="46">
        <f t="shared" si="0"/>
        <v>0</v>
      </c>
    </row>
    <row r="59" spans="1:19" s="22" customFormat="1" x14ac:dyDescent="0.3">
      <c r="A59" s="10" t="s">
        <v>1193</v>
      </c>
      <c r="B59" s="11" t="s">
        <v>1181</v>
      </c>
      <c r="C59" s="11">
        <v>1745213</v>
      </c>
      <c r="D59" s="11" t="s">
        <v>208</v>
      </c>
      <c r="E59" s="10"/>
      <c r="F59" s="11" t="s">
        <v>209</v>
      </c>
      <c r="G59" s="11" t="s">
        <v>81</v>
      </c>
      <c r="H59" s="11">
        <v>23937</v>
      </c>
      <c r="I59" s="11">
        <v>1</v>
      </c>
      <c r="J59" s="11" t="s">
        <v>210</v>
      </c>
      <c r="K59" s="11" t="s">
        <v>859</v>
      </c>
      <c r="L59" s="11" t="s">
        <v>32</v>
      </c>
      <c r="M59" s="12">
        <v>1800</v>
      </c>
      <c r="N59" s="12">
        <v>5.2930000000000001</v>
      </c>
      <c r="O59" s="12">
        <v>9527.4</v>
      </c>
      <c r="P59" s="12">
        <v>0</v>
      </c>
      <c r="Q59" s="12">
        <v>0</v>
      </c>
      <c r="R59" s="12">
        <v>9527.4</v>
      </c>
      <c r="S59" s="46">
        <f t="shared" si="0"/>
        <v>228057374</v>
      </c>
    </row>
    <row r="60" spans="1:19" s="22" customFormat="1" x14ac:dyDescent="0.3">
      <c r="A60" s="10" t="s">
        <v>1193</v>
      </c>
      <c r="B60" s="11" t="s">
        <v>1181</v>
      </c>
      <c r="C60" s="11">
        <v>1745213</v>
      </c>
      <c r="D60" s="11" t="s">
        <v>208</v>
      </c>
      <c r="E60" s="10"/>
      <c r="F60" s="11" t="s">
        <v>209</v>
      </c>
      <c r="G60" s="11" t="s">
        <v>81</v>
      </c>
      <c r="H60" s="11">
        <v>23937</v>
      </c>
      <c r="I60" s="11">
        <v>2</v>
      </c>
      <c r="J60" s="11"/>
      <c r="K60" s="11" t="s">
        <v>1194</v>
      </c>
      <c r="L60" s="11" t="s">
        <v>46</v>
      </c>
      <c r="M60" s="12">
        <v>0</v>
      </c>
      <c r="N60" s="12">
        <v>0</v>
      </c>
      <c r="O60" s="12">
        <v>0</v>
      </c>
      <c r="P60" s="12">
        <v>0</v>
      </c>
      <c r="Q60" s="12">
        <v>0</v>
      </c>
      <c r="R60" s="12">
        <v>0</v>
      </c>
      <c r="S60" s="46">
        <f t="shared" si="0"/>
        <v>0</v>
      </c>
    </row>
    <row r="61" spans="1:19" s="22" customFormat="1" x14ac:dyDescent="0.3">
      <c r="A61" s="10" t="s">
        <v>1195</v>
      </c>
      <c r="B61" s="11" t="s">
        <v>1181</v>
      </c>
      <c r="C61" s="11">
        <v>1745214</v>
      </c>
      <c r="D61" s="11" t="s">
        <v>208</v>
      </c>
      <c r="E61" s="10"/>
      <c r="F61" s="11" t="s">
        <v>209</v>
      </c>
      <c r="G61" s="11" t="s">
        <v>81</v>
      </c>
      <c r="H61" s="11">
        <v>23937</v>
      </c>
      <c r="I61" s="11">
        <v>1</v>
      </c>
      <c r="J61" s="11" t="s">
        <v>212</v>
      </c>
      <c r="K61" s="11" t="s">
        <v>213</v>
      </c>
      <c r="L61" s="11" t="s">
        <v>32</v>
      </c>
      <c r="M61" s="12">
        <v>2800</v>
      </c>
      <c r="N61" s="12">
        <v>5.1349999999999998</v>
      </c>
      <c r="O61" s="12">
        <v>14378</v>
      </c>
      <c r="P61" s="12">
        <v>0</v>
      </c>
      <c r="Q61" s="12">
        <v>0</v>
      </c>
      <c r="R61" s="12">
        <v>14378</v>
      </c>
      <c r="S61" s="46">
        <f t="shared" si="0"/>
        <v>344166186</v>
      </c>
    </row>
    <row r="62" spans="1:19" s="22" customFormat="1" x14ac:dyDescent="0.3">
      <c r="A62" s="10" t="s">
        <v>1195</v>
      </c>
      <c r="B62" s="11" t="s">
        <v>1181</v>
      </c>
      <c r="C62" s="11">
        <v>1745214</v>
      </c>
      <c r="D62" s="11" t="s">
        <v>208</v>
      </c>
      <c r="E62" s="10"/>
      <c r="F62" s="11" t="s">
        <v>209</v>
      </c>
      <c r="G62" s="11" t="s">
        <v>81</v>
      </c>
      <c r="H62" s="11">
        <v>23937</v>
      </c>
      <c r="I62" s="11">
        <v>2</v>
      </c>
      <c r="J62" s="11" t="s">
        <v>214</v>
      </c>
      <c r="K62" s="11" t="s">
        <v>1196</v>
      </c>
      <c r="L62" s="11" t="s">
        <v>32</v>
      </c>
      <c r="M62" s="12">
        <v>6100</v>
      </c>
      <c r="N62" s="12">
        <v>5.1630000000000003</v>
      </c>
      <c r="O62" s="12">
        <v>31494.3</v>
      </c>
      <c r="P62" s="12">
        <v>0</v>
      </c>
      <c r="Q62" s="12">
        <v>0</v>
      </c>
      <c r="R62" s="12">
        <v>31494.3</v>
      </c>
      <c r="S62" s="46">
        <f t="shared" si="0"/>
        <v>753879059</v>
      </c>
    </row>
    <row r="63" spans="1:19" s="22" customFormat="1" x14ac:dyDescent="0.3">
      <c r="A63" s="10" t="s">
        <v>1195</v>
      </c>
      <c r="B63" s="11" t="s">
        <v>1181</v>
      </c>
      <c r="C63" s="11">
        <v>1745214</v>
      </c>
      <c r="D63" s="11" t="s">
        <v>208</v>
      </c>
      <c r="E63" s="10"/>
      <c r="F63" s="11" t="s">
        <v>209</v>
      </c>
      <c r="G63" s="11" t="s">
        <v>81</v>
      </c>
      <c r="H63" s="11">
        <v>23937</v>
      </c>
      <c r="I63" s="11">
        <v>3</v>
      </c>
      <c r="J63" s="11" t="s">
        <v>216</v>
      </c>
      <c r="K63" s="11" t="s">
        <v>1129</v>
      </c>
      <c r="L63" s="11" t="s">
        <v>32</v>
      </c>
      <c r="M63" s="12">
        <v>1300</v>
      </c>
      <c r="N63" s="12">
        <v>5.2930000000000001</v>
      </c>
      <c r="O63" s="12">
        <v>6880.9</v>
      </c>
      <c r="P63" s="12">
        <v>0</v>
      </c>
      <c r="Q63" s="12">
        <v>0</v>
      </c>
      <c r="R63" s="12">
        <v>6880.9</v>
      </c>
      <c r="S63" s="46">
        <f t="shared" si="0"/>
        <v>164708103</v>
      </c>
    </row>
    <row r="64" spans="1:19" s="22" customFormat="1" x14ac:dyDescent="0.3">
      <c r="A64" s="10" t="s">
        <v>1195</v>
      </c>
      <c r="B64" s="11" t="s">
        <v>1181</v>
      </c>
      <c r="C64" s="11">
        <v>1745214</v>
      </c>
      <c r="D64" s="11" t="s">
        <v>208</v>
      </c>
      <c r="E64" s="10"/>
      <c r="F64" s="11" t="s">
        <v>209</v>
      </c>
      <c r="G64" s="11" t="s">
        <v>81</v>
      </c>
      <c r="H64" s="11">
        <v>23937</v>
      </c>
      <c r="I64" s="11">
        <v>4</v>
      </c>
      <c r="J64" s="11" t="s">
        <v>218</v>
      </c>
      <c r="K64" s="11" t="s">
        <v>1197</v>
      </c>
      <c r="L64" s="11" t="s">
        <v>32</v>
      </c>
      <c r="M64" s="12">
        <v>2800</v>
      </c>
      <c r="N64" s="12">
        <v>5.1349999999999998</v>
      </c>
      <c r="O64" s="12">
        <v>14378</v>
      </c>
      <c r="P64" s="12">
        <v>0</v>
      </c>
      <c r="Q64" s="12">
        <v>0</v>
      </c>
      <c r="R64" s="12">
        <v>14378</v>
      </c>
      <c r="S64" s="46">
        <f t="shared" si="0"/>
        <v>344166186</v>
      </c>
    </row>
    <row r="65" spans="1:19" s="22" customFormat="1" x14ac:dyDescent="0.3">
      <c r="A65" s="10" t="s">
        <v>1195</v>
      </c>
      <c r="B65" s="11" t="s">
        <v>1181</v>
      </c>
      <c r="C65" s="11">
        <v>1745214</v>
      </c>
      <c r="D65" s="11" t="s">
        <v>208</v>
      </c>
      <c r="E65" s="10"/>
      <c r="F65" s="11" t="s">
        <v>209</v>
      </c>
      <c r="G65" s="11" t="s">
        <v>81</v>
      </c>
      <c r="H65" s="11">
        <v>23937</v>
      </c>
      <c r="I65" s="11">
        <v>5</v>
      </c>
      <c r="J65" s="11" t="s">
        <v>220</v>
      </c>
      <c r="K65" s="11" t="s">
        <v>221</v>
      </c>
      <c r="L65" s="11" t="s">
        <v>32</v>
      </c>
      <c r="M65" s="12">
        <v>6100</v>
      </c>
      <c r="N65" s="12">
        <v>5.1630000000000003</v>
      </c>
      <c r="O65" s="12">
        <v>31494.3</v>
      </c>
      <c r="P65" s="12">
        <v>0</v>
      </c>
      <c r="Q65" s="12">
        <v>0</v>
      </c>
      <c r="R65" s="12">
        <v>31494.3</v>
      </c>
      <c r="S65" s="46">
        <f t="shared" ref="S65:S124" si="1">ROUND(M65*N65*H65,0)</f>
        <v>753879059</v>
      </c>
    </row>
    <row r="66" spans="1:19" s="22" customFormat="1" x14ac:dyDescent="0.3">
      <c r="A66" s="10" t="s">
        <v>1195</v>
      </c>
      <c r="B66" s="11" t="s">
        <v>1181</v>
      </c>
      <c r="C66" s="11">
        <v>1745214</v>
      </c>
      <c r="D66" s="11" t="s">
        <v>208</v>
      </c>
      <c r="E66" s="10"/>
      <c r="F66" s="11" t="s">
        <v>209</v>
      </c>
      <c r="G66" s="11" t="s">
        <v>81</v>
      </c>
      <c r="H66" s="11">
        <v>23937</v>
      </c>
      <c r="I66" s="11">
        <v>6</v>
      </c>
      <c r="J66" s="11" t="s">
        <v>74</v>
      </c>
      <c r="K66" s="11" t="s">
        <v>75</v>
      </c>
      <c r="L66" s="11" t="s">
        <v>32</v>
      </c>
      <c r="M66" s="12">
        <v>22200</v>
      </c>
      <c r="N66" s="12">
        <v>1.6321000000000001</v>
      </c>
      <c r="O66" s="12">
        <v>36232.620000000003</v>
      </c>
      <c r="P66" s="12">
        <v>0</v>
      </c>
      <c r="Q66" s="12">
        <v>0</v>
      </c>
      <c r="R66" s="12">
        <v>36232.620000000003</v>
      </c>
      <c r="S66" s="46">
        <f t="shared" si="1"/>
        <v>867300225</v>
      </c>
    </row>
    <row r="67" spans="1:19" s="22" customFormat="1" x14ac:dyDescent="0.3">
      <c r="A67" s="10" t="s">
        <v>1195</v>
      </c>
      <c r="B67" s="11" t="s">
        <v>1181</v>
      </c>
      <c r="C67" s="11">
        <v>1745214</v>
      </c>
      <c r="D67" s="11" t="s">
        <v>208</v>
      </c>
      <c r="E67" s="10"/>
      <c r="F67" s="11" t="s">
        <v>209</v>
      </c>
      <c r="G67" s="11" t="s">
        <v>81</v>
      </c>
      <c r="H67" s="11">
        <v>23937</v>
      </c>
      <c r="I67" s="11">
        <v>7</v>
      </c>
      <c r="J67" s="11" t="s">
        <v>222</v>
      </c>
      <c r="K67" s="11" t="s">
        <v>223</v>
      </c>
      <c r="L67" s="11" t="s">
        <v>32</v>
      </c>
      <c r="M67" s="12">
        <v>400</v>
      </c>
      <c r="N67" s="12">
        <v>5.125</v>
      </c>
      <c r="O67" s="12">
        <v>2050</v>
      </c>
      <c r="P67" s="12">
        <v>0</v>
      </c>
      <c r="Q67" s="12">
        <v>0</v>
      </c>
      <c r="R67" s="12">
        <v>2050</v>
      </c>
      <c r="S67" s="46">
        <f t="shared" si="1"/>
        <v>49070850</v>
      </c>
    </row>
    <row r="68" spans="1:19" s="22" customFormat="1" x14ac:dyDescent="0.3">
      <c r="A68" s="10" t="s">
        <v>1195</v>
      </c>
      <c r="B68" s="11" t="s">
        <v>1181</v>
      </c>
      <c r="C68" s="11">
        <v>1745214</v>
      </c>
      <c r="D68" s="11" t="s">
        <v>208</v>
      </c>
      <c r="E68" s="10"/>
      <c r="F68" s="11" t="s">
        <v>209</v>
      </c>
      <c r="G68" s="11" t="s">
        <v>81</v>
      </c>
      <c r="H68" s="11">
        <v>23937</v>
      </c>
      <c r="I68" s="11">
        <v>8</v>
      </c>
      <c r="J68" s="11" t="s">
        <v>224</v>
      </c>
      <c r="K68" s="11" t="s">
        <v>225</v>
      </c>
      <c r="L68" s="11" t="s">
        <v>32</v>
      </c>
      <c r="M68" s="12">
        <v>300</v>
      </c>
      <c r="N68" s="12">
        <v>5.2830000000000004</v>
      </c>
      <c r="O68" s="12">
        <v>1584.9</v>
      </c>
      <c r="P68" s="12">
        <v>0</v>
      </c>
      <c r="Q68" s="12">
        <v>0</v>
      </c>
      <c r="R68" s="12">
        <v>1584.9</v>
      </c>
      <c r="S68" s="46">
        <f t="shared" si="1"/>
        <v>37937751</v>
      </c>
    </row>
    <row r="69" spans="1:19" s="22" customFormat="1" x14ac:dyDescent="0.3">
      <c r="A69" s="10" t="s">
        <v>1195</v>
      </c>
      <c r="B69" s="11" t="s">
        <v>1181</v>
      </c>
      <c r="C69" s="11">
        <v>1745214</v>
      </c>
      <c r="D69" s="11" t="s">
        <v>208</v>
      </c>
      <c r="E69" s="10"/>
      <c r="F69" s="11" t="s">
        <v>209</v>
      </c>
      <c r="G69" s="11" t="s">
        <v>81</v>
      </c>
      <c r="H69" s="11">
        <v>23937</v>
      </c>
      <c r="I69" s="11">
        <v>9</v>
      </c>
      <c r="J69" s="11" t="s">
        <v>226</v>
      </c>
      <c r="K69" s="11" t="s">
        <v>227</v>
      </c>
      <c r="L69" s="11" t="s">
        <v>32</v>
      </c>
      <c r="M69" s="12">
        <v>900</v>
      </c>
      <c r="N69" s="12">
        <v>5.6040000000000001</v>
      </c>
      <c r="O69" s="12">
        <v>5043.6000000000004</v>
      </c>
      <c r="P69" s="12">
        <v>0</v>
      </c>
      <c r="Q69" s="12">
        <v>0</v>
      </c>
      <c r="R69" s="12">
        <v>5043.6000000000004</v>
      </c>
      <c r="S69" s="46">
        <f t="shared" si="1"/>
        <v>120728653</v>
      </c>
    </row>
    <row r="70" spans="1:19" s="22" customFormat="1" x14ac:dyDescent="0.3">
      <c r="A70" s="10" t="s">
        <v>1195</v>
      </c>
      <c r="B70" s="11" t="s">
        <v>1181</v>
      </c>
      <c r="C70" s="11">
        <v>1745214</v>
      </c>
      <c r="D70" s="11" t="s">
        <v>208</v>
      </c>
      <c r="E70" s="10"/>
      <c r="F70" s="11" t="s">
        <v>209</v>
      </c>
      <c r="G70" s="11" t="s">
        <v>81</v>
      </c>
      <c r="H70" s="11">
        <v>23937</v>
      </c>
      <c r="I70" s="11">
        <v>10</v>
      </c>
      <c r="J70" s="11" t="s">
        <v>228</v>
      </c>
      <c r="K70" s="11" t="s">
        <v>229</v>
      </c>
      <c r="L70" s="11" t="s">
        <v>32</v>
      </c>
      <c r="M70" s="12">
        <v>1700</v>
      </c>
      <c r="N70" s="12">
        <v>5.6040000000000001</v>
      </c>
      <c r="O70" s="12">
        <v>9526.7999999999993</v>
      </c>
      <c r="P70" s="12">
        <v>0</v>
      </c>
      <c r="Q70" s="12">
        <v>0</v>
      </c>
      <c r="R70" s="12">
        <v>9526.7999999999993</v>
      </c>
      <c r="S70" s="46">
        <f t="shared" si="1"/>
        <v>228043012</v>
      </c>
    </row>
    <row r="71" spans="1:19" s="22" customFormat="1" x14ac:dyDescent="0.3">
      <c r="A71" s="10" t="s">
        <v>1195</v>
      </c>
      <c r="B71" s="11" t="s">
        <v>1181</v>
      </c>
      <c r="C71" s="11">
        <v>1745214</v>
      </c>
      <c r="D71" s="11" t="s">
        <v>208</v>
      </c>
      <c r="E71" s="10"/>
      <c r="F71" s="11" t="s">
        <v>209</v>
      </c>
      <c r="G71" s="11" t="s">
        <v>81</v>
      </c>
      <c r="H71" s="11">
        <v>23937</v>
      </c>
      <c r="I71" s="11">
        <v>11</v>
      </c>
      <c r="J71" s="11" t="s">
        <v>230</v>
      </c>
      <c r="K71" s="11" t="s">
        <v>231</v>
      </c>
      <c r="L71" s="11" t="s">
        <v>32</v>
      </c>
      <c r="M71" s="12">
        <v>900</v>
      </c>
      <c r="N71" s="12">
        <v>5.6040000000000001</v>
      </c>
      <c r="O71" s="12">
        <v>5043.6000000000004</v>
      </c>
      <c r="P71" s="12">
        <v>0</v>
      </c>
      <c r="Q71" s="12">
        <v>0</v>
      </c>
      <c r="R71" s="12">
        <v>5043.6000000000004</v>
      </c>
      <c r="S71" s="46">
        <f t="shared" si="1"/>
        <v>120728653</v>
      </c>
    </row>
    <row r="72" spans="1:19" s="22" customFormat="1" x14ac:dyDescent="0.3">
      <c r="A72" s="10" t="s">
        <v>1195</v>
      </c>
      <c r="B72" s="11" t="s">
        <v>1181</v>
      </c>
      <c r="C72" s="11">
        <v>1745214</v>
      </c>
      <c r="D72" s="11" t="s">
        <v>208</v>
      </c>
      <c r="E72" s="10"/>
      <c r="F72" s="11" t="s">
        <v>209</v>
      </c>
      <c r="G72" s="11" t="s">
        <v>81</v>
      </c>
      <c r="H72" s="11">
        <v>23937</v>
      </c>
      <c r="I72" s="11">
        <v>12</v>
      </c>
      <c r="J72" s="11" t="s">
        <v>465</v>
      </c>
      <c r="K72" s="11" t="s">
        <v>466</v>
      </c>
      <c r="L72" s="11" t="s">
        <v>32</v>
      </c>
      <c r="M72" s="12">
        <v>100</v>
      </c>
      <c r="N72" s="12">
        <v>5.4467999999999996</v>
      </c>
      <c r="O72" s="12">
        <v>544.67999999999995</v>
      </c>
      <c r="P72" s="12">
        <v>0</v>
      </c>
      <c r="Q72" s="12">
        <v>0</v>
      </c>
      <c r="R72" s="12">
        <v>544.67999999999995</v>
      </c>
      <c r="S72" s="46">
        <f t="shared" si="1"/>
        <v>13038005</v>
      </c>
    </row>
    <row r="73" spans="1:19" s="22" customFormat="1" x14ac:dyDescent="0.3">
      <c r="A73" s="10" t="s">
        <v>1195</v>
      </c>
      <c r="B73" s="11" t="s">
        <v>1181</v>
      </c>
      <c r="C73" s="11">
        <v>1745214</v>
      </c>
      <c r="D73" s="11" t="s">
        <v>208</v>
      </c>
      <c r="E73" s="10"/>
      <c r="F73" s="11" t="s">
        <v>209</v>
      </c>
      <c r="G73" s="11" t="s">
        <v>81</v>
      </c>
      <c r="H73" s="11">
        <v>23937</v>
      </c>
      <c r="I73" s="11">
        <v>13</v>
      </c>
      <c r="J73" s="11" t="s">
        <v>1198</v>
      </c>
      <c r="K73" s="11" t="s">
        <v>1199</v>
      </c>
      <c r="L73" s="11" t="s">
        <v>32</v>
      </c>
      <c r="M73" s="12">
        <v>400</v>
      </c>
      <c r="N73" s="12">
        <v>5.125</v>
      </c>
      <c r="O73" s="12">
        <v>2050</v>
      </c>
      <c r="P73" s="12">
        <v>0</v>
      </c>
      <c r="Q73" s="12">
        <v>0</v>
      </c>
      <c r="R73" s="12">
        <v>2050</v>
      </c>
      <c r="S73" s="46">
        <f t="shared" si="1"/>
        <v>49070850</v>
      </c>
    </row>
    <row r="74" spans="1:19" s="22" customFormat="1" x14ac:dyDescent="0.3">
      <c r="A74" s="10" t="s">
        <v>1195</v>
      </c>
      <c r="B74" s="11" t="s">
        <v>1181</v>
      </c>
      <c r="C74" s="11">
        <v>1745214</v>
      </c>
      <c r="D74" s="11" t="s">
        <v>208</v>
      </c>
      <c r="E74" s="10"/>
      <c r="F74" s="11" t="s">
        <v>209</v>
      </c>
      <c r="G74" s="11" t="s">
        <v>81</v>
      </c>
      <c r="H74" s="11">
        <v>23937</v>
      </c>
      <c r="I74" s="11">
        <v>14</v>
      </c>
      <c r="J74" s="11" t="s">
        <v>232</v>
      </c>
      <c r="K74" s="11" t="s">
        <v>233</v>
      </c>
      <c r="L74" s="11" t="s">
        <v>32</v>
      </c>
      <c r="M74" s="12">
        <v>300</v>
      </c>
      <c r="N74" s="12">
        <v>5.2830000000000004</v>
      </c>
      <c r="O74" s="12">
        <v>1584.9</v>
      </c>
      <c r="P74" s="12">
        <v>0</v>
      </c>
      <c r="Q74" s="12">
        <v>0</v>
      </c>
      <c r="R74" s="12">
        <v>1584.9</v>
      </c>
      <c r="S74" s="46">
        <f t="shared" si="1"/>
        <v>37937751</v>
      </c>
    </row>
    <row r="75" spans="1:19" s="22" customFormat="1" x14ac:dyDescent="0.3">
      <c r="A75" s="10" t="s">
        <v>1195</v>
      </c>
      <c r="B75" s="11" t="s">
        <v>1181</v>
      </c>
      <c r="C75" s="11">
        <v>1745214</v>
      </c>
      <c r="D75" s="11" t="s">
        <v>208</v>
      </c>
      <c r="E75" s="10"/>
      <c r="F75" s="11" t="s">
        <v>209</v>
      </c>
      <c r="G75" s="11" t="s">
        <v>81</v>
      </c>
      <c r="H75" s="11">
        <v>23937</v>
      </c>
      <c r="I75" s="11">
        <v>15</v>
      </c>
      <c r="J75" s="11" t="s">
        <v>234</v>
      </c>
      <c r="K75" s="11" t="s">
        <v>235</v>
      </c>
      <c r="L75" s="11" t="s">
        <v>32</v>
      </c>
      <c r="M75" s="12">
        <v>900</v>
      </c>
      <c r="N75" s="12">
        <v>5.6040000000000001</v>
      </c>
      <c r="O75" s="12">
        <v>5043.6000000000004</v>
      </c>
      <c r="P75" s="12">
        <v>0</v>
      </c>
      <c r="Q75" s="12">
        <v>0</v>
      </c>
      <c r="R75" s="12">
        <v>5043.6000000000004</v>
      </c>
      <c r="S75" s="46">
        <f t="shared" si="1"/>
        <v>120728653</v>
      </c>
    </row>
    <row r="76" spans="1:19" s="22" customFormat="1" x14ac:dyDescent="0.3">
      <c r="A76" s="10" t="s">
        <v>1195</v>
      </c>
      <c r="B76" s="11" t="s">
        <v>1181</v>
      </c>
      <c r="C76" s="11">
        <v>1745214</v>
      </c>
      <c r="D76" s="11" t="s">
        <v>208</v>
      </c>
      <c r="E76" s="10"/>
      <c r="F76" s="11" t="s">
        <v>209</v>
      </c>
      <c r="G76" s="11" t="s">
        <v>81</v>
      </c>
      <c r="H76" s="11">
        <v>23937</v>
      </c>
      <c r="I76" s="11">
        <v>16</v>
      </c>
      <c r="J76" s="11" t="s">
        <v>236</v>
      </c>
      <c r="K76" s="11" t="s">
        <v>237</v>
      </c>
      <c r="L76" s="11" t="s">
        <v>32</v>
      </c>
      <c r="M76" s="12">
        <v>1600</v>
      </c>
      <c r="N76" s="12">
        <v>5.6040000000000001</v>
      </c>
      <c r="O76" s="12">
        <v>8966.4</v>
      </c>
      <c r="P76" s="12">
        <v>0</v>
      </c>
      <c r="Q76" s="12">
        <v>0</v>
      </c>
      <c r="R76" s="12">
        <v>8966.4</v>
      </c>
      <c r="S76" s="46">
        <f t="shared" si="1"/>
        <v>214628717</v>
      </c>
    </row>
    <row r="77" spans="1:19" s="22" customFormat="1" x14ac:dyDescent="0.3">
      <c r="A77" s="10" t="s">
        <v>1195</v>
      </c>
      <c r="B77" s="11" t="s">
        <v>1181</v>
      </c>
      <c r="C77" s="11">
        <v>1745214</v>
      </c>
      <c r="D77" s="11" t="s">
        <v>208</v>
      </c>
      <c r="E77" s="10"/>
      <c r="F77" s="11" t="s">
        <v>209</v>
      </c>
      <c r="G77" s="11" t="s">
        <v>81</v>
      </c>
      <c r="H77" s="11">
        <v>23937</v>
      </c>
      <c r="I77" s="11">
        <v>17</v>
      </c>
      <c r="J77" s="11" t="s">
        <v>238</v>
      </c>
      <c r="K77" s="11" t="s">
        <v>239</v>
      </c>
      <c r="L77" s="11" t="s">
        <v>32</v>
      </c>
      <c r="M77" s="12">
        <v>1000</v>
      </c>
      <c r="N77" s="12">
        <v>5.6040000000000001</v>
      </c>
      <c r="O77" s="12">
        <v>5604</v>
      </c>
      <c r="P77" s="12">
        <v>0</v>
      </c>
      <c r="Q77" s="12">
        <v>0</v>
      </c>
      <c r="R77" s="12">
        <v>5604</v>
      </c>
      <c r="S77" s="46">
        <f t="shared" si="1"/>
        <v>134142948</v>
      </c>
    </row>
    <row r="78" spans="1:19" s="22" customFormat="1" x14ac:dyDescent="0.3">
      <c r="A78" s="10" t="s">
        <v>1195</v>
      </c>
      <c r="B78" s="11" t="s">
        <v>1181</v>
      </c>
      <c r="C78" s="11">
        <v>1745214</v>
      </c>
      <c r="D78" s="11" t="s">
        <v>208</v>
      </c>
      <c r="E78" s="10"/>
      <c r="F78" s="11" t="s">
        <v>209</v>
      </c>
      <c r="G78" s="11" t="s">
        <v>81</v>
      </c>
      <c r="H78" s="11">
        <v>23937</v>
      </c>
      <c r="I78" s="11">
        <v>18</v>
      </c>
      <c r="J78" s="11" t="s">
        <v>240</v>
      </c>
      <c r="K78" s="11" t="s">
        <v>241</v>
      </c>
      <c r="L78" s="11" t="s">
        <v>32</v>
      </c>
      <c r="M78" s="12">
        <v>2500</v>
      </c>
      <c r="N78" s="12">
        <v>1.704</v>
      </c>
      <c r="O78" s="12">
        <v>4260</v>
      </c>
      <c r="P78" s="12">
        <v>0</v>
      </c>
      <c r="Q78" s="12">
        <v>0</v>
      </c>
      <c r="R78" s="12">
        <v>4260</v>
      </c>
      <c r="S78" s="46">
        <f t="shared" si="1"/>
        <v>101971620</v>
      </c>
    </row>
    <row r="79" spans="1:19" s="22" customFormat="1" x14ac:dyDescent="0.3">
      <c r="A79" s="10" t="s">
        <v>1195</v>
      </c>
      <c r="B79" s="11" t="s">
        <v>1181</v>
      </c>
      <c r="C79" s="11">
        <v>1745214</v>
      </c>
      <c r="D79" s="11" t="s">
        <v>208</v>
      </c>
      <c r="E79" s="10"/>
      <c r="F79" s="11" t="s">
        <v>209</v>
      </c>
      <c r="G79" s="11" t="s">
        <v>81</v>
      </c>
      <c r="H79" s="11">
        <v>23937</v>
      </c>
      <c r="I79" s="11">
        <v>19</v>
      </c>
      <c r="J79" s="11" t="s">
        <v>242</v>
      </c>
      <c r="K79" s="11" t="s">
        <v>243</v>
      </c>
      <c r="L79" s="11" t="s">
        <v>32</v>
      </c>
      <c r="M79" s="12">
        <v>7100</v>
      </c>
      <c r="N79" s="12">
        <v>1.9470000000000001</v>
      </c>
      <c r="O79" s="12">
        <v>13823.7</v>
      </c>
      <c r="P79" s="12">
        <v>0</v>
      </c>
      <c r="Q79" s="12">
        <v>0</v>
      </c>
      <c r="R79" s="12">
        <v>13823.7</v>
      </c>
      <c r="S79" s="46">
        <f t="shared" si="1"/>
        <v>330897907</v>
      </c>
    </row>
    <row r="80" spans="1:19" s="22" customFormat="1" x14ac:dyDescent="0.3">
      <c r="A80" s="10" t="s">
        <v>1195</v>
      </c>
      <c r="B80" s="11" t="s">
        <v>1181</v>
      </c>
      <c r="C80" s="11">
        <v>1745214</v>
      </c>
      <c r="D80" s="11" t="s">
        <v>208</v>
      </c>
      <c r="E80" s="10"/>
      <c r="F80" s="11" t="s">
        <v>209</v>
      </c>
      <c r="G80" s="11" t="s">
        <v>81</v>
      </c>
      <c r="H80" s="11">
        <v>23937</v>
      </c>
      <c r="I80" s="11">
        <v>20</v>
      </c>
      <c r="J80" s="11"/>
      <c r="K80" s="11" t="s">
        <v>1200</v>
      </c>
      <c r="L80" s="11" t="s">
        <v>46</v>
      </c>
      <c r="M80" s="12">
        <v>0</v>
      </c>
      <c r="N80" s="12">
        <v>0</v>
      </c>
      <c r="O80" s="12">
        <v>0</v>
      </c>
      <c r="P80" s="12">
        <v>0</v>
      </c>
      <c r="Q80" s="12">
        <v>0</v>
      </c>
      <c r="R80" s="12">
        <v>0</v>
      </c>
      <c r="S80" s="46">
        <f t="shared" si="1"/>
        <v>0</v>
      </c>
    </row>
    <row r="81" spans="1:19" s="22" customFormat="1" x14ac:dyDescent="0.3">
      <c r="A81" s="10" t="s">
        <v>1201</v>
      </c>
      <c r="B81" s="11" t="s">
        <v>1181</v>
      </c>
      <c r="C81" s="11">
        <v>1745215</v>
      </c>
      <c r="D81" s="11" t="s">
        <v>208</v>
      </c>
      <c r="E81" s="10"/>
      <c r="F81" s="11" t="s">
        <v>209</v>
      </c>
      <c r="G81" s="11" t="s">
        <v>81</v>
      </c>
      <c r="H81" s="11">
        <v>23937</v>
      </c>
      <c r="I81" s="11">
        <v>1</v>
      </c>
      <c r="J81" s="11" t="s">
        <v>224</v>
      </c>
      <c r="K81" s="11" t="s">
        <v>225</v>
      </c>
      <c r="L81" s="11" t="s">
        <v>32</v>
      </c>
      <c r="M81" s="12">
        <v>100</v>
      </c>
      <c r="N81" s="12">
        <v>5.2830000000000004</v>
      </c>
      <c r="O81" s="12">
        <v>528.29999999999995</v>
      </c>
      <c r="P81" s="12">
        <v>0</v>
      </c>
      <c r="Q81" s="12">
        <v>0</v>
      </c>
      <c r="R81" s="12">
        <v>528.29999999999995</v>
      </c>
      <c r="S81" s="46">
        <f t="shared" si="1"/>
        <v>12645917</v>
      </c>
    </row>
    <row r="82" spans="1:19" s="22" customFormat="1" x14ac:dyDescent="0.3">
      <c r="A82" s="10" t="s">
        <v>1201</v>
      </c>
      <c r="B82" s="11" t="s">
        <v>1181</v>
      </c>
      <c r="C82" s="11">
        <v>1745215</v>
      </c>
      <c r="D82" s="11" t="s">
        <v>208</v>
      </c>
      <c r="E82" s="10"/>
      <c r="F82" s="11" t="s">
        <v>209</v>
      </c>
      <c r="G82" s="11" t="s">
        <v>81</v>
      </c>
      <c r="H82" s="11">
        <v>23937</v>
      </c>
      <c r="I82" s="11">
        <v>2</v>
      </c>
      <c r="J82" s="11"/>
      <c r="K82" s="11" t="s">
        <v>1202</v>
      </c>
      <c r="L82" s="11" t="s">
        <v>46</v>
      </c>
      <c r="M82" s="12">
        <v>0</v>
      </c>
      <c r="N82" s="12">
        <v>0</v>
      </c>
      <c r="O82" s="12">
        <v>0</v>
      </c>
      <c r="P82" s="12">
        <v>0</v>
      </c>
      <c r="Q82" s="12">
        <v>0</v>
      </c>
      <c r="R82" s="12">
        <v>0</v>
      </c>
      <c r="S82" s="46">
        <f t="shared" si="1"/>
        <v>0</v>
      </c>
    </row>
    <row r="83" spans="1:19" s="22" customFormat="1" x14ac:dyDescent="0.3">
      <c r="A83" s="10" t="s">
        <v>1203</v>
      </c>
      <c r="B83" s="11" t="s">
        <v>1204</v>
      </c>
      <c r="C83" s="11">
        <v>1745209</v>
      </c>
      <c r="D83" s="11" t="s">
        <v>125</v>
      </c>
      <c r="E83" s="10"/>
      <c r="F83" s="11" t="s">
        <v>126</v>
      </c>
      <c r="G83" s="11" t="s">
        <v>81</v>
      </c>
      <c r="H83" s="11">
        <v>23880</v>
      </c>
      <c r="I83" s="11">
        <v>1</v>
      </c>
      <c r="J83" s="11" t="s">
        <v>171</v>
      </c>
      <c r="K83" s="11" t="s">
        <v>172</v>
      </c>
      <c r="L83" s="11" t="s">
        <v>32</v>
      </c>
      <c r="M83" s="12">
        <v>3200</v>
      </c>
      <c r="N83" s="12">
        <v>6.37</v>
      </c>
      <c r="O83" s="12">
        <v>20384</v>
      </c>
      <c r="P83" s="12">
        <v>0</v>
      </c>
      <c r="Q83" s="12">
        <v>0</v>
      </c>
      <c r="R83" s="12">
        <v>20384</v>
      </c>
      <c r="S83" s="46">
        <f t="shared" si="1"/>
        <v>486769920</v>
      </c>
    </row>
    <row r="84" spans="1:19" s="22" customFormat="1" x14ac:dyDescent="0.3">
      <c r="A84" s="10" t="s">
        <v>1203</v>
      </c>
      <c r="B84" s="11" t="s">
        <v>1204</v>
      </c>
      <c r="C84" s="11">
        <v>1745209</v>
      </c>
      <c r="D84" s="11" t="s">
        <v>125</v>
      </c>
      <c r="E84" s="10"/>
      <c r="F84" s="11" t="s">
        <v>126</v>
      </c>
      <c r="G84" s="11" t="s">
        <v>81</v>
      </c>
      <c r="H84" s="11">
        <v>23880</v>
      </c>
      <c r="I84" s="11">
        <v>2</v>
      </c>
      <c r="J84" s="11" t="s">
        <v>88</v>
      </c>
      <c r="K84" s="11" t="s">
        <v>89</v>
      </c>
      <c r="L84" s="11" t="s">
        <v>32</v>
      </c>
      <c r="M84" s="12">
        <v>3400</v>
      </c>
      <c r="N84" s="12">
        <v>5.67</v>
      </c>
      <c r="O84" s="12">
        <v>19278</v>
      </c>
      <c r="P84" s="12">
        <v>0</v>
      </c>
      <c r="Q84" s="12">
        <v>0</v>
      </c>
      <c r="R84" s="12">
        <v>19278</v>
      </c>
      <c r="S84" s="46">
        <f t="shared" si="1"/>
        <v>460358640</v>
      </c>
    </row>
    <row r="85" spans="1:19" s="22" customFormat="1" x14ac:dyDescent="0.3">
      <c r="A85" s="10" t="s">
        <v>1203</v>
      </c>
      <c r="B85" s="11" t="s">
        <v>1204</v>
      </c>
      <c r="C85" s="11">
        <v>1745209</v>
      </c>
      <c r="D85" s="11" t="s">
        <v>125</v>
      </c>
      <c r="E85" s="10"/>
      <c r="F85" s="11" t="s">
        <v>126</v>
      </c>
      <c r="G85" s="11" t="s">
        <v>81</v>
      </c>
      <c r="H85" s="11">
        <v>23880</v>
      </c>
      <c r="I85" s="11">
        <v>3</v>
      </c>
      <c r="J85" s="11" t="s">
        <v>90</v>
      </c>
      <c r="K85" s="11" t="s">
        <v>91</v>
      </c>
      <c r="L85" s="11" t="s">
        <v>32</v>
      </c>
      <c r="M85" s="12">
        <v>1300</v>
      </c>
      <c r="N85" s="12">
        <v>5.89</v>
      </c>
      <c r="O85" s="12">
        <v>7657</v>
      </c>
      <c r="P85" s="12">
        <v>0</v>
      </c>
      <c r="Q85" s="12">
        <v>0</v>
      </c>
      <c r="R85" s="12">
        <v>7657</v>
      </c>
      <c r="S85" s="46">
        <f t="shared" si="1"/>
        <v>182849160</v>
      </c>
    </row>
    <row r="86" spans="1:19" s="22" customFormat="1" x14ac:dyDescent="0.3">
      <c r="A86" s="10" t="s">
        <v>1203</v>
      </c>
      <c r="B86" s="11" t="s">
        <v>1204</v>
      </c>
      <c r="C86" s="11">
        <v>1745209</v>
      </c>
      <c r="D86" s="11" t="s">
        <v>125</v>
      </c>
      <c r="E86" s="10"/>
      <c r="F86" s="11" t="s">
        <v>126</v>
      </c>
      <c r="G86" s="11" t="s">
        <v>81</v>
      </c>
      <c r="H86" s="11">
        <v>23880</v>
      </c>
      <c r="I86" s="11">
        <v>4</v>
      </c>
      <c r="J86" s="11" t="s">
        <v>173</v>
      </c>
      <c r="K86" s="11" t="s">
        <v>174</v>
      </c>
      <c r="L86" s="11" t="s">
        <v>32</v>
      </c>
      <c r="M86" s="12">
        <v>1200</v>
      </c>
      <c r="N86" s="12">
        <v>4.0999999999999996</v>
      </c>
      <c r="O86" s="12">
        <v>4920</v>
      </c>
      <c r="P86" s="12">
        <v>0</v>
      </c>
      <c r="Q86" s="12">
        <v>0</v>
      </c>
      <c r="R86" s="12">
        <v>4920</v>
      </c>
      <c r="S86" s="46">
        <f t="shared" si="1"/>
        <v>117489600</v>
      </c>
    </row>
    <row r="87" spans="1:19" s="22" customFormat="1" x14ac:dyDescent="0.3">
      <c r="A87" s="10" t="s">
        <v>1203</v>
      </c>
      <c r="B87" s="11" t="s">
        <v>1204</v>
      </c>
      <c r="C87" s="11">
        <v>1745209</v>
      </c>
      <c r="D87" s="11" t="s">
        <v>125</v>
      </c>
      <c r="E87" s="10"/>
      <c r="F87" s="11" t="s">
        <v>126</v>
      </c>
      <c r="G87" s="11" t="s">
        <v>81</v>
      </c>
      <c r="H87" s="11">
        <v>23880</v>
      </c>
      <c r="I87" s="11">
        <v>5</v>
      </c>
      <c r="J87" s="11" t="s">
        <v>175</v>
      </c>
      <c r="K87" s="11" t="s">
        <v>176</v>
      </c>
      <c r="L87" s="11" t="s">
        <v>32</v>
      </c>
      <c r="M87" s="12">
        <v>1300</v>
      </c>
      <c r="N87" s="12">
        <v>5.89</v>
      </c>
      <c r="O87" s="12">
        <v>7657</v>
      </c>
      <c r="P87" s="12">
        <v>0</v>
      </c>
      <c r="Q87" s="12">
        <v>0</v>
      </c>
      <c r="R87" s="12">
        <v>7657</v>
      </c>
      <c r="S87" s="46">
        <f t="shared" si="1"/>
        <v>182849160</v>
      </c>
    </row>
    <row r="88" spans="1:19" s="22" customFormat="1" x14ac:dyDescent="0.3">
      <c r="A88" s="10" t="s">
        <v>1203</v>
      </c>
      <c r="B88" s="11" t="s">
        <v>1204</v>
      </c>
      <c r="C88" s="11">
        <v>1745209</v>
      </c>
      <c r="D88" s="11" t="s">
        <v>125</v>
      </c>
      <c r="E88" s="10"/>
      <c r="F88" s="11" t="s">
        <v>126</v>
      </c>
      <c r="G88" s="11" t="s">
        <v>81</v>
      </c>
      <c r="H88" s="11">
        <v>23880</v>
      </c>
      <c r="I88" s="11">
        <v>6</v>
      </c>
      <c r="J88" s="11" t="s">
        <v>177</v>
      </c>
      <c r="K88" s="11" t="s">
        <v>178</v>
      </c>
      <c r="L88" s="11" t="s">
        <v>32</v>
      </c>
      <c r="M88" s="12">
        <v>1400</v>
      </c>
      <c r="N88" s="12">
        <v>5.62</v>
      </c>
      <c r="O88" s="12">
        <v>7868</v>
      </c>
      <c r="P88" s="12">
        <v>0</v>
      </c>
      <c r="Q88" s="12">
        <v>0</v>
      </c>
      <c r="R88" s="12">
        <v>7868</v>
      </c>
      <c r="S88" s="46">
        <f t="shared" si="1"/>
        <v>187887840</v>
      </c>
    </row>
    <row r="89" spans="1:19" s="22" customFormat="1" x14ac:dyDescent="0.3">
      <c r="A89" s="10" t="s">
        <v>1203</v>
      </c>
      <c r="B89" s="11" t="s">
        <v>1204</v>
      </c>
      <c r="C89" s="11">
        <v>1745209</v>
      </c>
      <c r="D89" s="11" t="s">
        <v>125</v>
      </c>
      <c r="E89" s="10"/>
      <c r="F89" s="11" t="s">
        <v>126</v>
      </c>
      <c r="G89" s="11" t="s">
        <v>81</v>
      </c>
      <c r="H89" s="11">
        <v>23880</v>
      </c>
      <c r="I89" s="11">
        <v>7</v>
      </c>
      <c r="J89" s="11" t="s">
        <v>179</v>
      </c>
      <c r="K89" s="11" t="s">
        <v>180</v>
      </c>
      <c r="L89" s="11" t="s">
        <v>32</v>
      </c>
      <c r="M89" s="12">
        <v>1400</v>
      </c>
      <c r="N89" s="12">
        <v>5.62</v>
      </c>
      <c r="O89" s="12">
        <v>7868</v>
      </c>
      <c r="P89" s="12">
        <v>0</v>
      </c>
      <c r="Q89" s="12">
        <v>0</v>
      </c>
      <c r="R89" s="12">
        <v>7868</v>
      </c>
      <c r="S89" s="46">
        <f t="shared" si="1"/>
        <v>187887840</v>
      </c>
    </row>
    <row r="90" spans="1:19" s="22" customFormat="1" x14ac:dyDescent="0.3">
      <c r="A90" s="10" t="s">
        <v>1203</v>
      </c>
      <c r="B90" s="11" t="s">
        <v>1204</v>
      </c>
      <c r="C90" s="11">
        <v>1745209</v>
      </c>
      <c r="D90" s="11" t="s">
        <v>125</v>
      </c>
      <c r="E90" s="10"/>
      <c r="F90" s="11" t="s">
        <v>126</v>
      </c>
      <c r="G90" s="11" t="s">
        <v>81</v>
      </c>
      <c r="H90" s="11">
        <v>23880</v>
      </c>
      <c r="I90" s="11">
        <v>8</v>
      </c>
      <c r="J90" s="11"/>
      <c r="K90" s="11" t="s">
        <v>1205</v>
      </c>
      <c r="L90" s="11" t="s">
        <v>46</v>
      </c>
      <c r="M90" s="12">
        <v>0</v>
      </c>
      <c r="N90" s="12">
        <v>0</v>
      </c>
      <c r="O90" s="12">
        <v>0</v>
      </c>
      <c r="P90" s="12">
        <v>0</v>
      </c>
      <c r="Q90" s="12">
        <v>0</v>
      </c>
      <c r="R90" s="12">
        <v>0</v>
      </c>
      <c r="S90" s="46">
        <f t="shared" si="1"/>
        <v>0</v>
      </c>
    </row>
    <row r="91" spans="1:19" s="22" customFormat="1" x14ac:dyDescent="0.3">
      <c r="A91" s="10" t="s">
        <v>1206</v>
      </c>
      <c r="B91" s="11" t="s">
        <v>1204</v>
      </c>
      <c r="C91" s="11">
        <v>1745211</v>
      </c>
      <c r="D91" s="11" t="s">
        <v>125</v>
      </c>
      <c r="E91" s="10"/>
      <c r="F91" s="11" t="s">
        <v>126</v>
      </c>
      <c r="G91" s="11" t="s">
        <v>81</v>
      </c>
      <c r="H91" s="11">
        <v>23880</v>
      </c>
      <c r="I91" s="11">
        <v>1</v>
      </c>
      <c r="J91" s="11" t="s">
        <v>127</v>
      </c>
      <c r="K91" s="11" t="s">
        <v>128</v>
      </c>
      <c r="L91" s="11" t="s">
        <v>32</v>
      </c>
      <c r="M91" s="12">
        <v>1000</v>
      </c>
      <c r="N91" s="12">
        <v>5.1100000000000003</v>
      </c>
      <c r="O91" s="12">
        <v>5110</v>
      </c>
      <c r="P91" s="12">
        <v>0</v>
      </c>
      <c r="Q91" s="12">
        <v>0</v>
      </c>
      <c r="R91" s="12">
        <v>5110</v>
      </c>
      <c r="S91" s="46">
        <f t="shared" si="1"/>
        <v>122026800</v>
      </c>
    </row>
    <row r="92" spans="1:19" s="22" customFormat="1" x14ac:dyDescent="0.3">
      <c r="A92" s="10" t="s">
        <v>1206</v>
      </c>
      <c r="B92" s="11" t="s">
        <v>1204</v>
      </c>
      <c r="C92" s="11">
        <v>1745211</v>
      </c>
      <c r="D92" s="11" t="s">
        <v>125</v>
      </c>
      <c r="E92" s="10"/>
      <c r="F92" s="11" t="s">
        <v>126</v>
      </c>
      <c r="G92" s="11" t="s">
        <v>81</v>
      </c>
      <c r="H92" s="11">
        <v>23880</v>
      </c>
      <c r="I92" s="11">
        <v>2</v>
      </c>
      <c r="J92" s="11" t="s">
        <v>133</v>
      </c>
      <c r="K92" s="11" t="s">
        <v>134</v>
      </c>
      <c r="L92" s="11" t="s">
        <v>32</v>
      </c>
      <c r="M92" s="12">
        <v>100</v>
      </c>
      <c r="N92" s="12">
        <v>5.68</v>
      </c>
      <c r="O92" s="12">
        <v>568</v>
      </c>
      <c r="P92" s="12">
        <v>0</v>
      </c>
      <c r="Q92" s="12">
        <v>0</v>
      </c>
      <c r="R92" s="12">
        <v>568</v>
      </c>
      <c r="S92" s="46">
        <f t="shared" si="1"/>
        <v>13563840</v>
      </c>
    </row>
    <row r="93" spans="1:19" s="22" customFormat="1" x14ac:dyDescent="0.3">
      <c r="A93" s="10" t="s">
        <v>1206</v>
      </c>
      <c r="B93" s="11" t="s">
        <v>1204</v>
      </c>
      <c r="C93" s="11">
        <v>1745211</v>
      </c>
      <c r="D93" s="11" t="s">
        <v>125</v>
      </c>
      <c r="E93" s="10"/>
      <c r="F93" s="11" t="s">
        <v>126</v>
      </c>
      <c r="G93" s="11" t="s">
        <v>81</v>
      </c>
      <c r="H93" s="11">
        <v>23880</v>
      </c>
      <c r="I93" s="11">
        <v>3</v>
      </c>
      <c r="J93" s="11" t="s">
        <v>137</v>
      </c>
      <c r="K93" s="11" t="s">
        <v>138</v>
      </c>
      <c r="L93" s="11" t="s">
        <v>32</v>
      </c>
      <c r="M93" s="12">
        <v>100</v>
      </c>
      <c r="N93" s="12">
        <v>4.68</v>
      </c>
      <c r="O93" s="12">
        <v>468</v>
      </c>
      <c r="P93" s="12">
        <v>0</v>
      </c>
      <c r="Q93" s="12">
        <v>0</v>
      </c>
      <c r="R93" s="12">
        <v>468</v>
      </c>
      <c r="S93" s="46">
        <f t="shared" si="1"/>
        <v>11175840</v>
      </c>
    </row>
    <row r="94" spans="1:19" s="22" customFormat="1" x14ac:dyDescent="0.3">
      <c r="A94" s="10" t="s">
        <v>1206</v>
      </c>
      <c r="B94" s="11" t="s">
        <v>1204</v>
      </c>
      <c r="C94" s="11">
        <v>1745211</v>
      </c>
      <c r="D94" s="11" t="s">
        <v>125</v>
      </c>
      <c r="E94" s="10"/>
      <c r="F94" s="11" t="s">
        <v>126</v>
      </c>
      <c r="G94" s="11" t="s">
        <v>81</v>
      </c>
      <c r="H94" s="11">
        <v>23880</v>
      </c>
      <c r="I94" s="11">
        <v>4</v>
      </c>
      <c r="J94" s="11" t="s">
        <v>139</v>
      </c>
      <c r="K94" s="11" t="s">
        <v>140</v>
      </c>
      <c r="L94" s="11" t="s">
        <v>32</v>
      </c>
      <c r="M94" s="12">
        <v>300</v>
      </c>
      <c r="N94" s="12">
        <v>4.68</v>
      </c>
      <c r="O94" s="12">
        <v>1404</v>
      </c>
      <c r="P94" s="12">
        <v>0</v>
      </c>
      <c r="Q94" s="12">
        <v>0</v>
      </c>
      <c r="R94" s="12">
        <v>1404</v>
      </c>
      <c r="S94" s="46">
        <f t="shared" si="1"/>
        <v>33527520</v>
      </c>
    </row>
    <row r="95" spans="1:19" s="22" customFormat="1" x14ac:dyDescent="0.3">
      <c r="A95" s="10" t="s">
        <v>1206</v>
      </c>
      <c r="B95" s="11" t="s">
        <v>1204</v>
      </c>
      <c r="C95" s="11">
        <v>1745211</v>
      </c>
      <c r="D95" s="11" t="s">
        <v>125</v>
      </c>
      <c r="E95" s="10"/>
      <c r="F95" s="11" t="s">
        <v>126</v>
      </c>
      <c r="G95" s="11" t="s">
        <v>81</v>
      </c>
      <c r="H95" s="11">
        <v>23880</v>
      </c>
      <c r="I95" s="11">
        <v>5</v>
      </c>
      <c r="J95" s="11" t="s">
        <v>86</v>
      </c>
      <c r="K95" s="11" t="s">
        <v>87</v>
      </c>
      <c r="L95" s="11" t="s">
        <v>32</v>
      </c>
      <c r="M95" s="12">
        <v>2000</v>
      </c>
      <c r="N95" s="12">
        <v>5.1100000000000003</v>
      </c>
      <c r="O95" s="12">
        <v>10220</v>
      </c>
      <c r="P95" s="12">
        <v>0</v>
      </c>
      <c r="Q95" s="12">
        <v>0</v>
      </c>
      <c r="R95" s="12">
        <v>10220</v>
      </c>
      <c r="S95" s="46">
        <f t="shared" si="1"/>
        <v>244053600</v>
      </c>
    </row>
    <row r="96" spans="1:19" s="22" customFormat="1" x14ac:dyDescent="0.3">
      <c r="A96" s="10" t="s">
        <v>1206</v>
      </c>
      <c r="B96" s="11" t="s">
        <v>1204</v>
      </c>
      <c r="C96" s="11">
        <v>1745211</v>
      </c>
      <c r="D96" s="11" t="s">
        <v>125</v>
      </c>
      <c r="E96" s="10"/>
      <c r="F96" s="11" t="s">
        <v>126</v>
      </c>
      <c r="G96" s="11" t="s">
        <v>81</v>
      </c>
      <c r="H96" s="11">
        <v>23880</v>
      </c>
      <c r="I96" s="11">
        <v>6</v>
      </c>
      <c r="J96" s="11"/>
      <c r="K96" s="11" t="s">
        <v>1207</v>
      </c>
      <c r="L96" s="11" t="s">
        <v>46</v>
      </c>
      <c r="M96" s="12">
        <v>0</v>
      </c>
      <c r="N96" s="12">
        <v>0</v>
      </c>
      <c r="O96" s="12">
        <v>0</v>
      </c>
      <c r="P96" s="12">
        <v>0</v>
      </c>
      <c r="Q96" s="12">
        <v>0</v>
      </c>
      <c r="R96" s="12">
        <v>0</v>
      </c>
      <c r="S96" s="46">
        <f t="shared" si="1"/>
        <v>0</v>
      </c>
    </row>
    <row r="97" spans="1:19" s="22" customFormat="1" x14ac:dyDescent="0.3">
      <c r="A97" s="10" t="s">
        <v>1208</v>
      </c>
      <c r="B97" s="11" t="s">
        <v>1204</v>
      </c>
      <c r="C97" s="11">
        <v>1745212</v>
      </c>
      <c r="D97" s="11" t="s">
        <v>125</v>
      </c>
      <c r="E97" s="10"/>
      <c r="F97" s="11" t="s">
        <v>126</v>
      </c>
      <c r="G97" s="11" t="s">
        <v>81</v>
      </c>
      <c r="H97" s="11">
        <v>23880</v>
      </c>
      <c r="I97" s="11">
        <v>1</v>
      </c>
      <c r="J97" s="11" t="s">
        <v>147</v>
      </c>
      <c r="K97" s="11" t="s">
        <v>148</v>
      </c>
      <c r="L97" s="11" t="s">
        <v>32</v>
      </c>
      <c r="M97" s="12">
        <v>2000</v>
      </c>
      <c r="N97" s="12">
        <v>5.85</v>
      </c>
      <c r="O97" s="12">
        <v>11700</v>
      </c>
      <c r="P97" s="12">
        <v>0</v>
      </c>
      <c r="Q97" s="12">
        <v>0</v>
      </c>
      <c r="R97" s="12">
        <v>11700</v>
      </c>
      <c r="S97" s="46">
        <f t="shared" si="1"/>
        <v>279396000</v>
      </c>
    </row>
    <row r="98" spans="1:19" s="22" customFormat="1" x14ac:dyDescent="0.3">
      <c r="A98" s="10" t="s">
        <v>1208</v>
      </c>
      <c r="B98" s="11" t="s">
        <v>1204</v>
      </c>
      <c r="C98" s="11">
        <v>1745212</v>
      </c>
      <c r="D98" s="11" t="s">
        <v>125</v>
      </c>
      <c r="E98" s="10"/>
      <c r="F98" s="11" t="s">
        <v>126</v>
      </c>
      <c r="G98" s="11" t="s">
        <v>81</v>
      </c>
      <c r="H98" s="11">
        <v>23880</v>
      </c>
      <c r="I98" s="11">
        <v>2</v>
      </c>
      <c r="J98" s="11" t="s">
        <v>149</v>
      </c>
      <c r="K98" s="11" t="s">
        <v>150</v>
      </c>
      <c r="L98" s="11" t="s">
        <v>32</v>
      </c>
      <c r="M98" s="12">
        <v>100</v>
      </c>
      <c r="N98" s="12">
        <v>5.85</v>
      </c>
      <c r="O98" s="12">
        <v>585</v>
      </c>
      <c r="P98" s="12">
        <v>0</v>
      </c>
      <c r="Q98" s="12">
        <v>0</v>
      </c>
      <c r="R98" s="12">
        <v>585</v>
      </c>
      <c r="S98" s="46">
        <f t="shared" si="1"/>
        <v>13969800</v>
      </c>
    </row>
    <row r="99" spans="1:19" s="22" customFormat="1" x14ac:dyDescent="0.3">
      <c r="A99" s="10" t="s">
        <v>1208</v>
      </c>
      <c r="B99" s="11" t="s">
        <v>1204</v>
      </c>
      <c r="C99" s="11">
        <v>1745212</v>
      </c>
      <c r="D99" s="11" t="s">
        <v>125</v>
      </c>
      <c r="E99" s="10"/>
      <c r="F99" s="11" t="s">
        <v>126</v>
      </c>
      <c r="G99" s="11" t="s">
        <v>81</v>
      </c>
      <c r="H99" s="11">
        <v>23880</v>
      </c>
      <c r="I99" s="11">
        <v>3</v>
      </c>
      <c r="J99" s="11" t="s">
        <v>82</v>
      </c>
      <c r="K99" s="11" t="s">
        <v>83</v>
      </c>
      <c r="L99" s="11" t="s">
        <v>32</v>
      </c>
      <c r="M99" s="12">
        <v>1000</v>
      </c>
      <c r="N99" s="12">
        <v>5.85</v>
      </c>
      <c r="O99" s="12">
        <v>5850</v>
      </c>
      <c r="P99" s="12">
        <v>0</v>
      </c>
      <c r="Q99" s="12">
        <v>0</v>
      </c>
      <c r="R99" s="12">
        <v>5850</v>
      </c>
      <c r="S99" s="46">
        <f t="shared" si="1"/>
        <v>139698000</v>
      </c>
    </row>
    <row r="100" spans="1:19" s="22" customFormat="1" x14ac:dyDescent="0.3">
      <c r="A100" s="10" t="s">
        <v>1208</v>
      </c>
      <c r="B100" s="11" t="s">
        <v>1204</v>
      </c>
      <c r="C100" s="11">
        <v>1745212</v>
      </c>
      <c r="D100" s="11" t="s">
        <v>125</v>
      </c>
      <c r="E100" s="10"/>
      <c r="F100" s="11" t="s">
        <v>126</v>
      </c>
      <c r="G100" s="11" t="s">
        <v>81</v>
      </c>
      <c r="H100" s="11">
        <v>23880</v>
      </c>
      <c r="I100" s="11">
        <v>4</v>
      </c>
      <c r="J100" s="11" t="s">
        <v>84</v>
      </c>
      <c r="K100" s="11" t="s">
        <v>85</v>
      </c>
      <c r="L100" s="11" t="s">
        <v>32</v>
      </c>
      <c r="M100" s="12">
        <v>300</v>
      </c>
      <c r="N100" s="12">
        <v>5.85</v>
      </c>
      <c r="O100" s="12">
        <v>1755</v>
      </c>
      <c r="P100" s="12">
        <v>0</v>
      </c>
      <c r="Q100" s="12">
        <v>0</v>
      </c>
      <c r="R100" s="12">
        <v>1755</v>
      </c>
      <c r="S100" s="46">
        <f t="shared" si="1"/>
        <v>41909400</v>
      </c>
    </row>
    <row r="101" spans="1:19" s="22" customFormat="1" x14ac:dyDescent="0.3">
      <c r="A101" s="10" t="s">
        <v>1208</v>
      </c>
      <c r="B101" s="11" t="s">
        <v>1204</v>
      </c>
      <c r="C101" s="11">
        <v>1745212</v>
      </c>
      <c r="D101" s="11" t="s">
        <v>125</v>
      </c>
      <c r="E101" s="10"/>
      <c r="F101" s="11" t="s">
        <v>126</v>
      </c>
      <c r="G101" s="11" t="s">
        <v>81</v>
      </c>
      <c r="H101" s="11">
        <v>23880</v>
      </c>
      <c r="I101" s="11">
        <v>5</v>
      </c>
      <c r="J101" s="11" t="s">
        <v>151</v>
      </c>
      <c r="K101" s="11" t="s">
        <v>152</v>
      </c>
      <c r="L101" s="11" t="s">
        <v>32</v>
      </c>
      <c r="M101" s="12">
        <v>500</v>
      </c>
      <c r="N101" s="12">
        <v>5.75</v>
      </c>
      <c r="O101" s="12">
        <v>2875</v>
      </c>
      <c r="P101" s="12">
        <v>0</v>
      </c>
      <c r="Q101" s="12">
        <v>0</v>
      </c>
      <c r="R101" s="12">
        <v>2875</v>
      </c>
      <c r="S101" s="46">
        <f t="shared" si="1"/>
        <v>68655000</v>
      </c>
    </row>
    <row r="102" spans="1:19" s="22" customFormat="1" x14ac:dyDescent="0.3">
      <c r="A102" s="10" t="s">
        <v>1208</v>
      </c>
      <c r="B102" s="11" t="s">
        <v>1204</v>
      </c>
      <c r="C102" s="11">
        <v>1745212</v>
      </c>
      <c r="D102" s="11" t="s">
        <v>125</v>
      </c>
      <c r="E102" s="10"/>
      <c r="F102" s="11" t="s">
        <v>126</v>
      </c>
      <c r="G102" s="11" t="s">
        <v>81</v>
      </c>
      <c r="H102" s="11">
        <v>23880</v>
      </c>
      <c r="I102" s="11">
        <v>6</v>
      </c>
      <c r="J102" s="11" t="s">
        <v>155</v>
      </c>
      <c r="K102" s="11" t="s">
        <v>156</v>
      </c>
      <c r="L102" s="11" t="s">
        <v>32</v>
      </c>
      <c r="M102" s="12">
        <v>200</v>
      </c>
      <c r="N102" s="12">
        <v>6.33</v>
      </c>
      <c r="O102" s="12">
        <v>1266</v>
      </c>
      <c r="P102" s="12">
        <v>0</v>
      </c>
      <c r="Q102" s="12">
        <v>0</v>
      </c>
      <c r="R102" s="12">
        <v>1266</v>
      </c>
      <c r="S102" s="46">
        <f t="shared" si="1"/>
        <v>30232080</v>
      </c>
    </row>
    <row r="103" spans="1:19" s="22" customFormat="1" x14ac:dyDescent="0.3">
      <c r="A103" s="10" t="s">
        <v>1208</v>
      </c>
      <c r="B103" s="11" t="s">
        <v>1204</v>
      </c>
      <c r="C103" s="11">
        <v>1745212</v>
      </c>
      <c r="D103" s="11" t="s">
        <v>125</v>
      </c>
      <c r="E103" s="10"/>
      <c r="F103" s="11" t="s">
        <v>126</v>
      </c>
      <c r="G103" s="11" t="s">
        <v>81</v>
      </c>
      <c r="H103" s="11">
        <v>23880</v>
      </c>
      <c r="I103" s="11">
        <v>7</v>
      </c>
      <c r="J103" s="11" t="s">
        <v>159</v>
      </c>
      <c r="K103" s="11" t="s">
        <v>160</v>
      </c>
      <c r="L103" s="11" t="s">
        <v>32</v>
      </c>
      <c r="M103" s="12">
        <v>100</v>
      </c>
      <c r="N103" s="12">
        <v>2.88</v>
      </c>
      <c r="O103" s="12">
        <v>288</v>
      </c>
      <c r="P103" s="12">
        <v>0</v>
      </c>
      <c r="Q103" s="12">
        <v>0</v>
      </c>
      <c r="R103" s="12">
        <v>288</v>
      </c>
      <c r="S103" s="46">
        <f t="shared" si="1"/>
        <v>6877440</v>
      </c>
    </row>
    <row r="104" spans="1:19" s="22" customFormat="1" x14ac:dyDescent="0.3">
      <c r="A104" s="10" t="s">
        <v>1208</v>
      </c>
      <c r="B104" s="11" t="s">
        <v>1204</v>
      </c>
      <c r="C104" s="11">
        <v>1745212</v>
      </c>
      <c r="D104" s="11" t="s">
        <v>125</v>
      </c>
      <c r="E104" s="10"/>
      <c r="F104" s="11" t="s">
        <v>126</v>
      </c>
      <c r="G104" s="11" t="s">
        <v>81</v>
      </c>
      <c r="H104" s="11">
        <v>23880</v>
      </c>
      <c r="I104" s="11">
        <v>8</v>
      </c>
      <c r="J104" s="11"/>
      <c r="K104" s="11" t="s">
        <v>1209</v>
      </c>
      <c r="L104" s="11" t="s">
        <v>46</v>
      </c>
      <c r="M104" s="12">
        <v>0</v>
      </c>
      <c r="N104" s="12">
        <v>0</v>
      </c>
      <c r="O104" s="12">
        <v>0</v>
      </c>
      <c r="P104" s="12">
        <v>0</v>
      </c>
      <c r="Q104" s="12">
        <v>0</v>
      </c>
      <c r="R104" s="12">
        <v>0</v>
      </c>
      <c r="S104" s="46">
        <f t="shared" si="1"/>
        <v>0</v>
      </c>
    </row>
    <row r="105" spans="1:19" s="22" customFormat="1" x14ac:dyDescent="0.3">
      <c r="A105" s="10" t="s">
        <v>1210</v>
      </c>
      <c r="B105" s="11" t="s">
        <v>1211</v>
      </c>
      <c r="C105" s="11">
        <v>1745210</v>
      </c>
      <c r="D105" s="11" t="s">
        <v>347</v>
      </c>
      <c r="E105" s="10"/>
      <c r="F105" s="11" t="s">
        <v>348</v>
      </c>
      <c r="G105" s="11" t="s">
        <v>81</v>
      </c>
      <c r="H105" s="11">
        <v>23930</v>
      </c>
      <c r="I105" s="11">
        <v>1</v>
      </c>
      <c r="J105" s="11" t="s">
        <v>147</v>
      </c>
      <c r="K105" s="11" t="s">
        <v>148</v>
      </c>
      <c r="L105" s="11" t="s">
        <v>32</v>
      </c>
      <c r="M105" s="12">
        <v>1000</v>
      </c>
      <c r="N105" s="12">
        <v>4.8499999999999996</v>
      </c>
      <c r="O105" s="12">
        <v>4850</v>
      </c>
      <c r="P105" s="12">
        <v>0</v>
      </c>
      <c r="Q105" s="12">
        <v>0</v>
      </c>
      <c r="R105" s="12">
        <v>4850</v>
      </c>
      <c r="S105" s="46">
        <f t="shared" si="1"/>
        <v>116060500</v>
      </c>
    </row>
    <row r="106" spans="1:19" s="22" customFormat="1" x14ac:dyDescent="0.3">
      <c r="A106" s="10" t="s">
        <v>1210</v>
      </c>
      <c r="B106" s="11" t="s">
        <v>1211</v>
      </c>
      <c r="C106" s="11">
        <v>1745210</v>
      </c>
      <c r="D106" s="11" t="s">
        <v>347</v>
      </c>
      <c r="E106" s="10"/>
      <c r="F106" s="11" t="s">
        <v>348</v>
      </c>
      <c r="G106" s="11" t="s">
        <v>81</v>
      </c>
      <c r="H106" s="11">
        <v>23930</v>
      </c>
      <c r="I106" s="11">
        <v>2</v>
      </c>
      <c r="J106" s="11" t="s">
        <v>82</v>
      </c>
      <c r="K106" s="11" t="s">
        <v>83</v>
      </c>
      <c r="L106" s="11" t="s">
        <v>32</v>
      </c>
      <c r="M106" s="12">
        <v>1000</v>
      </c>
      <c r="N106" s="12">
        <v>4.8499999999999996</v>
      </c>
      <c r="O106" s="12">
        <v>4850</v>
      </c>
      <c r="P106" s="12">
        <v>0</v>
      </c>
      <c r="Q106" s="12">
        <v>0</v>
      </c>
      <c r="R106" s="12">
        <v>4850</v>
      </c>
      <c r="S106" s="46">
        <f t="shared" si="1"/>
        <v>116060500</v>
      </c>
    </row>
    <row r="107" spans="1:19" s="22" customFormat="1" x14ac:dyDescent="0.3">
      <c r="A107" s="10" t="s">
        <v>1210</v>
      </c>
      <c r="B107" s="11" t="s">
        <v>1211</v>
      </c>
      <c r="C107" s="11">
        <v>1745210</v>
      </c>
      <c r="D107" s="11" t="s">
        <v>347</v>
      </c>
      <c r="E107" s="10"/>
      <c r="F107" s="11" t="s">
        <v>348</v>
      </c>
      <c r="G107" s="11" t="s">
        <v>81</v>
      </c>
      <c r="H107" s="11">
        <v>23930</v>
      </c>
      <c r="I107" s="11">
        <v>3</v>
      </c>
      <c r="J107" s="11" t="s">
        <v>84</v>
      </c>
      <c r="K107" s="11" t="s">
        <v>85</v>
      </c>
      <c r="L107" s="11" t="s">
        <v>32</v>
      </c>
      <c r="M107" s="12">
        <v>200</v>
      </c>
      <c r="N107" s="12">
        <v>4.8499999999999996</v>
      </c>
      <c r="O107" s="12">
        <v>970</v>
      </c>
      <c r="P107" s="12">
        <v>0</v>
      </c>
      <c r="Q107" s="12">
        <v>0</v>
      </c>
      <c r="R107" s="12">
        <v>970</v>
      </c>
      <c r="S107" s="46">
        <f t="shared" si="1"/>
        <v>23212100</v>
      </c>
    </row>
    <row r="108" spans="1:19" s="22" customFormat="1" x14ac:dyDescent="0.3">
      <c r="A108" s="10" t="s">
        <v>1210</v>
      </c>
      <c r="B108" s="11" t="s">
        <v>1211</v>
      </c>
      <c r="C108" s="11">
        <v>1745210</v>
      </c>
      <c r="D108" s="11" t="s">
        <v>347</v>
      </c>
      <c r="E108" s="10"/>
      <c r="F108" s="11" t="s">
        <v>348</v>
      </c>
      <c r="G108" s="11" t="s">
        <v>81</v>
      </c>
      <c r="H108" s="11">
        <v>23930</v>
      </c>
      <c r="I108" s="11">
        <v>4</v>
      </c>
      <c r="J108" s="11" t="s">
        <v>86</v>
      </c>
      <c r="K108" s="11" t="s">
        <v>87</v>
      </c>
      <c r="L108" s="11" t="s">
        <v>32</v>
      </c>
      <c r="M108" s="12">
        <v>2800</v>
      </c>
      <c r="N108" s="12">
        <v>4.1100000000000003</v>
      </c>
      <c r="O108" s="12">
        <v>11508</v>
      </c>
      <c r="P108" s="12">
        <v>0</v>
      </c>
      <c r="Q108" s="12">
        <v>0</v>
      </c>
      <c r="R108" s="12">
        <v>11508</v>
      </c>
      <c r="S108" s="46">
        <f t="shared" si="1"/>
        <v>275386440</v>
      </c>
    </row>
    <row r="109" spans="1:19" s="22" customFormat="1" x14ac:dyDescent="0.3">
      <c r="A109" s="10" t="s">
        <v>1210</v>
      </c>
      <c r="B109" s="11" t="s">
        <v>1211</v>
      </c>
      <c r="C109" s="11">
        <v>1745210</v>
      </c>
      <c r="D109" s="11" t="s">
        <v>347</v>
      </c>
      <c r="E109" s="10"/>
      <c r="F109" s="11" t="s">
        <v>348</v>
      </c>
      <c r="G109" s="11" t="s">
        <v>81</v>
      </c>
      <c r="H109" s="11">
        <v>23930</v>
      </c>
      <c r="I109" s="11">
        <v>5</v>
      </c>
      <c r="J109" s="11"/>
      <c r="K109" s="11" t="s">
        <v>1212</v>
      </c>
      <c r="L109" s="11" t="s">
        <v>46</v>
      </c>
      <c r="M109" s="12">
        <v>0</v>
      </c>
      <c r="N109" s="12">
        <v>0</v>
      </c>
      <c r="O109" s="12">
        <v>0</v>
      </c>
      <c r="P109" s="12">
        <v>0</v>
      </c>
      <c r="Q109" s="12">
        <v>0</v>
      </c>
      <c r="R109" s="12">
        <v>0</v>
      </c>
      <c r="S109" s="46">
        <f t="shared" si="1"/>
        <v>0</v>
      </c>
    </row>
    <row r="110" spans="1:19" s="22" customFormat="1" x14ac:dyDescent="0.3">
      <c r="A110" s="10" t="s">
        <v>1213</v>
      </c>
      <c r="B110" s="11" t="s">
        <v>1214</v>
      </c>
      <c r="C110" s="11">
        <v>1745217</v>
      </c>
      <c r="D110" s="11" t="s">
        <v>27</v>
      </c>
      <c r="E110" s="10"/>
      <c r="F110" s="11" t="s">
        <v>28</v>
      </c>
      <c r="G110" s="11" t="s">
        <v>29</v>
      </c>
      <c r="H110" s="11">
        <v>25481</v>
      </c>
      <c r="I110" s="11">
        <v>1</v>
      </c>
      <c r="J110" s="11" t="s">
        <v>48</v>
      </c>
      <c r="K110" s="11" t="s">
        <v>49</v>
      </c>
      <c r="L110" s="11" t="s">
        <v>32</v>
      </c>
      <c r="M110" s="12">
        <v>1000</v>
      </c>
      <c r="N110" s="12">
        <v>6.15</v>
      </c>
      <c r="O110" s="12">
        <v>6150</v>
      </c>
      <c r="P110" s="12">
        <v>0</v>
      </c>
      <c r="Q110" s="12">
        <v>0</v>
      </c>
      <c r="R110" s="12">
        <v>6150</v>
      </c>
      <c r="S110" s="46">
        <f t="shared" si="1"/>
        <v>156708150</v>
      </c>
    </row>
    <row r="111" spans="1:19" s="22" customFormat="1" x14ac:dyDescent="0.3">
      <c r="A111" s="10" t="s">
        <v>1213</v>
      </c>
      <c r="B111" s="11" t="s">
        <v>1214</v>
      </c>
      <c r="C111" s="11">
        <v>1745217</v>
      </c>
      <c r="D111" s="11" t="s">
        <v>27</v>
      </c>
      <c r="E111" s="10"/>
      <c r="F111" s="11" t="s">
        <v>28</v>
      </c>
      <c r="G111" s="11" t="s">
        <v>29</v>
      </c>
      <c r="H111" s="11">
        <v>25481</v>
      </c>
      <c r="I111" s="11">
        <v>2</v>
      </c>
      <c r="J111" s="11" t="s">
        <v>50</v>
      </c>
      <c r="K111" s="11" t="s">
        <v>51</v>
      </c>
      <c r="L111" s="11" t="s">
        <v>32</v>
      </c>
      <c r="M111" s="12">
        <v>700</v>
      </c>
      <c r="N111" s="12">
        <v>5.28</v>
      </c>
      <c r="O111" s="12">
        <v>3696</v>
      </c>
      <c r="P111" s="12">
        <v>0</v>
      </c>
      <c r="Q111" s="12">
        <v>0</v>
      </c>
      <c r="R111" s="12">
        <v>3696</v>
      </c>
      <c r="S111" s="46">
        <f t="shared" si="1"/>
        <v>94177776</v>
      </c>
    </row>
    <row r="112" spans="1:19" s="22" customFormat="1" x14ac:dyDescent="0.3">
      <c r="A112" s="10" t="s">
        <v>1213</v>
      </c>
      <c r="B112" s="11" t="s">
        <v>1214</v>
      </c>
      <c r="C112" s="11">
        <v>1745217</v>
      </c>
      <c r="D112" s="11" t="s">
        <v>27</v>
      </c>
      <c r="E112" s="10"/>
      <c r="F112" s="11" t="s">
        <v>28</v>
      </c>
      <c r="G112" s="11" t="s">
        <v>29</v>
      </c>
      <c r="H112" s="11">
        <v>25481</v>
      </c>
      <c r="I112" s="11">
        <v>3</v>
      </c>
      <c r="J112" s="11" t="s">
        <v>52</v>
      </c>
      <c r="K112" s="11" t="s">
        <v>53</v>
      </c>
      <c r="L112" s="11" t="s">
        <v>32</v>
      </c>
      <c r="M112" s="12">
        <v>700</v>
      </c>
      <c r="N112" s="12">
        <v>6.01</v>
      </c>
      <c r="O112" s="12">
        <v>4207</v>
      </c>
      <c r="P112" s="12">
        <v>0</v>
      </c>
      <c r="Q112" s="12">
        <v>0</v>
      </c>
      <c r="R112" s="12">
        <v>4207</v>
      </c>
      <c r="S112" s="46">
        <f t="shared" si="1"/>
        <v>107198567</v>
      </c>
    </row>
    <row r="113" spans="1:19" s="22" customFormat="1" x14ac:dyDescent="0.3">
      <c r="A113" s="10" t="s">
        <v>1213</v>
      </c>
      <c r="B113" s="11" t="s">
        <v>1214</v>
      </c>
      <c r="C113" s="11">
        <v>1745217</v>
      </c>
      <c r="D113" s="11" t="s">
        <v>27</v>
      </c>
      <c r="E113" s="10"/>
      <c r="F113" s="11" t="s">
        <v>28</v>
      </c>
      <c r="G113" s="11" t="s">
        <v>29</v>
      </c>
      <c r="H113" s="11">
        <v>25481</v>
      </c>
      <c r="I113" s="11">
        <v>4</v>
      </c>
      <c r="J113" s="11"/>
      <c r="K113" s="11" t="s">
        <v>1215</v>
      </c>
      <c r="L113" s="11" t="s">
        <v>46</v>
      </c>
      <c r="M113" s="12">
        <v>0</v>
      </c>
      <c r="N113" s="12">
        <v>0</v>
      </c>
      <c r="O113" s="12">
        <v>0</v>
      </c>
      <c r="P113" s="12">
        <v>0</v>
      </c>
      <c r="Q113" s="12">
        <v>0</v>
      </c>
      <c r="R113" s="12">
        <v>0</v>
      </c>
      <c r="S113" s="46">
        <f t="shared" si="1"/>
        <v>0</v>
      </c>
    </row>
    <row r="114" spans="1:19" s="22" customFormat="1" x14ac:dyDescent="0.3">
      <c r="A114" s="10" t="s">
        <v>1216</v>
      </c>
      <c r="B114" s="11" t="s">
        <v>1214</v>
      </c>
      <c r="C114" s="11">
        <v>1745218</v>
      </c>
      <c r="D114" s="11" t="s">
        <v>27</v>
      </c>
      <c r="E114" s="10"/>
      <c r="F114" s="11" t="s">
        <v>28</v>
      </c>
      <c r="G114" s="11" t="s">
        <v>29</v>
      </c>
      <c r="H114" s="11">
        <v>25481</v>
      </c>
      <c r="I114" s="11">
        <v>1</v>
      </c>
      <c r="J114" s="11" t="s">
        <v>253</v>
      </c>
      <c r="K114" s="11" t="s">
        <v>254</v>
      </c>
      <c r="L114" s="11" t="s">
        <v>32</v>
      </c>
      <c r="M114" s="12">
        <v>2000</v>
      </c>
      <c r="N114" s="12">
        <v>2.88002</v>
      </c>
      <c r="O114" s="12">
        <v>5760.04</v>
      </c>
      <c r="P114" s="12">
        <v>0</v>
      </c>
      <c r="Q114" s="12">
        <v>0</v>
      </c>
      <c r="R114" s="12">
        <v>5760.04</v>
      </c>
      <c r="S114" s="46">
        <f t="shared" si="1"/>
        <v>146771579</v>
      </c>
    </row>
    <row r="115" spans="1:19" s="22" customFormat="1" x14ac:dyDescent="0.3">
      <c r="A115" s="10" t="s">
        <v>1216</v>
      </c>
      <c r="B115" s="11" t="s">
        <v>1214</v>
      </c>
      <c r="C115" s="11">
        <v>1745218</v>
      </c>
      <c r="D115" s="11" t="s">
        <v>27</v>
      </c>
      <c r="E115" s="10"/>
      <c r="F115" s="11" t="s">
        <v>28</v>
      </c>
      <c r="G115" s="11" t="s">
        <v>29</v>
      </c>
      <c r="H115" s="11">
        <v>25481</v>
      </c>
      <c r="I115" s="11">
        <v>2</v>
      </c>
      <c r="J115" s="11" t="s">
        <v>255</v>
      </c>
      <c r="K115" s="11" t="s">
        <v>256</v>
      </c>
      <c r="L115" s="11" t="s">
        <v>32</v>
      </c>
      <c r="M115" s="12">
        <v>1000</v>
      </c>
      <c r="N115" s="12">
        <v>3.57</v>
      </c>
      <c r="O115" s="12">
        <v>3570</v>
      </c>
      <c r="P115" s="12">
        <v>0</v>
      </c>
      <c r="Q115" s="12">
        <v>0</v>
      </c>
      <c r="R115" s="12">
        <v>3570</v>
      </c>
      <c r="S115" s="46">
        <f t="shared" si="1"/>
        <v>90967170</v>
      </c>
    </row>
    <row r="116" spans="1:19" s="22" customFormat="1" x14ac:dyDescent="0.3">
      <c r="A116" s="10" t="s">
        <v>1216</v>
      </c>
      <c r="B116" s="11" t="s">
        <v>1214</v>
      </c>
      <c r="C116" s="11">
        <v>1745218</v>
      </c>
      <c r="D116" s="11" t="s">
        <v>27</v>
      </c>
      <c r="E116" s="10"/>
      <c r="F116" s="11" t="s">
        <v>28</v>
      </c>
      <c r="G116" s="11" t="s">
        <v>29</v>
      </c>
      <c r="H116" s="11">
        <v>25481</v>
      </c>
      <c r="I116" s="11">
        <v>3</v>
      </c>
      <c r="J116" s="11" t="s">
        <v>1108</v>
      </c>
      <c r="K116" s="11" t="s">
        <v>1109</v>
      </c>
      <c r="L116" s="11" t="s">
        <v>32</v>
      </c>
      <c r="M116" s="12">
        <v>200</v>
      </c>
      <c r="N116" s="12">
        <v>3.55</v>
      </c>
      <c r="O116" s="12">
        <v>710</v>
      </c>
      <c r="P116" s="12">
        <v>0</v>
      </c>
      <c r="Q116" s="12">
        <v>0</v>
      </c>
      <c r="R116" s="12">
        <v>710</v>
      </c>
      <c r="S116" s="46">
        <f t="shared" si="1"/>
        <v>18091510</v>
      </c>
    </row>
    <row r="117" spans="1:19" s="22" customFormat="1" x14ac:dyDescent="0.3">
      <c r="A117" s="10" t="s">
        <v>1216</v>
      </c>
      <c r="B117" s="11" t="s">
        <v>1214</v>
      </c>
      <c r="C117" s="11">
        <v>1745218</v>
      </c>
      <c r="D117" s="11" t="s">
        <v>27</v>
      </c>
      <c r="E117" s="10"/>
      <c r="F117" s="11" t="s">
        <v>28</v>
      </c>
      <c r="G117" s="11" t="s">
        <v>29</v>
      </c>
      <c r="H117" s="11">
        <v>25481</v>
      </c>
      <c r="I117" s="11">
        <v>4</v>
      </c>
      <c r="J117" s="11"/>
      <c r="K117" s="11" t="s">
        <v>1217</v>
      </c>
      <c r="L117" s="11" t="s">
        <v>46</v>
      </c>
      <c r="M117" s="12">
        <v>0</v>
      </c>
      <c r="N117" s="12">
        <v>0</v>
      </c>
      <c r="O117" s="12">
        <v>0</v>
      </c>
      <c r="P117" s="12">
        <v>0</v>
      </c>
      <c r="Q117" s="12">
        <v>0</v>
      </c>
      <c r="R117" s="12">
        <v>0</v>
      </c>
      <c r="S117" s="46">
        <f t="shared" si="1"/>
        <v>0</v>
      </c>
    </row>
    <row r="118" spans="1:19" s="22" customFormat="1" x14ac:dyDescent="0.3">
      <c r="A118" s="10" t="s">
        <v>1218</v>
      </c>
      <c r="B118" s="11" t="s">
        <v>1214</v>
      </c>
      <c r="C118" s="11">
        <v>1745219</v>
      </c>
      <c r="D118" s="11" t="s">
        <v>27</v>
      </c>
      <c r="E118" s="10"/>
      <c r="F118" s="11" t="s">
        <v>28</v>
      </c>
      <c r="G118" s="11" t="s">
        <v>29</v>
      </c>
      <c r="H118" s="11">
        <v>25481</v>
      </c>
      <c r="I118" s="11">
        <v>1</v>
      </c>
      <c r="J118" s="11" t="s">
        <v>56</v>
      </c>
      <c r="K118" s="11" t="s">
        <v>57</v>
      </c>
      <c r="L118" s="11" t="s">
        <v>32</v>
      </c>
      <c r="M118" s="12">
        <v>1000</v>
      </c>
      <c r="N118" s="12">
        <v>6.0540000000000003</v>
      </c>
      <c r="O118" s="12">
        <v>6054</v>
      </c>
      <c r="P118" s="12">
        <v>0</v>
      </c>
      <c r="Q118" s="12">
        <v>0</v>
      </c>
      <c r="R118" s="12">
        <v>6054</v>
      </c>
      <c r="S118" s="46">
        <f t="shared" si="1"/>
        <v>154261974</v>
      </c>
    </row>
    <row r="119" spans="1:19" s="22" customFormat="1" x14ac:dyDescent="0.3">
      <c r="A119" s="10" t="s">
        <v>1218</v>
      </c>
      <c r="B119" s="11" t="s">
        <v>1214</v>
      </c>
      <c r="C119" s="11">
        <v>1745219</v>
      </c>
      <c r="D119" s="11" t="s">
        <v>27</v>
      </c>
      <c r="E119" s="10"/>
      <c r="F119" s="11" t="s">
        <v>28</v>
      </c>
      <c r="G119" s="11" t="s">
        <v>29</v>
      </c>
      <c r="H119" s="11">
        <v>25481</v>
      </c>
      <c r="I119" s="11">
        <v>2</v>
      </c>
      <c r="J119" s="11" t="s">
        <v>58</v>
      </c>
      <c r="K119" s="11" t="s">
        <v>59</v>
      </c>
      <c r="L119" s="11" t="s">
        <v>32</v>
      </c>
      <c r="M119" s="12">
        <v>1000</v>
      </c>
      <c r="N119" s="12">
        <v>2.0880000000000001</v>
      </c>
      <c r="O119" s="12">
        <v>2088</v>
      </c>
      <c r="P119" s="12">
        <v>0</v>
      </c>
      <c r="Q119" s="12">
        <v>0</v>
      </c>
      <c r="R119" s="12">
        <v>2088</v>
      </c>
      <c r="S119" s="46">
        <f t="shared" si="1"/>
        <v>53204328</v>
      </c>
    </row>
    <row r="120" spans="1:19" s="22" customFormat="1" x14ac:dyDescent="0.3">
      <c r="A120" s="10" t="s">
        <v>1218</v>
      </c>
      <c r="B120" s="11" t="s">
        <v>1214</v>
      </c>
      <c r="C120" s="11">
        <v>1745219</v>
      </c>
      <c r="D120" s="11" t="s">
        <v>27</v>
      </c>
      <c r="E120" s="10"/>
      <c r="F120" s="11" t="s">
        <v>28</v>
      </c>
      <c r="G120" s="11" t="s">
        <v>29</v>
      </c>
      <c r="H120" s="11">
        <v>25481</v>
      </c>
      <c r="I120" s="11">
        <v>3</v>
      </c>
      <c r="J120" s="11"/>
      <c r="K120" s="11" t="s">
        <v>1219</v>
      </c>
      <c r="L120" s="11" t="s">
        <v>46</v>
      </c>
      <c r="M120" s="12">
        <v>0</v>
      </c>
      <c r="N120" s="12">
        <v>0</v>
      </c>
      <c r="O120" s="12">
        <v>0</v>
      </c>
      <c r="P120" s="12">
        <v>0</v>
      </c>
      <c r="Q120" s="12">
        <v>0</v>
      </c>
      <c r="R120" s="12">
        <v>0</v>
      </c>
      <c r="S120" s="46">
        <f t="shared" si="1"/>
        <v>0</v>
      </c>
    </row>
    <row r="121" spans="1:19" s="22" customFormat="1" x14ac:dyDescent="0.3">
      <c r="A121" s="10" t="s">
        <v>1220</v>
      </c>
      <c r="B121" s="11" t="s">
        <v>1214</v>
      </c>
      <c r="C121" s="11">
        <v>1745220</v>
      </c>
      <c r="D121" s="11" t="s">
        <v>27</v>
      </c>
      <c r="E121" s="10"/>
      <c r="F121" s="11" t="s">
        <v>28</v>
      </c>
      <c r="G121" s="11" t="s">
        <v>29</v>
      </c>
      <c r="H121" s="11">
        <v>25481</v>
      </c>
      <c r="I121" s="11">
        <v>1</v>
      </c>
      <c r="J121" s="11" t="s">
        <v>265</v>
      </c>
      <c r="K121" s="11" t="s">
        <v>266</v>
      </c>
      <c r="L121" s="11" t="s">
        <v>32</v>
      </c>
      <c r="M121" s="12">
        <v>400</v>
      </c>
      <c r="N121" s="12">
        <v>3.28</v>
      </c>
      <c r="O121" s="12">
        <v>1312</v>
      </c>
      <c r="P121" s="12">
        <v>0</v>
      </c>
      <c r="Q121" s="12">
        <v>0</v>
      </c>
      <c r="R121" s="12">
        <v>1312</v>
      </c>
      <c r="S121" s="46">
        <f t="shared" si="1"/>
        <v>33431072</v>
      </c>
    </row>
    <row r="122" spans="1:19" s="22" customFormat="1" x14ac:dyDescent="0.3">
      <c r="A122" s="10" t="s">
        <v>1220</v>
      </c>
      <c r="B122" s="11" t="s">
        <v>1214</v>
      </c>
      <c r="C122" s="11">
        <v>1745220</v>
      </c>
      <c r="D122" s="11" t="s">
        <v>27</v>
      </c>
      <c r="E122" s="10"/>
      <c r="F122" s="11" t="s">
        <v>28</v>
      </c>
      <c r="G122" s="11" t="s">
        <v>29</v>
      </c>
      <c r="H122" s="11">
        <v>25481</v>
      </c>
      <c r="I122" s="11">
        <v>2</v>
      </c>
      <c r="J122" s="11" t="s">
        <v>62</v>
      </c>
      <c r="K122" s="11" t="s">
        <v>63</v>
      </c>
      <c r="L122" s="11" t="s">
        <v>32</v>
      </c>
      <c r="M122" s="12">
        <v>1200</v>
      </c>
      <c r="N122" s="12">
        <v>3.43</v>
      </c>
      <c r="O122" s="12">
        <v>4116</v>
      </c>
      <c r="P122" s="12">
        <v>0</v>
      </c>
      <c r="Q122" s="12">
        <v>0</v>
      </c>
      <c r="R122" s="12">
        <v>4116</v>
      </c>
      <c r="S122" s="46">
        <f t="shared" si="1"/>
        <v>104879796</v>
      </c>
    </row>
    <row r="123" spans="1:19" s="22" customFormat="1" x14ac:dyDescent="0.3">
      <c r="A123" s="10" t="s">
        <v>1220</v>
      </c>
      <c r="B123" s="11" t="s">
        <v>1214</v>
      </c>
      <c r="C123" s="11">
        <v>1745220</v>
      </c>
      <c r="D123" s="11" t="s">
        <v>27</v>
      </c>
      <c r="E123" s="10"/>
      <c r="F123" s="11" t="s">
        <v>28</v>
      </c>
      <c r="G123" s="11" t="s">
        <v>29</v>
      </c>
      <c r="H123" s="11">
        <v>25481</v>
      </c>
      <c r="I123" s="11">
        <v>3</v>
      </c>
      <c r="J123" s="11" t="s">
        <v>288</v>
      </c>
      <c r="K123" s="11" t="s">
        <v>289</v>
      </c>
      <c r="L123" s="11" t="s">
        <v>32</v>
      </c>
      <c r="M123" s="12">
        <v>600</v>
      </c>
      <c r="N123" s="12">
        <v>3.48</v>
      </c>
      <c r="O123" s="12">
        <v>2088</v>
      </c>
      <c r="P123" s="12">
        <v>0</v>
      </c>
      <c r="Q123" s="12">
        <v>0</v>
      </c>
      <c r="R123" s="12">
        <v>2088</v>
      </c>
      <c r="S123" s="46">
        <f t="shared" si="1"/>
        <v>53204328</v>
      </c>
    </row>
    <row r="124" spans="1:19" s="22" customFormat="1" x14ac:dyDescent="0.3">
      <c r="A124" s="10" t="s">
        <v>1220</v>
      </c>
      <c r="B124" s="11" t="s">
        <v>1214</v>
      </c>
      <c r="C124" s="11">
        <v>1745220</v>
      </c>
      <c r="D124" s="11" t="s">
        <v>27</v>
      </c>
      <c r="E124" s="10"/>
      <c r="F124" s="11" t="s">
        <v>28</v>
      </c>
      <c r="G124" s="11" t="s">
        <v>29</v>
      </c>
      <c r="H124" s="11">
        <v>25481</v>
      </c>
      <c r="I124" s="11">
        <v>4</v>
      </c>
      <c r="J124" s="11" t="s">
        <v>64</v>
      </c>
      <c r="K124" s="11" t="s">
        <v>65</v>
      </c>
      <c r="L124" s="11" t="s">
        <v>32</v>
      </c>
      <c r="M124" s="12">
        <v>1200</v>
      </c>
      <c r="N124" s="12">
        <v>2.5099999999999998</v>
      </c>
      <c r="O124" s="12">
        <v>3012</v>
      </c>
      <c r="P124" s="12">
        <v>0</v>
      </c>
      <c r="Q124" s="12">
        <v>0</v>
      </c>
      <c r="R124" s="12">
        <v>3012</v>
      </c>
      <c r="S124" s="46">
        <f t="shared" si="1"/>
        <v>76748772</v>
      </c>
    </row>
    <row r="125" spans="1:19" s="22" customFormat="1" x14ac:dyDescent="0.3">
      <c r="A125" s="10" t="s">
        <v>1220</v>
      </c>
      <c r="B125" s="11" t="s">
        <v>1214</v>
      </c>
      <c r="C125" s="11">
        <v>1745220</v>
      </c>
      <c r="D125" s="11" t="s">
        <v>27</v>
      </c>
      <c r="E125" s="10"/>
      <c r="F125" s="11" t="s">
        <v>28</v>
      </c>
      <c r="G125" s="11" t="s">
        <v>29</v>
      </c>
      <c r="H125" s="11">
        <v>25481</v>
      </c>
      <c r="I125" s="11">
        <v>5</v>
      </c>
      <c r="J125" s="11" t="s">
        <v>66</v>
      </c>
      <c r="K125" s="11" t="s">
        <v>67</v>
      </c>
      <c r="L125" s="11" t="s">
        <v>32</v>
      </c>
      <c r="M125" s="12">
        <v>600</v>
      </c>
      <c r="N125" s="12">
        <v>2.48</v>
      </c>
      <c r="O125" s="12">
        <v>1488</v>
      </c>
      <c r="P125" s="12">
        <v>0</v>
      </c>
      <c r="Q125" s="12">
        <v>0</v>
      </c>
      <c r="R125" s="12">
        <v>1488</v>
      </c>
      <c r="S125" s="46">
        <f t="shared" ref="S125:S177" si="2">ROUND(M125*N125*H125,0)</f>
        <v>37915728</v>
      </c>
    </row>
    <row r="126" spans="1:19" s="22" customFormat="1" x14ac:dyDescent="0.3">
      <c r="A126" s="10" t="s">
        <v>1220</v>
      </c>
      <c r="B126" s="11" t="s">
        <v>1214</v>
      </c>
      <c r="C126" s="11">
        <v>1745220</v>
      </c>
      <c r="D126" s="11" t="s">
        <v>27</v>
      </c>
      <c r="E126" s="10"/>
      <c r="F126" s="11" t="s">
        <v>28</v>
      </c>
      <c r="G126" s="11" t="s">
        <v>29</v>
      </c>
      <c r="H126" s="11">
        <v>25481</v>
      </c>
      <c r="I126" s="11">
        <v>6</v>
      </c>
      <c r="J126" s="11" t="s">
        <v>70</v>
      </c>
      <c r="K126" s="11" t="s">
        <v>71</v>
      </c>
      <c r="L126" s="11" t="s">
        <v>32</v>
      </c>
      <c r="M126" s="12">
        <v>200</v>
      </c>
      <c r="N126" s="12">
        <v>2.57</v>
      </c>
      <c r="O126" s="12">
        <v>514</v>
      </c>
      <c r="P126" s="12">
        <v>0</v>
      </c>
      <c r="Q126" s="12">
        <v>0</v>
      </c>
      <c r="R126" s="12">
        <v>514</v>
      </c>
      <c r="S126" s="46">
        <f t="shared" si="2"/>
        <v>13097234</v>
      </c>
    </row>
    <row r="127" spans="1:19" s="22" customFormat="1" x14ac:dyDescent="0.3">
      <c r="A127" s="10" t="s">
        <v>1220</v>
      </c>
      <c r="B127" s="11" t="s">
        <v>1214</v>
      </c>
      <c r="C127" s="11">
        <v>1745220</v>
      </c>
      <c r="D127" s="11" t="s">
        <v>27</v>
      </c>
      <c r="E127" s="10"/>
      <c r="F127" s="11" t="s">
        <v>28</v>
      </c>
      <c r="G127" s="11" t="s">
        <v>29</v>
      </c>
      <c r="H127" s="11">
        <v>25481</v>
      </c>
      <c r="I127" s="11">
        <v>7</v>
      </c>
      <c r="J127" s="11" t="s">
        <v>261</v>
      </c>
      <c r="K127" s="11" t="s">
        <v>262</v>
      </c>
      <c r="L127" s="11" t="s">
        <v>32</v>
      </c>
      <c r="M127" s="12">
        <v>200</v>
      </c>
      <c r="N127" s="12">
        <v>3.51</v>
      </c>
      <c r="O127" s="12">
        <v>702</v>
      </c>
      <c r="P127" s="12">
        <v>0</v>
      </c>
      <c r="Q127" s="12">
        <v>0</v>
      </c>
      <c r="R127" s="12">
        <v>702</v>
      </c>
      <c r="S127" s="46">
        <f t="shared" si="2"/>
        <v>17887662</v>
      </c>
    </row>
    <row r="128" spans="1:19" s="22" customFormat="1" x14ac:dyDescent="0.3">
      <c r="A128" s="10" t="s">
        <v>1220</v>
      </c>
      <c r="B128" s="11" t="s">
        <v>1214</v>
      </c>
      <c r="C128" s="11">
        <v>1745220</v>
      </c>
      <c r="D128" s="11" t="s">
        <v>27</v>
      </c>
      <c r="E128" s="10"/>
      <c r="F128" s="11" t="s">
        <v>28</v>
      </c>
      <c r="G128" s="11" t="s">
        <v>29</v>
      </c>
      <c r="H128" s="11">
        <v>25481</v>
      </c>
      <c r="I128" s="11">
        <v>8</v>
      </c>
      <c r="J128" s="11"/>
      <c r="K128" s="11" t="s">
        <v>1221</v>
      </c>
      <c r="L128" s="11" t="s">
        <v>46</v>
      </c>
      <c r="M128" s="12">
        <v>0</v>
      </c>
      <c r="N128" s="12">
        <v>0</v>
      </c>
      <c r="O128" s="12">
        <v>0</v>
      </c>
      <c r="P128" s="12">
        <v>0</v>
      </c>
      <c r="Q128" s="12">
        <v>0</v>
      </c>
      <c r="R128" s="12">
        <v>0</v>
      </c>
      <c r="S128" s="46">
        <f t="shared" si="2"/>
        <v>0</v>
      </c>
    </row>
    <row r="129" spans="1:19" s="22" customFormat="1" x14ac:dyDescent="0.3">
      <c r="A129" s="10" t="s">
        <v>1222</v>
      </c>
      <c r="B129" s="11" t="s">
        <v>1214</v>
      </c>
      <c r="C129" s="11">
        <v>1745224</v>
      </c>
      <c r="D129" s="11" t="s">
        <v>27</v>
      </c>
      <c r="E129" s="10"/>
      <c r="F129" s="11" t="s">
        <v>28</v>
      </c>
      <c r="G129" s="11" t="s">
        <v>29</v>
      </c>
      <c r="H129" s="11">
        <v>25481</v>
      </c>
      <c r="I129" s="11">
        <v>1</v>
      </c>
      <c r="J129" s="11" t="s">
        <v>30</v>
      </c>
      <c r="K129" s="11" t="s">
        <v>31</v>
      </c>
      <c r="L129" s="11" t="s">
        <v>32</v>
      </c>
      <c r="M129" s="12">
        <v>1000</v>
      </c>
      <c r="N129" s="12">
        <v>2.88</v>
      </c>
      <c r="O129" s="12">
        <v>2880</v>
      </c>
      <c r="P129" s="12">
        <v>0</v>
      </c>
      <c r="Q129" s="12">
        <v>0</v>
      </c>
      <c r="R129" s="12">
        <v>2880</v>
      </c>
      <c r="S129" s="46">
        <f t="shared" si="2"/>
        <v>73385280</v>
      </c>
    </row>
    <row r="130" spans="1:19" s="22" customFormat="1" x14ac:dyDescent="0.3">
      <c r="A130" s="10" t="s">
        <v>1222</v>
      </c>
      <c r="B130" s="11" t="s">
        <v>1214</v>
      </c>
      <c r="C130" s="11">
        <v>1745224</v>
      </c>
      <c r="D130" s="11" t="s">
        <v>27</v>
      </c>
      <c r="E130" s="10"/>
      <c r="F130" s="11" t="s">
        <v>28</v>
      </c>
      <c r="G130" s="11" t="s">
        <v>29</v>
      </c>
      <c r="H130" s="11">
        <v>25481</v>
      </c>
      <c r="I130" s="11">
        <v>2</v>
      </c>
      <c r="J130" s="11" t="s">
        <v>35</v>
      </c>
      <c r="K130" s="11" t="s">
        <v>36</v>
      </c>
      <c r="L130" s="11" t="s">
        <v>32</v>
      </c>
      <c r="M130" s="12">
        <v>100</v>
      </c>
      <c r="N130" s="12">
        <v>3.47</v>
      </c>
      <c r="O130" s="12">
        <v>347</v>
      </c>
      <c r="P130" s="12">
        <v>0</v>
      </c>
      <c r="Q130" s="12">
        <v>0</v>
      </c>
      <c r="R130" s="12">
        <v>347</v>
      </c>
      <c r="S130" s="46">
        <f t="shared" si="2"/>
        <v>8841907</v>
      </c>
    </row>
    <row r="131" spans="1:19" s="22" customFormat="1" x14ac:dyDescent="0.3">
      <c r="A131" s="10" t="s">
        <v>1222</v>
      </c>
      <c r="B131" s="11" t="s">
        <v>1214</v>
      </c>
      <c r="C131" s="11">
        <v>1745224</v>
      </c>
      <c r="D131" s="11" t="s">
        <v>27</v>
      </c>
      <c r="E131" s="10"/>
      <c r="F131" s="11" t="s">
        <v>28</v>
      </c>
      <c r="G131" s="11" t="s">
        <v>29</v>
      </c>
      <c r="H131" s="11">
        <v>25481</v>
      </c>
      <c r="I131" s="11">
        <v>3</v>
      </c>
      <c r="J131" s="11" t="s">
        <v>37</v>
      </c>
      <c r="K131" s="11" t="s">
        <v>38</v>
      </c>
      <c r="L131" s="11" t="s">
        <v>32</v>
      </c>
      <c r="M131" s="12">
        <v>100</v>
      </c>
      <c r="N131" s="12">
        <v>3.66</v>
      </c>
      <c r="O131" s="12">
        <v>366</v>
      </c>
      <c r="P131" s="12">
        <v>0</v>
      </c>
      <c r="Q131" s="12">
        <v>0</v>
      </c>
      <c r="R131" s="12">
        <v>366</v>
      </c>
      <c r="S131" s="46">
        <f t="shared" si="2"/>
        <v>9326046</v>
      </c>
    </row>
    <row r="132" spans="1:19" s="22" customFormat="1" x14ac:dyDescent="0.3">
      <c r="A132" s="10" t="s">
        <v>1222</v>
      </c>
      <c r="B132" s="11" t="s">
        <v>1214</v>
      </c>
      <c r="C132" s="11">
        <v>1745224</v>
      </c>
      <c r="D132" s="11" t="s">
        <v>27</v>
      </c>
      <c r="E132" s="10"/>
      <c r="F132" s="11" t="s">
        <v>28</v>
      </c>
      <c r="G132" s="11" t="s">
        <v>29</v>
      </c>
      <c r="H132" s="11">
        <v>25481</v>
      </c>
      <c r="I132" s="11">
        <v>4</v>
      </c>
      <c r="J132" s="11" t="s">
        <v>39</v>
      </c>
      <c r="K132" s="11" t="s">
        <v>40</v>
      </c>
      <c r="L132" s="11" t="s">
        <v>32</v>
      </c>
      <c r="M132" s="12">
        <v>200</v>
      </c>
      <c r="N132" s="12">
        <v>3.7</v>
      </c>
      <c r="O132" s="12">
        <v>740</v>
      </c>
      <c r="P132" s="12">
        <v>0</v>
      </c>
      <c r="Q132" s="12">
        <v>0</v>
      </c>
      <c r="R132" s="12">
        <v>740</v>
      </c>
      <c r="S132" s="46">
        <f t="shared" si="2"/>
        <v>18855940</v>
      </c>
    </row>
    <row r="133" spans="1:19" s="22" customFormat="1" x14ac:dyDescent="0.3">
      <c r="A133" s="10" t="s">
        <v>1222</v>
      </c>
      <c r="B133" s="11" t="s">
        <v>1214</v>
      </c>
      <c r="C133" s="11">
        <v>1745224</v>
      </c>
      <c r="D133" s="11" t="s">
        <v>27</v>
      </c>
      <c r="E133" s="10"/>
      <c r="F133" s="11" t="s">
        <v>28</v>
      </c>
      <c r="G133" s="11" t="s">
        <v>29</v>
      </c>
      <c r="H133" s="11">
        <v>25481</v>
      </c>
      <c r="I133" s="11">
        <v>5</v>
      </c>
      <c r="J133" s="11" t="s">
        <v>247</v>
      </c>
      <c r="K133" s="11" t="s">
        <v>248</v>
      </c>
      <c r="L133" s="11" t="s">
        <v>32</v>
      </c>
      <c r="M133" s="12">
        <v>100</v>
      </c>
      <c r="N133" s="12">
        <v>4.0999999999999996</v>
      </c>
      <c r="O133" s="12">
        <v>410</v>
      </c>
      <c r="P133" s="12">
        <v>0</v>
      </c>
      <c r="Q133" s="12">
        <v>0</v>
      </c>
      <c r="R133" s="12">
        <v>410</v>
      </c>
      <c r="S133" s="46">
        <f t="shared" si="2"/>
        <v>10447210</v>
      </c>
    </row>
    <row r="134" spans="1:19" s="22" customFormat="1" x14ac:dyDescent="0.3">
      <c r="A134" s="10" t="s">
        <v>1222</v>
      </c>
      <c r="B134" s="11" t="s">
        <v>1214</v>
      </c>
      <c r="C134" s="11">
        <v>1745224</v>
      </c>
      <c r="D134" s="11" t="s">
        <v>27</v>
      </c>
      <c r="E134" s="10"/>
      <c r="F134" s="11" t="s">
        <v>28</v>
      </c>
      <c r="G134" s="11" t="s">
        <v>29</v>
      </c>
      <c r="H134" s="11">
        <v>25481</v>
      </c>
      <c r="I134" s="11">
        <v>6</v>
      </c>
      <c r="J134" s="11" t="s">
        <v>41</v>
      </c>
      <c r="K134" s="11" t="s">
        <v>42</v>
      </c>
      <c r="L134" s="11" t="s">
        <v>32</v>
      </c>
      <c r="M134" s="12">
        <v>200</v>
      </c>
      <c r="N134" s="12">
        <v>4.22</v>
      </c>
      <c r="O134" s="12">
        <v>844</v>
      </c>
      <c r="P134" s="12">
        <v>0</v>
      </c>
      <c r="Q134" s="12">
        <v>0</v>
      </c>
      <c r="R134" s="12">
        <v>844</v>
      </c>
      <c r="S134" s="46">
        <f t="shared" si="2"/>
        <v>21505964</v>
      </c>
    </row>
    <row r="135" spans="1:19" s="22" customFormat="1" x14ac:dyDescent="0.3">
      <c r="A135" s="10" t="s">
        <v>1222</v>
      </c>
      <c r="B135" s="11" t="s">
        <v>1214</v>
      </c>
      <c r="C135" s="11">
        <v>1745224</v>
      </c>
      <c r="D135" s="11" t="s">
        <v>27</v>
      </c>
      <c r="E135" s="10"/>
      <c r="F135" s="11" t="s">
        <v>28</v>
      </c>
      <c r="G135" s="11" t="s">
        <v>29</v>
      </c>
      <c r="H135" s="11">
        <v>25481</v>
      </c>
      <c r="I135" s="11">
        <v>7</v>
      </c>
      <c r="J135" s="11" t="s">
        <v>43</v>
      </c>
      <c r="K135" s="11" t="s">
        <v>44</v>
      </c>
      <c r="L135" s="11" t="s">
        <v>32</v>
      </c>
      <c r="M135" s="12">
        <v>2000</v>
      </c>
      <c r="N135" s="12">
        <v>8.16</v>
      </c>
      <c r="O135" s="12">
        <v>16320</v>
      </c>
      <c r="P135" s="12">
        <v>0</v>
      </c>
      <c r="Q135" s="12">
        <v>0</v>
      </c>
      <c r="R135" s="12">
        <v>16320</v>
      </c>
      <c r="S135" s="46">
        <f t="shared" si="2"/>
        <v>415849920</v>
      </c>
    </row>
    <row r="136" spans="1:19" s="22" customFormat="1" x14ac:dyDescent="0.3">
      <c r="A136" s="10" t="s">
        <v>1222</v>
      </c>
      <c r="B136" s="11" t="s">
        <v>1214</v>
      </c>
      <c r="C136" s="11">
        <v>1745224</v>
      </c>
      <c r="D136" s="11" t="s">
        <v>27</v>
      </c>
      <c r="E136" s="10"/>
      <c r="F136" s="11" t="s">
        <v>28</v>
      </c>
      <c r="G136" s="11" t="s">
        <v>29</v>
      </c>
      <c r="H136" s="11">
        <v>25481</v>
      </c>
      <c r="I136" s="11">
        <v>8</v>
      </c>
      <c r="J136" s="11"/>
      <c r="K136" s="11" t="s">
        <v>1223</v>
      </c>
      <c r="L136" s="11" t="s">
        <v>46</v>
      </c>
      <c r="M136" s="12">
        <v>0</v>
      </c>
      <c r="N136" s="12">
        <v>0</v>
      </c>
      <c r="O136" s="12">
        <v>0</v>
      </c>
      <c r="P136" s="12">
        <v>0</v>
      </c>
      <c r="Q136" s="12">
        <v>0</v>
      </c>
      <c r="R136" s="12">
        <v>0</v>
      </c>
      <c r="S136" s="46">
        <f t="shared" si="2"/>
        <v>0</v>
      </c>
    </row>
    <row r="137" spans="1:19" s="22" customFormat="1" x14ac:dyDescent="0.3">
      <c r="A137" s="10" t="s">
        <v>1224</v>
      </c>
      <c r="B137" s="11" t="s">
        <v>1214</v>
      </c>
      <c r="C137" s="11">
        <v>1745222</v>
      </c>
      <c r="D137" s="11" t="s">
        <v>125</v>
      </c>
      <c r="E137" s="10"/>
      <c r="F137" s="11" t="s">
        <v>126</v>
      </c>
      <c r="G137" s="11" t="s">
        <v>81</v>
      </c>
      <c r="H137" s="11">
        <v>23890</v>
      </c>
      <c r="I137" s="11">
        <v>1</v>
      </c>
      <c r="J137" s="11" t="s">
        <v>147</v>
      </c>
      <c r="K137" s="11" t="s">
        <v>148</v>
      </c>
      <c r="L137" s="11" t="s">
        <v>32</v>
      </c>
      <c r="M137" s="12">
        <v>300</v>
      </c>
      <c r="N137" s="12">
        <v>5.85</v>
      </c>
      <c r="O137" s="12">
        <v>1755</v>
      </c>
      <c r="P137" s="12">
        <v>0</v>
      </c>
      <c r="Q137" s="12">
        <v>0</v>
      </c>
      <c r="R137" s="12">
        <v>1755</v>
      </c>
      <c r="S137" s="46">
        <f t="shared" si="2"/>
        <v>41926950</v>
      </c>
    </row>
    <row r="138" spans="1:19" s="22" customFormat="1" x14ac:dyDescent="0.3">
      <c r="A138" s="10" t="s">
        <v>1224</v>
      </c>
      <c r="B138" s="11" t="s">
        <v>1214</v>
      </c>
      <c r="C138" s="11">
        <v>1745222</v>
      </c>
      <c r="D138" s="11" t="s">
        <v>125</v>
      </c>
      <c r="E138" s="10"/>
      <c r="F138" s="11" t="s">
        <v>126</v>
      </c>
      <c r="G138" s="11" t="s">
        <v>81</v>
      </c>
      <c r="H138" s="11">
        <v>23890</v>
      </c>
      <c r="I138" s="11">
        <v>2</v>
      </c>
      <c r="J138" s="11" t="s">
        <v>149</v>
      </c>
      <c r="K138" s="11" t="s">
        <v>150</v>
      </c>
      <c r="L138" s="11" t="s">
        <v>32</v>
      </c>
      <c r="M138" s="12">
        <v>400</v>
      </c>
      <c r="N138" s="12">
        <v>5.85</v>
      </c>
      <c r="O138" s="12">
        <v>2340</v>
      </c>
      <c r="P138" s="12">
        <v>0</v>
      </c>
      <c r="Q138" s="12">
        <v>0</v>
      </c>
      <c r="R138" s="12">
        <v>2340</v>
      </c>
      <c r="S138" s="46">
        <f t="shared" si="2"/>
        <v>55902600</v>
      </c>
    </row>
    <row r="139" spans="1:19" s="22" customFormat="1" x14ac:dyDescent="0.3">
      <c r="A139" s="10" t="s">
        <v>1224</v>
      </c>
      <c r="B139" s="11" t="s">
        <v>1214</v>
      </c>
      <c r="C139" s="11">
        <v>1745222</v>
      </c>
      <c r="D139" s="11" t="s">
        <v>125</v>
      </c>
      <c r="E139" s="10"/>
      <c r="F139" s="11" t="s">
        <v>126</v>
      </c>
      <c r="G139" s="11" t="s">
        <v>81</v>
      </c>
      <c r="H139" s="11">
        <v>23890</v>
      </c>
      <c r="I139" s="11">
        <v>3</v>
      </c>
      <c r="J139" s="11" t="s">
        <v>82</v>
      </c>
      <c r="K139" s="11" t="s">
        <v>83</v>
      </c>
      <c r="L139" s="11" t="s">
        <v>32</v>
      </c>
      <c r="M139" s="12">
        <v>500</v>
      </c>
      <c r="N139" s="12">
        <v>5.85</v>
      </c>
      <c r="O139" s="12">
        <v>2925</v>
      </c>
      <c r="P139" s="12">
        <v>0</v>
      </c>
      <c r="Q139" s="12">
        <v>0</v>
      </c>
      <c r="R139" s="12">
        <v>2925</v>
      </c>
      <c r="S139" s="46">
        <f t="shared" si="2"/>
        <v>69878250</v>
      </c>
    </row>
    <row r="140" spans="1:19" s="22" customFormat="1" x14ac:dyDescent="0.3">
      <c r="A140" s="10" t="s">
        <v>1224</v>
      </c>
      <c r="B140" s="11" t="s">
        <v>1214</v>
      </c>
      <c r="C140" s="11">
        <v>1745222</v>
      </c>
      <c r="D140" s="11" t="s">
        <v>125</v>
      </c>
      <c r="E140" s="10"/>
      <c r="F140" s="11" t="s">
        <v>126</v>
      </c>
      <c r="G140" s="11" t="s">
        <v>81</v>
      </c>
      <c r="H140" s="11">
        <v>23890</v>
      </c>
      <c r="I140" s="11">
        <v>4</v>
      </c>
      <c r="J140" s="11" t="s">
        <v>84</v>
      </c>
      <c r="K140" s="11" t="s">
        <v>85</v>
      </c>
      <c r="L140" s="11" t="s">
        <v>32</v>
      </c>
      <c r="M140" s="12">
        <v>200</v>
      </c>
      <c r="N140" s="12">
        <v>5.85</v>
      </c>
      <c r="O140" s="12">
        <v>1170</v>
      </c>
      <c r="P140" s="12">
        <v>0</v>
      </c>
      <c r="Q140" s="12">
        <v>0</v>
      </c>
      <c r="R140" s="12">
        <v>1170</v>
      </c>
      <c r="S140" s="46">
        <f t="shared" si="2"/>
        <v>27951300</v>
      </c>
    </row>
    <row r="141" spans="1:19" s="22" customFormat="1" x14ac:dyDescent="0.3">
      <c r="A141" s="10" t="s">
        <v>1224</v>
      </c>
      <c r="B141" s="11" t="s">
        <v>1214</v>
      </c>
      <c r="C141" s="11">
        <v>1745222</v>
      </c>
      <c r="D141" s="11" t="s">
        <v>125</v>
      </c>
      <c r="E141" s="10"/>
      <c r="F141" s="11" t="s">
        <v>126</v>
      </c>
      <c r="G141" s="11" t="s">
        <v>81</v>
      </c>
      <c r="H141" s="11">
        <v>23890</v>
      </c>
      <c r="I141" s="11">
        <v>5</v>
      </c>
      <c r="J141" s="11" t="s">
        <v>151</v>
      </c>
      <c r="K141" s="11" t="s">
        <v>152</v>
      </c>
      <c r="L141" s="11" t="s">
        <v>32</v>
      </c>
      <c r="M141" s="12">
        <v>500</v>
      </c>
      <c r="N141" s="12">
        <v>5.75</v>
      </c>
      <c r="O141" s="12">
        <v>2875</v>
      </c>
      <c r="P141" s="12">
        <v>0</v>
      </c>
      <c r="Q141" s="12">
        <v>0</v>
      </c>
      <c r="R141" s="12">
        <v>2875</v>
      </c>
      <c r="S141" s="46">
        <f t="shared" si="2"/>
        <v>68683750</v>
      </c>
    </row>
    <row r="142" spans="1:19" s="22" customFormat="1" x14ac:dyDescent="0.3">
      <c r="A142" s="10" t="s">
        <v>1224</v>
      </c>
      <c r="B142" s="11" t="s">
        <v>1214</v>
      </c>
      <c r="C142" s="11">
        <v>1745222</v>
      </c>
      <c r="D142" s="11" t="s">
        <v>125</v>
      </c>
      <c r="E142" s="10"/>
      <c r="F142" s="11" t="s">
        <v>126</v>
      </c>
      <c r="G142" s="11" t="s">
        <v>81</v>
      </c>
      <c r="H142" s="11">
        <v>23890</v>
      </c>
      <c r="I142" s="11">
        <v>6</v>
      </c>
      <c r="J142" s="11" t="s">
        <v>153</v>
      </c>
      <c r="K142" s="11" t="s">
        <v>154</v>
      </c>
      <c r="L142" s="11" t="s">
        <v>32</v>
      </c>
      <c r="M142" s="12">
        <v>200</v>
      </c>
      <c r="N142" s="12">
        <v>5.75</v>
      </c>
      <c r="O142" s="12">
        <v>1150</v>
      </c>
      <c r="P142" s="12">
        <v>0</v>
      </c>
      <c r="Q142" s="12">
        <v>0</v>
      </c>
      <c r="R142" s="12">
        <v>1150</v>
      </c>
      <c r="S142" s="46">
        <f t="shared" si="2"/>
        <v>27473500</v>
      </c>
    </row>
    <row r="143" spans="1:19" s="22" customFormat="1" x14ac:dyDescent="0.3">
      <c r="A143" s="10" t="s">
        <v>1224</v>
      </c>
      <c r="B143" s="11" t="s">
        <v>1214</v>
      </c>
      <c r="C143" s="11">
        <v>1745222</v>
      </c>
      <c r="D143" s="11" t="s">
        <v>125</v>
      </c>
      <c r="E143" s="10"/>
      <c r="F143" s="11" t="s">
        <v>126</v>
      </c>
      <c r="G143" s="11" t="s">
        <v>81</v>
      </c>
      <c r="H143" s="11">
        <v>23890</v>
      </c>
      <c r="I143" s="11">
        <v>7</v>
      </c>
      <c r="J143" s="11" t="s">
        <v>155</v>
      </c>
      <c r="K143" s="11" t="s">
        <v>156</v>
      </c>
      <c r="L143" s="11" t="s">
        <v>32</v>
      </c>
      <c r="M143" s="12">
        <v>400</v>
      </c>
      <c r="N143" s="12">
        <v>6.33</v>
      </c>
      <c r="O143" s="12">
        <v>2532</v>
      </c>
      <c r="P143" s="12">
        <v>0</v>
      </c>
      <c r="Q143" s="12">
        <v>0</v>
      </c>
      <c r="R143" s="12">
        <v>2532</v>
      </c>
      <c r="S143" s="46">
        <f t="shared" si="2"/>
        <v>60489480</v>
      </c>
    </row>
    <row r="144" spans="1:19" s="22" customFormat="1" x14ac:dyDescent="0.3">
      <c r="A144" s="10" t="s">
        <v>1224</v>
      </c>
      <c r="B144" s="11" t="s">
        <v>1214</v>
      </c>
      <c r="C144" s="11">
        <v>1745222</v>
      </c>
      <c r="D144" s="11" t="s">
        <v>125</v>
      </c>
      <c r="E144" s="10"/>
      <c r="F144" s="11" t="s">
        <v>126</v>
      </c>
      <c r="G144" s="11" t="s">
        <v>81</v>
      </c>
      <c r="H144" s="11">
        <v>23890</v>
      </c>
      <c r="I144" s="11">
        <v>8</v>
      </c>
      <c r="J144" s="11" t="s">
        <v>157</v>
      </c>
      <c r="K144" s="11" t="s">
        <v>158</v>
      </c>
      <c r="L144" s="11" t="s">
        <v>32</v>
      </c>
      <c r="M144" s="12">
        <v>200</v>
      </c>
      <c r="N144" s="12">
        <v>6.33</v>
      </c>
      <c r="O144" s="12">
        <v>1266</v>
      </c>
      <c r="P144" s="12">
        <v>0</v>
      </c>
      <c r="Q144" s="12">
        <v>0</v>
      </c>
      <c r="R144" s="12">
        <v>1266</v>
      </c>
      <c r="S144" s="46">
        <f t="shared" si="2"/>
        <v>30244740</v>
      </c>
    </row>
    <row r="145" spans="1:19" s="22" customFormat="1" x14ac:dyDescent="0.3">
      <c r="A145" s="10" t="s">
        <v>1224</v>
      </c>
      <c r="B145" s="11" t="s">
        <v>1214</v>
      </c>
      <c r="C145" s="11">
        <v>1745222</v>
      </c>
      <c r="D145" s="11" t="s">
        <v>125</v>
      </c>
      <c r="E145" s="10"/>
      <c r="F145" s="11" t="s">
        <v>126</v>
      </c>
      <c r="G145" s="11" t="s">
        <v>81</v>
      </c>
      <c r="H145" s="11">
        <v>23890</v>
      </c>
      <c r="I145" s="11">
        <v>9</v>
      </c>
      <c r="J145" s="11" t="s">
        <v>159</v>
      </c>
      <c r="K145" s="11" t="s">
        <v>160</v>
      </c>
      <c r="L145" s="11" t="s">
        <v>32</v>
      </c>
      <c r="M145" s="12">
        <v>1500</v>
      </c>
      <c r="N145" s="12">
        <v>2.88</v>
      </c>
      <c r="O145" s="12">
        <v>4320</v>
      </c>
      <c r="P145" s="12">
        <v>0</v>
      </c>
      <c r="Q145" s="12">
        <v>0</v>
      </c>
      <c r="R145" s="12">
        <v>4320</v>
      </c>
      <c r="S145" s="46">
        <f t="shared" si="2"/>
        <v>103204800</v>
      </c>
    </row>
    <row r="146" spans="1:19" s="22" customFormat="1" x14ac:dyDescent="0.3">
      <c r="A146" s="10" t="s">
        <v>1224</v>
      </c>
      <c r="B146" s="11" t="s">
        <v>1214</v>
      </c>
      <c r="C146" s="11">
        <v>1745222</v>
      </c>
      <c r="D146" s="11" t="s">
        <v>125</v>
      </c>
      <c r="E146" s="10"/>
      <c r="F146" s="11" t="s">
        <v>126</v>
      </c>
      <c r="G146" s="11" t="s">
        <v>81</v>
      </c>
      <c r="H146" s="11">
        <v>23890</v>
      </c>
      <c r="I146" s="11">
        <v>10</v>
      </c>
      <c r="J146" s="11" t="s">
        <v>161</v>
      </c>
      <c r="K146" s="11" t="s">
        <v>162</v>
      </c>
      <c r="L146" s="11" t="s">
        <v>32</v>
      </c>
      <c r="M146" s="12">
        <v>700</v>
      </c>
      <c r="N146" s="12">
        <v>5.75</v>
      </c>
      <c r="O146" s="12">
        <v>4025</v>
      </c>
      <c r="P146" s="12">
        <v>0</v>
      </c>
      <c r="Q146" s="12">
        <v>0</v>
      </c>
      <c r="R146" s="12">
        <v>4025</v>
      </c>
      <c r="S146" s="46">
        <f t="shared" si="2"/>
        <v>96157250</v>
      </c>
    </row>
    <row r="147" spans="1:19" s="22" customFormat="1" x14ac:dyDescent="0.3">
      <c r="A147" s="10" t="s">
        <v>1224</v>
      </c>
      <c r="B147" s="11" t="s">
        <v>1214</v>
      </c>
      <c r="C147" s="11">
        <v>1745222</v>
      </c>
      <c r="D147" s="11" t="s">
        <v>125</v>
      </c>
      <c r="E147" s="10"/>
      <c r="F147" s="11" t="s">
        <v>126</v>
      </c>
      <c r="G147" s="11" t="s">
        <v>81</v>
      </c>
      <c r="H147" s="11">
        <v>23890</v>
      </c>
      <c r="I147" s="11">
        <v>11</v>
      </c>
      <c r="J147" s="11" t="s">
        <v>165</v>
      </c>
      <c r="K147" s="11" t="s">
        <v>166</v>
      </c>
      <c r="L147" s="11" t="s">
        <v>32</v>
      </c>
      <c r="M147" s="12">
        <v>300</v>
      </c>
      <c r="N147" s="12">
        <v>6.33</v>
      </c>
      <c r="O147" s="12">
        <v>1899</v>
      </c>
      <c r="P147" s="12">
        <v>0</v>
      </c>
      <c r="Q147" s="12">
        <v>0</v>
      </c>
      <c r="R147" s="12">
        <v>1899</v>
      </c>
      <c r="S147" s="46">
        <f t="shared" si="2"/>
        <v>45367110</v>
      </c>
    </row>
    <row r="148" spans="1:19" s="22" customFormat="1" x14ac:dyDescent="0.3">
      <c r="A148" s="10" t="s">
        <v>1224</v>
      </c>
      <c r="B148" s="11" t="s">
        <v>1214</v>
      </c>
      <c r="C148" s="11">
        <v>1745222</v>
      </c>
      <c r="D148" s="11" t="s">
        <v>125</v>
      </c>
      <c r="E148" s="10"/>
      <c r="F148" s="11" t="s">
        <v>126</v>
      </c>
      <c r="G148" s="11" t="s">
        <v>81</v>
      </c>
      <c r="H148" s="11">
        <v>23890</v>
      </c>
      <c r="I148" s="11">
        <v>12</v>
      </c>
      <c r="J148" s="11"/>
      <c r="K148" s="11" t="s">
        <v>1225</v>
      </c>
      <c r="L148" s="11" t="s">
        <v>46</v>
      </c>
      <c r="M148" s="12">
        <v>0</v>
      </c>
      <c r="N148" s="12">
        <v>0</v>
      </c>
      <c r="O148" s="12">
        <v>0</v>
      </c>
      <c r="P148" s="12">
        <v>0</v>
      </c>
      <c r="Q148" s="12">
        <v>0</v>
      </c>
      <c r="R148" s="12">
        <v>0</v>
      </c>
      <c r="S148" s="46">
        <f t="shared" si="2"/>
        <v>0</v>
      </c>
    </row>
    <row r="149" spans="1:19" s="22" customFormat="1" x14ac:dyDescent="0.3">
      <c r="A149" s="10" t="s">
        <v>1226</v>
      </c>
      <c r="B149" s="11" t="s">
        <v>1214</v>
      </c>
      <c r="C149" s="11">
        <v>1745223</v>
      </c>
      <c r="D149" s="11" t="s">
        <v>125</v>
      </c>
      <c r="E149" s="10"/>
      <c r="F149" s="11" t="s">
        <v>126</v>
      </c>
      <c r="G149" s="11" t="s">
        <v>81</v>
      </c>
      <c r="H149" s="11">
        <v>23890</v>
      </c>
      <c r="I149" s="11">
        <v>1</v>
      </c>
      <c r="J149" s="11" t="s">
        <v>86</v>
      </c>
      <c r="K149" s="11" t="s">
        <v>87</v>
      </c>
      <c r="L149" s="11" t="s">
        <v>32</v>
      </c>
      <c r="M149" s="12">
        <v>2500</v>
      </c>
      <c r="N149" s="12">
        <v>5.1100000000000003</v>
      </c>
      <c r="O149" s="12">
        <v>12775</v>
      </c>
      <c r="P149" s="12">
        <v>0</v>
      </c>
      <c r="Q149" s="12">
        <v>0</v>
      </c>
      <c r="R149" s="12">
        <v>12775</v>
      </c>
      <c r="S149" s="46">
        <f t="shared" si="2"/>
        <v>305194750</v>
      </c>
    </row>
    <row r="150" spans="1:19" s="22" customFormat="1" x14ac:dyDescent="0.3">
      <c r="A150" s="10" t="s">
        <v>1226</v>
      </c>
      <c r="B150" s="11" t="s">
        <v>1214</v>
      </c>
      <c r="C150" s="11">
        <v>1745223</v>
      </c>
      <c r="D150" s="11" t="s">
        <v>125</v>
      </c>
      <c r="E150" s="10"/>
      <c r="F150" s="11" t="s">
        <v>126</v>
      </c>
      <c r="G150" s="11" t="s">
        <v>81</v>
      </c>
      <c r="H150" s="11">
        <v>23890</v>
      </c>
      <c r="I150" s="11">
        <v>2</v>
      </c>
      <c r="J150" s="11" t="s">
        <v>127</v>
      </c>
      <c r="K150" s="11" t="s">
        <v>128</v>
      </c>
      <c r="L150" s="11" t="s">
        <v>32</v>
      </c>
      <c r="M150" s="12">
        <v>1500</v>
      </c>
      <c r="N150" s="12">
        <v>5.1100000000000003</v>
      </c>
      <c r="O150" s="12">
        <v>7665</v>
      </c>
      <c r="P150" s="12">
        <v>0</v>
      </c>
      <c r="Q150" s="12">
        <v>0</v>
      </c>
      <c r="R150" s="12">
        <v>7665</v>
      </c>
      <c r="S150" s="46">
        <f t="shared" si="2"/>
        <v>183116850</v>
      </c>
    </row>
    <row r="151" spans="1:19" s="22" customFormat="1" x14ac:dyDescent="0.3">
      <c r="A151" s="10" t="s">
        <v>1226</v>
      </c>
      <c r="B151" s="11" t="s">
        <v>1214</v>
      </c>
      <c r="C151" s="11">
        <v>1745223</v>
      </c>
      <c r="D151" s="11" t="s">
        <v>125</v>
      </c>
      <c r="E151" s="10"/>
      <c r="F151" s="11" t="s">
        <v>126</v>
      </c>
      <c r="G151" s="11" t="s">
        <v>81</v>
      </c>
      <c r="H151" s="11">
        <v>23890</v>
      </c>
      <c r="I151" s="11">
        <v>3</v>
      </c>
      <c r="J151" s="11" t="s">
        <v>131</v>
      </c>
      <c r="K151" s="11" t="s">
        <v>132</v>
      </c>
      <c r="L151" s="11" t="s">
        <v>32</v>
      </c>
      <c r="M151" s="12">
        <v>600</v>
      </c>
      <c r="N151" s="12">
        <v>4.68</v>
      </c>
      <c r="O151" s="12">
        <v>2808</v>
      </c>
      <c r="P151" s="12">
        <v>0</v>
      </c>
      <c r="Q151" s="12">
        <v>0</v>
      </c>
      <c r="R151" s="12">
        <v>2808</v>
      </c>
      <c r="S151" s="46">
        <f t="shared" si="2"/>
        <v>67083120</v>
      </c>
    </row>
    <row r="152" spans="1:19" s="22" customFormat="1" x14ac:dyDescent="0.3">
      <c r="A152" s="10" t="s">
        <v>1226</v>
      </c>
      <c r="B152" s="11" t="s">
        <v>1214</v>
      </c>
      <c r="C152" s="11">
        <v>1745223</v>
      </c>
      <c r="D152" s="11" t="s">
        <v>125</v>
      </c>
      <c r="E152" s="10"/>
      <c r="F152" s="11" t="s">
        <v>126</v>
      </c>
      <c r="G152" s="11" t="s">
        <v>81</v>
      </c>
      <c r="H152" s="11">
        <v>23890</v>
      </c>
      <c r="I152" s="11">
        <v>4</v>
      </c>
      <c r="J152" s="11" t="s">
        <v>133</v>
      </c>
      <c r="K152" s="11" t="s">
        <v>134</v>
      </c>
      <c r="L152" s="11" t="s">
        <v>32</v>
      </c>
      <c r="M152" s="12">
        <v>100</v>
      </c>
      <c r="N152" s="12">
        <v>5.68</v>
      </c>
      <c r="O152" s="12">
        <v>568</v>
      </c>
      <c r="P152" s="12">
        <v>0</v>
      </c>
      <c r="Q152" s="12">
        <v>0</v>
      </c>
      <c r="R152" s="12">
        <v>568</v>
      </c>
      <c r="S152" s="46">
        <f t="shared" si="2"/>
        <v>13569520</v>
      </c>
    </row>
    <row r="153" spans="1:19" s="22" customFormat="1" x14ac:dyDescent="0.3">
      <c r="A153" s="10" t="s">
        <v>1226</v>
      </c>
      <c r="B153" s="11" t="s">
        <v>1214</v>
      </c>
      <c r="C153" s="11">
        <v>1745223</v>
      </c>
      <c r="D153" s="11" t="s">
        <v>125</v>
      </c>
      <c r="E153" s="10"/>
      <c r="F153" s="11" t="s">
        <v>126</v>
      </c>
      <c r="G153" s="11" t="s">
        <v>81</v>
      </c>
      <c r="H153" s="11">
        <v>23890</v>
      </c>
      <c r="I153" s="11">
        <v>5</v>
      </c>
      <c r="J153" s="11" t="s">
        <v>135</v>
      </c>
      <c r="K153" s="11" t="s">
        <v>136</v>
      </c>
      <c r="L153" s="11" t="s">
        <v>32</v>
      </c>
      <c r="M153" s="12">
        <v>400</v>
      </c>
      <c r="N153" s="12">
        <v>5.68</v>
      </c>
      <c r="O153" s="12">
        <v>2272</v>
      </c>
      <c r="P153" s="12">
        <v>0</v>
      </c>
      <c r="Q153" s="12">
        <v>0</v>
      </c>
      <c r="R153" s="12">
        <v>2272</v>
      </c>
      <c r="S153" s="46">
        <f t="shared" si="2"/>
        <v>54278080</v>
      </c>
    </row>
    <row r="154" spans="1:19" s="22" customFormat="1" x14ac:dyDescent="0.3">
      <c r="A154" s="10" t="s">
        <v>1226</v>
      </c>
      <c r="B154" s="11" t="s">
        <v>1214</v>
      </c>
      <c r="C154" s="11">
        <v>1745223</v>
      </c>
      <c r="D154" s="11" t="s">
        <v>125</v>
      </c>
      <c r="E154" s="10"/>
      <c r="F154" s="11" t="s">
        <v>126</v>
      </c>
      <c r="G154" s="11" t="s">
        <v>81</v>
      </c>
      <c r="H154" s="11">
        <v>23890</v>
      </c>
      <c r="I154" s="11">
        <v>6</v>
      </c>
      <c r="J154" s="11" t="s">
        <v>137</v>
      </c>
      <c r="K154" s="11" t="s">
        <v>138</v>
      </c>
      <c r="L154" s="11" t="s">
        <v>32</v>
      </c>
      <c r="M154" s="12">
        <v>1000</v>
      </c>
      <c r="N154" s="12">
        <v>4.68</v>
      </c>
      <c r="O154" s="12">
        <v>4680</v>
      </c>
      <c r="P154" s="12">
        <v>0</v>
      </c>
      <c r="Q154" s="12">
        <v>0</v>
      </c>
      <c r="R154" s="12">
        <v>4680</v>
      </c>
      <c r="S154" s="46">
        <f t="shared" si="2"/>
        <v>111805200</v>
      </c>
    </row>
    <row r="155" spans="1:19" s="22" customFormat="1" x14ac:dyDescent="0.3">
      <c r="A155" s="10" t="s">
        <v>1226</v>
      </c>
      <c r="B155" s="11" t="s">
        <v>1214</v>
      </c>
      <c r="C155" s="11">
        <v>1745223</v>
      </c>
      <c r="D155" s="11" t="s">
        <v>125</v>
      </c>
      <c r="E155" s="10"/>
      <c r="F155" s="11" t="s">
        <v>126</v>
      </c>
      <c r="G155" s="11" t="s">
        <v>81</v>
      </c>
      <c r="H155" s="11">
        <v>23890</v>
      </c>
      <c r="I155" s="11">
        <v>7</v>
      </c>
      <c r="J155" s="11" t="s">
        <v>139</v>
      </c>
      <c r="K155" s="11" t="s">
        <v>140</v>
      </c>
      <c r="L155" s="11" t="s">
        <v>32</v>
      </c>
      <c r="M155" s="12">
        <v>400</v>
      </c>
      <c r="N155" s="12">
        <v>4.68</v>
      </c>
      <c r="O155" s="12">
        <v>1872</v>
      </c>
      <c r="P155" s="12">
        <v>0</v>
      </c>
      <c r="Q155" s="12">
        <v>0</v>
      </c>
      <c r="R155" s="12">
        <v>1872</v>
      </c>
      <c r="S155" s="46">
        <f t="shared" si="2"/>
        <v>44722080</v>
      </c>
    </row>
    <row r="156" spans="1:19" s="22" customFormat="1" x14ac:dyDescent="0.3">
      <c r="A156" s="10" t="s">
        <v>1226</v>
      </c>
      <c r="B156" s="11" t="s">
        <v>1214</v>
      </c>
      <c r="C156" s="11">
        <v>1745223</v>
      </c>
      <c r="D156" s="11" t="s">
        <v>125</v>
      </c>
      <c r="E156" s="10"/>
      <c r="F156" s="11" t="s">
        <v>126</v>
      </c>
      <c r="G156" s="11" t="s">
        <v>81</v>
      </c>
      <c r="H156" s="11">
        <v>23890</v>
      </c>
      <c r="I156" s="11">
        <v>8</v>
      </c>
      <c r="J156" s="11" t="s">
        <v>143</v>
      </c>
      <c r="K156" s="11" t="s">
        <v>144</v>
      </c>
      <c r="L156" s="11" t="s">
        <v>32</v>
      </c>
      <c r="M156" s="12">
        <v>400</v>
      </c>
      <c r="N156" s="12">
        <v>5.68</v>
      </c>
      <c r="O156" s="12">
        <v>2272</v>
      </c>
      <c r="P156" s="12">
        <v>0</v>
      </c>
      <c r="Q156" s="12">
        <v>0</v>
      </c>
      <c r="R156" s="12">
        <v>2272</v>
      </c>
      <c r="S156" s="46">
        <f t="shared" si="2"/>
        <v>54278080</v>
      </c>
    </row>
    <row r="157" spans="1:19" s="22" customFormat="1" x14ac:dyDescent="0.3">
      <c r="A157" s="10" t="s">
        <v>1226</v>
      </c>
      <c r="B157" s="11" t="s">
        <v>1214</v>
      </c>
      <c r="C157" s="11">
        <v>1745223</v>
      </c>
      <c r="D157" s="11" t="s">
        <v>125</v>
      </c>
      <c r="E157" s="10"/>
      <c r="F157" s="11" t="s">
        <v>126</v>
      </c>
      <c r="G157" s="11" t="s">
        <v>81</v>
      </c>
      <c r="H157" s="11">
        <v>23890</v>
      </c>
      <c r="I157" s="11">
        <v>9</v>
      </c>
      <c r="J157" s="11"/>
      <c r="K157" s="11" t="s">
        <v>1227</v>
      </c>
      <c r="L157" s="11" t="s">
        <v>46</v>
      </c>
      <c r="M157" s="12">
        <v>0</v>
      </c>
      <c r="N157" s="12">
        <v>0</v>
      </c>
      <c r="O157" s="12">
        <v>0</v>
      </c>
      <c r="P157" s="12">
        <v>0</v>
      </c>
      <c r="Q157" s="12">
        <v>0</v>
      </c>
      <c r="R157" s="12">
        <v>0</v>
      </c>
      <c r="S157" s="46">
        <f t="shared" si="2"/>
        <v>0</v>
      </c>
    </row>
    <row r="158" spans="1:19" s="22" customFormat="1" x14ac:dyDescent="0.3">
      <c r="A158" s="10" t="s">
        <v>1229</v>
      </c>
      <c r="B158" s="11" t="s">
        <v>1228</v>
      </c>
      <c r="C158" s="11">
        <v>1745221</v>
      </c>
      <c r="D158" s="11" t="s">
        <v>125</v>
      </c>
      <c r="E158" s="10"/>
      <c r="F158" s="11" t="s">
        <v>126</v>
      </c>
      <c r="G158" s="11" t="s">
        <v>81</v>
      </c>
      <c r="H158" s="11">
        <v>23993</v>
      </c>
      <c r="I158" s="11">
        <v>1</v>
      </c>
      <c r="J158" s="11" t="s">
        <v>171</v>
      </c>
      <c r="K158" s="11" t="s">
        <v>172</v>
      </c>
      <c r="L158" s="11" t="s">
        <v>32</v>
      </c>
      <c r="M158" s="12">
        <v>3200</v>
      </c>
      <c r="N158" s="12">
        <v>6.37</v>
      </c>
      <c r="O158" s="12">
        <v>20384</v>
      </c>
      <c r="P158" s="12">
        <v>0</v>
      </c>
      <c r="Q158" s="12">
        <v>0</v>
      </c>
      <c r="R158" s="12">
        <v>20384</v>
      </c>
      <c r="S158" s="46">
        <f t="shared" si="2"/>
        <v>489073312</v>
      </c>
    </row>
    <row r="159" spans="1:19" s="22" customFormat="1" x14ac:dyDescent="0.3">
      <c r="A159" s="10" t="s">
        <v>1229</v>
      </c>
      <c r="B159" s="11" t="s">
        <v>1228</v>
      </c>
      <c r="C159" s="11">
        <v>1745221</v>
      </c>
      <c r="D159" s="11" t="s">
        <v>125</v>
      </c>
      <c r="E159" s="10"/>
      <c r="F159" s="11" t="s">
        <v>126</v>
      </c>
      <c r="G159" s="11" t="s">
        <v>81</v>
      </c>
      <c r="H159" s="11">
        <v>23993</v>
      </c>
      <c r="I159" s="11">
        <v>2</v>
      </c>
      <c r="J159" s="11" t="s">
        <v>88</v>
      </c>
      <c r="K159" s="11" t="s">
        <v>89</v>
      </c>
      <c r="L159" s="11" t="s">
        <v>32</v>
      </c>
      <c r="M159" s="12">
        <v>3400</v>
      </c>
      <c r="N159" s="12">
        <v>5.67</v>
      </c>
      <c r="O159" s="12">
        <v>19278</v>
      </c>
      <c r="P159" s="12">
        <v>0</v>
      </c>
      <c r="Q159" s="12">
        <v>0</v>
      </c>
      <c r="R159" s="12">
        <v>19278</v>
      </c>
      <c r="S159" s="46">
        <f t="shared" si="2"/>
        <v>462537054</v>
      </c>
    </row>
    <row r="160" spans="1:19" s="22" customFormat="1" x14ac:dyDescent="0.3">
      <c r="A160" s="10" t="s">
        <v>1229</v>
      </c>
      <c r="B160" s="11" t="s">
        <v>1228</v>
      </c>
      <c r="C160" s="11">
        <v>1745221</v>
      </c>
      <c r="D160" s="11" t="s">
        <v>125</v>
      </c>
      <c r="E160" s="10"/>
      <c r="F160" s="11" t="s">
        <v>126</v>
      </c>
      <c r="G160" s="11" t="s">
        <v>81</v>
      </c>
      <c r="H160" s="11">
        <v>23993</v>
      </c>
      <c r="I160" s="11">
        <v>3</v>
      </c>
      <c r="J160" s="11" t="s">
        <v>90</v>
      </c>
      <c r="K160" s="11" t="s">
        <v>91</v>
      </c>
      <c r="L160" s="11" t="s">
        <v>32</v>
      </c>
      <c r="M160" s="12">
        <v>1300</v>
      </c>
      <c r="N160" s="12">
        <v>5.89</v>
      </c>
      <c r="O160" s="12">
        <v>7657</v>
      </c>
      <c r="P160" s="12">
        <v>0</v>
      </c>
      <c r="Q160" s="12">
        <v>0</v>
      </c>
      <c r="R160" s="12">
        <v>7657</v>
      </c>
      <c r="S160" s="46">
        <f t="shared" si="2"/>
        <v>183714401</v>
      </c>
    </row>
    <row r="161" spans="1:19" s="22" customFormat="1" x14ac:dyDescent="0.3">
      <c r="A161" s="10" t="s">
        <v>1229</v>
      </c>
      <c r="B161" s="11" t="s">
        <v>1228</v>
      </c>
      <c r="C161" s="11">
        <v>1745221</v>
      </c>
      <c r="D161" s="11" t="s">
        <v>125</v>
      </c>
      <c r="E161" s="10"/>
      <c r="F161" s="11" t="s">
        <v>126</v>
      </c>
      <c r="G161" s="11" t="s">
        <v>81</v>
      </c>
      <c r="H161" s="11">
        <v>23993</v>
      </c>
      <c r="I161" s="11">
        <v>4</v>
      </c>
      <c r="J161" s="11" t="s">
        <v>173</v>
      </c>
      <c r="K161" s="11" t="s">
        <v>174</v>
      </c>
      <c r="L161" s="11" t="s">
        <v>32</v>
      </c>
      <c r="M161" s="12">
        <v>1200</v>
      </c>
      <c r="N161" s="12">
        <v>4.0999999999999996</v>
      </c>
      <c r="O161" s="12">
        <v>4920</v>
      </c>
      <c r="P161" s="12">
        <v>0</v>
      </c>
      <c r="Q161" s="12">
        <v>0</v>
      </c>
      <c r="R161" s="12">
        <v>4920</v>
      </c>
      <c r="S161" s="46">
        <f t="shared" si="2"/>
        <v>118045560</v>
      </c>
    </row>
    <row r="162" spans="1:19" s="22" customFormat="1" x14ac:dyDescent="0.3">
      <c r="A162" s="10" t="s">
        <v>1229</v>
      </c>
      <c r="B162" s="11" t="s">
        <v>1228</v>
      </c>
      <c r="C162" s="11">
        <v>1745221</v>
      </c>
      <c r="D162" s="11" t="s">
        <v>125</v>
      </c>
      <c r="E162" s="10"/>
      <c r="F162" s="11" t="s">
        <v>126</v>
      </c>
      <c r="G162" s="11" t="s">
        <v>81</v>
      </c>
      <c r="H162" s="11">
        <v>23993</v>
      </c>
      <c r="I162" s="11">
        <v>5</v>
      </c>
      <c r="J162" s="11" t="s">
        <v>175</v>
      </c>
      <c r="K162" s="11" t="s">
        <v>176</v>
      </c>
      <c r="L162" s="11" t="s">
        <v>32</v>
      </c>
      <c r="M162" s="12">
        <v>1300</v>
      </c>
      <c r="N162" s="12">
        <v>5.89</v>
      </c>
      <c r="O162" s="12">
        <v>7657</v>
      </c>
      <c r="P162" s="12">
        <v>0</v>
      </c>
      <c r="Q162" s="12">
        <v>0</v>
      </c>
      <c r="R162" s="12">
        <v>7657</v>
      </c>
      <c r="S162" s="46">
        <f t="shared" si="2"/>
        <v>183714401</v>
      </c>
    </row>
    <row r="163" spans="1:19" s="22" customFormat="1" x14ac:dyDescent="0.3">
      <c r="A163" s="10" t="s">
        <v>1229</v>
      </c>
      <c r="B163" s="11" t="s">
        <v>1228</v>
      </c>
      <c r="C163" s="11">
        <v>1745221</v>
      </c>
      <c r="D163" s="11" t="s">
        <v>125</v>
      </c>
      <c r="E163" s="10"/>
      <c r="F163" s="11" t="s">
        <v>126</v>
      </c>
      <c r="G163" s="11" t="s">
        <v>81</v>
      </c>
      <c r="H163" s="11">
        <v>23993</v>
      </c>
      <c r="I163" s="11">
        <v>6</v>
      </c>
      <c r="J163" s="11" t="s">
        <v>177</v>
      </c>
      <c r="K163" s="11" t="s">
        <v>178</v>
      </c>
      <c r="L163" s="11" t="s">
        <v>32</v>
      </c>
      <c r="M163" s="12">
        <v>1400</v>
      </c>
      <c r="N163" s="12">
        <v>5.62</v>
      </c>
      <c r="O163" s="12">
        <v>7868</v>
      </c>
      <c r="P163" s="12">
        <v>0</v>
      </c>
      <c r="Q163" s="12">
        <v>0</v>
      </c>
      <c r="R163" s="12">
        <v>7868</v>
      </c>
      <c r="S163" s="46">
        <f t="shared" si="2"/>
        <v>188776924</v>
      </c>
    </row>
    <row r="164" spans="1:19" s="22" customFormat="1" x14ac:dyDescent="0.3">
      <c r="A164" s="10" t="s">
        <v>1229</v>
      </c>
      <c r="B164" s="11" t="s">
        <v>1228</v>
      </c>
      <c r="C164" s="11">
        <v>1745221</v>
      </c>
      <c r="D164" s="11" t="s">
        <v>125</v>
      </c>
      <c r="E164" s="10"/>
      <c r="F164" s="11" t="s">
        <v>126</v>
      </c>
      <c r="G164" s="11" t="s">
        <v>81</v>
      </c>
      <c r="H164" s="11">
        <v>23993</v>
      </c>
      <c r="I164" s="11">
        <v>7</v>
      </c>
      <c r="J164" s="11" t="s">
        <v>179</v>
      </c>
      <c r="K164" s="11" t="s">
        <v>180</v>
      </c>
      <c r="L164" s="11" t="s">
        <v>32</v>
      </c>
      <c r="M164" s="12">
        <v>1400</v>
      </c>
      <c r="N164" s="12">
        <v>5.62</v>
      </c>
      <c r="O164" s="12">
        <v>7868</v>
      </c>
      <c r="P164" s="12">
        <v>0</v>
      </c>
      <c r="Q164" s="12">
        <v>0</v>
      </c>
      <c r="R164" s="12">
        <v>7868</v>
      </c>
      <c r="S164" s="46">
        <f t="shared" si="2"/>
        <v>188776924</v>
      </c>
    </row>
    <row r="165" spans="1:19" s="22" customFormat="1" x14ac:dyDescent="0.3">
      <c r="A165" s="10" t="s">
        <v>1229</v>
      </c>
      <c r="B165" s="11" t="s">
        <v>1228</v>
      </c>
      <c r="C165" s="11">
        <v>1745221</v>
      </c>
      <c r="D165" s="11" t="s">
        <v>125</v>
      </c>
      <c r="E165" s="10"/>
      <c r="F165" s="11" t="s">
        <v>126</v>
      </c>
      <c r="G165" s="11" t="s">
        <v>81</v>
      </c>
      <c r="H165" s="11">
        <v>23993</v>
      </c>
      <c r="I165" s="11">
        <v>8</v>
      </c>
      <c r="J165" s="11"/>
      <c r="K165" s="11" t="s">
        <v>1230</v>
      </c>
      <c r="L165" s="11" t="s">
        <v>46</v>
      </c>
      <c r="M165" s="12">
        <v>0</v>
      </c>
      <c r="N165" s="12">
        <v>0</v>
      </c>
      <c r="O165" s="12">
        <v>0</v>
      </c>
      <c r="P165" s="12">
        <v>0</v>
      </c>
      <c r="Q165" s="12">
        <v>0</v>
      </c>
      <c r="R165" s="12">
        <v>0</v>
      </c>
      <c r="S165" s="46">
        <f t="shared" si="2"/>
        <v>0</v>
      </c>
    </row>
    <row r="166" spans="1:19" s="22" customFormat="1" x14ac:dyDescent="0.3">
      <c r="A166" s="10" t="s">
        <v>1231</v>
      </c>
      <c r="B166" s="11" t="s">
        <v>1228</v>
      </c>
      <c r="C166" s="11">
        <v>1745225</v>
      </c>
      <c r="D166" s="11" t="s">
        <v>125</v>
      </c>
      <c r="E166" s="10"/>
      <c r="F166" s="11" t="s">
        <v>126</v>
      </c>
      <c r="G166" s="11" t="s">
        <v>81</v>
      </c>
      <c r="H166" s="11">
        <v>23993</v>
      </c>
      <c r="I166" s="11">
        <v>1</v>
      </c>
      <c r="J166" s="11" t="s">
        <v>171</v>
      </c>
      <c r="K166" s="11" t="s">
        <v>172</v>
      </c>
      <c r="L166" s="11" t="s">
        <v>32</v>
      </c>
      <c r="M166" s="12">
        <v>3200</v>
      </c>
      <c r="N166" s="12">
        <v>6.37</v>
      </c>
      <c r="O166" s="12">
        <v>20384</v>
      </c>
      <c r="P166" s="12">
        <v>0</v>
      </c>
      <c r="Q166" s="12">
        <v>0</v>
      </c>
      <c r="R166" s="12">
        <v>20384</v>
      </c>
      <c r="S166" s="46">
        <f t="shared" si="2"/>
        <v>489073312</v>
      </c>
    </row>
    <row r="167" spans="1:19" s="22" customFormat="1" x14ac:dyDescent="0.3">
      <c r="A167" s="10" t="s">
        <v>1231</v>
      </c>
      <c r="B167" s="11" t="s">
        <v>1228</v>
      </c>
      <c r="C167" s="11">
        <v>1745225</v>
      </c>
      <c r="D167" s="11" t="s">
        <v>125</v>
      </c>
      <c r="E167" s="10"/>
      <c r="F167" s="11" t="s">
        <v>126</v>
      </c>
      <c r="G167" s="11" t="s">
        <v>81</v>
      </c>
      <c r="H167" s="11">
        <v>23993</v>
      </c>
      <c r="I167" s="11">
        <v>2</v>
      </c>
      <c r="J167" s="11" t="s">
        <v>88</v>
      </c>
      <c r="K167" s="11" t="s">
        <v>89</v>
      </c>
      <c r="L167" s="11" t="s">
        <v>32</v>
      </c>
      <c r="M167" s="12">
        <v>3400</v>
      </c>
      <c r="N167" s="12">
        <v>5.67</v>
      </c>
      <c r="O167" s="12">
        <v>19278</v>
      </c>
      <c r="P167" s="12">
        <v>0</v>
      </c>
      <c r="Q167" s="12">
        <v>0</v>
      </c>
      <c r="R167" s="12">
        <v>19278</v>
      </c>
      <c r="S167" s="46">
        <f t="shared" si="2"/>
        <v>462537054</v>
      </c>
    </row>
    <row r="168" spans="1:19" s="22" customFormat="1" x14ac:dyDescent="0.3">
      <c r="A168" s="10" t="s">
        <v>1231</v>
      </c>
      <c r="B168" s="11" t="s">
        <v>1228</v>
      </c>
      <c r="C168" s="11">
        <v>1745225</v>
      </c>
      <c r="D168" s="11" t="s">
        <v>125</v>
      </c>
      <c r="E168" s="10"/>
      <c r="F168" s="11" t="s">
        <v>126</v>
      </c>
      <c r="G168" s="11" t="s">
        <v>81</v>
      </c>
      <c r="H168" s="11">
        <v>23993</v>
      </c>
      <c r="I168" s="11">
        <v>3</v>
      </c>
      <c r="J168" s="11" t="s">
        <v>90</v>
      </c>
      <c r="K168" s="11" t="s">
        <v>91</v>
      </c>
      <c r="L168" s="11" t="s">
        <v>32</v>
      </c>
      <c r="M168" s="12">
        <v>1300</v>
      </c>
      <c r="N168" s="12">
        <v>5.89</v>
      </c>
      <c r="O168" s="12">
        <v>7657</v>
      </c>
      <c r="P168" s="12">
        <v>0</v>
      </c>
      <c r="Q168" s="12">
        <v>0</v>
      </c>
      <c r="R168" s="12">
        <v>7657</v>
      </c>
      <c r="S168" s="46">
        <f t="shared" si="2"/>
        <v>183714401</v>
      </c>
    </row>
    <row r="169" spans="1:19" s="22" customFormat="1" x14ac:dyDescent="0.3">
      <c r="A169" s="10" t="s">
        <v>1231</v>
      </c>
      <c r="B169" s="11" t="s">
        <v>1228</v>
      </c>
      <c r="C169" s="11">
        <v>1745225</v>
      </c>
      <c r="D169" s="11" t="s">
        <v>125</v>
      </c>
      <c r="E169" s="10"/>
      <c r="F169" s="11" t="s">
        <v>126</v>
      </c>
      <c r="G169" s="11" t="s">
        <v>81</v>
      </c>
      <c r="H169" s="11">
        <v>23993</v>
      </c>
      <c r="I169" s="11">
        <v>4</v>
      </c>
      <c r="J169" s="11" t="s">
        <v>173</v>
      </c>
      <c r="K169" s="11" t="s">
        <v>174</v>
      </c>
      <c r="L169" s="11" t="s">
        <v>32</v>
      </c>
      <c r="M169" s="12">
        <v>1200</v>
      </c>
      <c r="N169" s="12">
        <v>4.0999999999999996</v>
      </c>
      <c r="O169" s="12">
        <v>4920</v>
      </c>
      <c r="P169" s="12">
        <v>0</v>
      </c>
      <c r="Q169" s="12">
        <v>0</v>
      </c>
      <c r="R169" s="12">
        <v>4920</v>
      </c>
      <c r="S169" s="46">
        <f t="shared" si="2"/>
        <v>118045560</v>
      </c>
    </row>
    <row r="170" spans="1:19" s="22" customFormat="1" x14ac:dyDescent="0.3">
      <c r="A170" s="10" t="s">
        <v>1231</v>
      </c>
      <c r="B170" s="11" t="s">
        <v>1228</v>
      </c>
      <c r="C170" s="11">
        <v>1745225</v>
      </c>
      <c r="D170" s="11" t="s">
        <v>125</v>
      </c>
      <c r="E170" s="10"/>
      <c r="F170" s="11" t="s">
        <v>126</v>
      </c>
      <c r="G170" s="11" t="s">
        <v>81</v>
      </c>
      <c r="H170" s="11">
        <v>23993</v>
      </c>
      <c r="I170" s="11">
        <v>5</v>
      </c>
      <c r="J170" s="11" t="s">
        <v>175</v>
      </c>
      <c r="K170" s="11" t="s">
        <v>176</v>
      </c>
      <c r="L170" s="11" t="s">
        <v>32</v>
      </c>
      <c r="M170" s="12">
        <v>1300</v>
      </c>
      <c r="N170" s="12">
        <v>5.89</v>
      </c>
      <c r="O170" s="12">
        <v>7657</v>
      </c>
      <c r="P170" s="12">
        <v>0</v>
      </c>
      <c r="Q170" s="12">
        <v>0</v>
      </c>
      <c r="R170" s="12">
        <v>7657</v>
      </c>
      <c r="S170" s="46">
        <f t="shared" si="2"/>
        <v>183714401</v>
      </c>
    </row>
    <row r="171" spans="1:19" s="22" customFormat="1" x14ac:dyDescent="0.3">
      <c r="A171" s="10" t="s">
        <v>1231</v>
      </c>
      <c r="B171" s="11" t="s">
        <v>1228</v>
      </c>
      <c r="C171" s="11">
        <v>1745225</v>
      </c>
      <c r="D171" s="11" t="s">
        <v>125</v>
      </c>
      <c r="E171" s="10"/>
      <c r="F171" s="11" t="s">
        <v>126</v>
      </c>
      <c r="G171" s="11" t="s">
        <v>81</v>
      </c>
      <c r="H171" s="11">
        <v>23993</v>
      </c>
      <c r="I171" s="11">
        <v>6</v>
      </c>
      <c r="J171" s="11" t="s">
        <v>177</v>
      </c>
      <c r="K171" s="11" t="s">
        <v>178</v>
      </c>
      <c r="L171" s="11" t="s">
        <v>32</v>
      </c>
      <c r="M171" s="12">
        <v>1400</v>
      </c>
      <c r="N171" s="12">
        <v>5.62</v>
      </c>
      <c r="O171" s="12">
        <v>7868</v>
      </c>
      <c r="P171" s="12">
        <v>0</v>
      </c>
      <c r="Q171" s="12">
        <v>0</v>
      </c>
      <c r="R171" s="12">
        <v>7868</v>
      </c>
      <c r="S171" s="46">
        <f t="shared" si="2"/>
        <v>188776924</v>
      </c>
    </row>
    <row r="172" spans="1:19" s="22" customFormat="1" x14ac:dyDescent="0.3">
      <c r="A172" s="10" t="s">
        <v>1231</v>
      </c>
      <c r="B172" s="11" t="s">
        <v>1228</v>
      </c>
      <c r="C172" s="11">
        <v>1745225</v>
      </c>
      <c r="D172" s="11" t="s">
        <v>125</v>
      </c>
      <c r="E172" s="10"/>
      <c r="F172" s="11" t="s">
        <v>126</v>
      </c>
      <c r="G172" s="11" t="s">
        <v>81</v>
      </c>
      <c r="H172" s="11">
        <v>23993</v>
      </c>
      <c r="I172" s="11">
        <v>7</v>
      </c>
      <c r="J172" s="11" t="s">
        <v>179</v>
      </c>
      <c r="K172" s="11" t="s">
        <v>180</v>
      </c>
      <c r="L172" s="11" t="s">
        <v>32</v>
      </c>
      <c r="M172" s="12">
        <v>1400</v>
      </c>
      <c r="N172" s="12">
        <v>5.62</v>
      </c>
      <c r="O172" s="12">
        <v>7868</v>
      </c>
      <c r="P172" s="12">
        <v>0</v>
      </c>
      <c r="Q172" s="12">
        <v>0</v>
      </c>
      <c r="R172" s="12">
        <v>7868</v>
      </c>
      <c r="S172" s="46">
        <f t="shared" si="2"/>
        <v>188776924</v>
      </c>
    </row>
    <row r="173" spans="1:19" s="22" customFormat="1" x14ac:dyDescent="0.3">
      <c r="A173" s="10" t="s">
        <v>1231</v>
      </c>
      <c r="B173" s="11" t="s">
        <v>1228</v>
      </c>
      <c r="C173" s="11">
        <v>1745225</v>
      </c>
      <c r="D173" s="11" t="s">
        <v>125</v>
      </c>
      <c r="E173" s="10"/>
      <c r="F173" s="11" t="s">
        <v>126</v>
      </c>
      <c r="G173" s="11" t="s">
        <v>81</v>
      </c>
      <c r="H173" s="11">
        <v>23993</v>
      </c>
      <c r="I173" s="11">
        <v>8</v>
      </c>
      <c r="J173" s="11"/>
      <c r="K173" s="11" t="s">
        <v>1232</v>
      </c>
      <c r="L173" s="11" t="s">
        <v>46</v>
      </c>
      <c r="M173" s="12">
        <v>0</v>
      </c>
      <c r="N173" s="12">
        <v>0</v>
      </c>
      <c r="O173" s="12">
        <v>0</v>
      </c>
      <c r="P173" s="12">
        <v>0</v>
      </c>
      <c r="Q173" s="12">
        <v>0</v>
      </c>
      <c r="R173" s="12">
        <v>0</v>
      </c>
      <c r="S173" s="46">
        <f t="shared" si="2"/>
        <v>0</v>
      </c>
    </row>
    <row r="174" spans="1:19" s="22" customFormat="1" x14ac:dyDescent="0.3">
      <c r="A174" s="10" t="s">
        <v>1233</v>
      </c>
      <c r="B174" s="11" t="s">
        <v>1234</v>
      </c>
      <c r="C174" s="11">
        <v>1745235</v>
      </c>
      <c r="D174" s="11" t="s">
        <v>208</v>
      </c>
      <c r="E174" s="10"/>
      <c r="F174" s="11" t="s">
        <v>209</v>
      </c>
      <c r="G174" s="11" t="s">
        <v>81</v>
      </c>
      <c r="H174" s="11">
        <v>24105</v>
      </c>
      <c r="I174" s="11">
        <v>1</v>
      </c>
      <c r="J174" s="11" t="s">
        <v>210</v>
      </c>
      <c r="K174" s="11" t="s">
        <v>859</v>
      </c>
      <c r="L174" s="11" t="s">
        <v>32</v>
      </c>
      <c r="M174" s="12">
        <v>1700</v>
      </c>
      <c r="N174" s="12">
        <v>5.2930000000000001</v>
      </c>
      <c r="O174" s="12">
        <v>8998.1</v>
      </c>
      <c r="P174" s="12">
        <v>0</v>
      </c>
      <c r="Q174" s="12">
        <v>0</v>
      </c>
      <c r="R174" s="12">
        <v>8998.1</v>
      </c>
      <c r="S174" s="46">
        <f t="shared" si="2"/>
        <v>216899201</v>
      </c>
    </row>
    <row r="175" spans="1:19" s="22" customFormat="1" x14ac:dyDescent="0.3">
      <c r="A175" s="10" t="s">
        <v>1233</v>
      </c>
      <c r="B175" s="11" t="s">
        <v>1234</v>
      </c>
      <c r="C175" s="11">
        <v>1745235</v>
      </c>
      <c r="D175" s="11" t="s">
        <v>208</v>
      </c>
      <c r="E175" s="10"/>
      <c r="F175" s="11" t="s">
        <v>209</v>
      </c>
      <c r="G175" s="11" t="s">
        <v>81</v>
      </c>
      <c r="H175" s="11">
        <v>24105</v>
      </c>
      <c r="I175" s="11">
        <v>2</v>
      </c>
      <c r="J175" s="11" t="s">
        <v>212</v>
      </c>
      <c r="K175" s="11" t="s">
        <v>1235</v>
      </c>
      <c r="L175" s="11" t="s">
        <v>32</v>
      </c>
      <c r="M175" s="12">
        <v>2900</v>
      </c>
      <c r="N175" s="12">
        <v>5.1349999999999998</v>
      </c>
      <c r="O175" s="12">
        <v>14891.5</v>
      </c>
      <c r="P175" s="12">
        <v>0</v>
      </c>
      <c r="Q175" s="12">
        <v>0</v>
      </c>
      <c r="R175" s="12">
        <v>14891.5</v>
      </c>
      <c r="S175" s="46">
        <f t="shared" si="2"/>
        <v>358959608</v>
      </c>
    </row>
    <row r="176" spans="1:19" s="22" customFormat="1" x14ac:dyDescent="0.3">
      <c r="A176" s="10" t="s">
        <v>1233</v>
      </c>
      <c r="B176" s="11" t="s">
        <v>1234</v>
      </c>
      <c r="C176" s="11">
        <v>1745235</v>
      </c>
      <c r="D176" s="11" t="s">
        <v>208</v>
      </c>
      <c r="E176" s="10"/>
      <c r="F176" s="11" t="s">
        <v>209</v>
      </c>
      <c r="G176" s="11" t="s">
        <v>81</v>
      </c>
      <c r="H176" s="11">
        <v>24105</v>
      </c>
      <c r="I176" s="11">
        <v>3</v>
      </c>
      <c r="J176" s="11" t="s">
        <v>214</v>
      </c>
      <c r="K176" s="11" t="s">
        <v>1236</v>
      </c>
      <c r="L176" s="11" t="s">
        <v>32</v>
      </c>
      <c r="M176" s="12">
        <v>6100</v>
      </c>
      <c r="N176" s="12">
        <v>5.1630000000000003</v>
      </c>
      <c r="O176" s="12">
        <v>31494.3</v>
      </c>
      <c r="P176" s="12">
        <v>0</v>
      </c>
      <c r="Q176" s="12">
        <v>0</v>
      </c>
      <c r="R176" s="12">
        <v>31494.3</v>
      </c>
      <c r="S176" s="46">
        <f t="shared" si="2"/>
        <v>759170102</v>
      </c>
    </row>
    <row r="177" spans="1:19" s="22" customFormat="1" x14ac:dyDescent="0.3">
      <c r="A177" s="10" t="s">
        <v>1233</v>
      </c>
      <c r="B177" s="11" t="s">
        <v>1234</v>
      </c>
      <c r="C177" s="11">
        <v>1745235</v>
      </c>
      <c r="D177" s="11" t="s">
        <v>208</v>
      </c>
      <c r="E177" s="10"/>
      <c r="F177" s="11" t="s">
        <v>209</v>
      </c>
      <c r="G177" s="11" t="s">
        <v>81</v>
      </c>
      <c r="H177" s="11">
        <v>24105</v>
      </c>
      <c r="I177" s="11">
        <v>4</v>
      </c>
      <c r="J177" s="11" t="s">
        <v>216</v>
      </c>
      <c r="K177" s="11" t="s">
        <v>1129</v>
      </c>
      <c r="L177" s="11" t="s">
        <v>32</v>
      </c>
      <c r="M177" s="12">
        <v>1300</v>
      </c>
      <c r="N177" s="12">
        <v>5.2930000000000001</v>
      </c>
      <c r="O177" s="12">
        <v>6880.9</v>
      </c>
      <c r="P177" s="12">
        <v>0</v>
      </c>
      <c r="Q177" s="12">
        <v>0</v>
      </c>
      <c r="R177" s="12">
        <v>6880.9</v>
      </c>
      <c r="S177" s="46">
        <f t="shared" si="2"/>
        <v>165864095</v>
      </c>
    </row>
    <row r="178" spans="1:19" s="22" customFormat="1" x14ac:dyDescent="0.3">
      <c r="A178" s="10" t="s">
        <v>1233</v>
      </c>
      <c r="B178" s="11" t="s">
        <v>1234</v>
      </c>
      <c r="C178" s="11">
        <v>1745235</v>
      </c>
      <c r="D178" s="11" t="s">
        <v>208</v>
      </c>
      <c r="E178" s="10"/>
      <c r="F178" s="11" t="s">
        <v>209</v>
      </c>
      <c r="G178" s="11" t="s">
        <v>81</v>
      </c>
      <c r="H178" s="11">
        <v>24105</v>
      </c>
      <c r="I178" s="11">
        <v>5</v>
      </c>
      <c r="J178" s="11" t="s">
        <v>218</v>
      </c>
      <c r="K178" s="11" t="s">
        <v>1237</v>
      </c>
      <c r="L178" s="11" t="s">
        <v>32</v>
      </c>
      <c r="M178" s="12">
        <v>2900</v>
      </c>
      <c r="N178" s="12">
        <v>5.1349999999999998</v>
      </c>
      <c r="O178" s="12">
        <v>14891.5</v>
      </c>
      <c r="P178" s="12">
        <v>0</v>
      </c>
      <c r="Q178" s="12">
        <v>0</v>
      </c>
      <c r="R178" s="12">
        <v>14891.5</v>
      </c>
      <c r="S178" s="46">
        <f t="shared" ref="S178:S224" si="3">ROUND(M178*N178*H178,0)</f>
        <v>358959608</v>
      </c>
    </row>
    <row r="179" spans="1:19" s="22" customFormat="1" x14ac:dyDescent="0.3">
      <c r="A179" s="10" t="s">
        <v>1233</v>
      </c>
      <c r="B179" s="11" t="s">
        <v>1234</v>
      </c>
      <c r="C179" s="11">
        <v>1745235</v>
      </c>
      <c r="D179" s="11" t="s">
        <v>208</v>
      </c>
      <c r="E179" s="10"/>
      <c r="F179" s="11" t="s">
        <v>209</v>
      </c>
      <c r="G179" s="11" t="s">
        <v>81</v>
      </c>
      <c r="H179" s="11">
        <v>24105</v>
      </c>
      <c r="I179" s="11">
        <v>6</v>
      </c>
      <c r="J179" s="11" t="s">
        <v>220</v>
      </c>
      <c r="K179" s="11" t="s">
        <v>1238</v>
      </c>
      <c r="L179" s="11" t="s">
        <v>32</v>
      </c>
      <c r="M179" s="12">
        <v>6100</v>
      </c>
      <c r="N179" s="12">
        <v>5.1630000000000003</v>
      </c>
      <c r="O179" s="12">
        <v>31494.3</v>
      </c>
      <c r="P179" s="12">
        <v>0</v>
      </c>
      <c r="Q179" s="12">
        <v>0</v>
      </c>
      <c r="R179" s="12">
        <v>31494.3</v>
      </c>
      <c r="S179" s="46">
        <f t="shared" si="3"/>
        <v>759170102</v>
      </c>
    </row>
    <row r="180" spans="1:19" s="22" customFormat="1" x14ac:dyDescent="0.3">
      <c r="A180" s="10" t="s">
        <v>1233</v>
      </c>
      <c r="B180" s="11" t="s">
        <v>1234</v>
      </c>
      <c r="C180" s="11">
        <v>1745235</v>
      </c>
      <c r="D180" s="11" t="s">
        <v>208</v>
      </c>
      <c r="E180" s="10"/>
      <c r="F180" s="11" t="s">
        <v>209</v>
      </c>
      <c r="G180" s="11" t="s">
        <v>81</v>
      </c>
      <c r="H180" s="11">
        <v>24105</v>
      </c>
      <c r="I180" s="11">
        <v>7</v>
      </c>
      <c r="J180" s="11" t="s">
        <v>74</v>
      </c>
      <c r="K180" s="11" t="s">
        <v>458</v>
      </c>
      <c r="L180" s="11" t="s">
        <v>32</v>
      </c>
      <c r="M180" s="12">
        <v>22100</v>
      </c>
      <c r="N180" s="12">
        <v>1.6319999999999999</v>
      </c>
      <c r="O180" s="12">
        <v>36067.199999999997</v>
      </c>
      <c r="P180" s="12">
        <v>0</v>
      </c>
      <c r="Q180" s="12">
        <v>0</v>
      </c>
      <c r="R180" s="12">
        <v>36067.199999999997</v>
      </c>
      <c r="S180" s="46">
        <f t="shared" si="3"/>
        <v>869399856</v>
      </c>
    </row>
    <row r="181" spans="1:19" s="22" customFormat="1" x14ac:dyDescent="0.3">
      <c r="A181" s="10" t="s">
        <v>1233</v>
      </c>
      <c r="B181" s="11" t="s">
        <v>1234</v>
      </c>
      <c r="C181" s="11">
        <v>1745235</v>
      </c>
      <c r="D181" s="11" t="s">
        <v>208</v>
      </c>
      <c r="E181" s="10"/>
      <c r="F181" s="11" t="s">
        <v>209</v>
      </c>
      <c r="G181" s="11" t="s">
        <v>81</v>
      </c>
      <c r="H181" s="11">
        <v>24105</v>
      </c>
      <c r="I181" s="11">
        <v>8</v>
      </c>
      <c r="J181" s="11" t="s">
        <v>459</v>
      </c>
      <c r="K181" s="11" t="s">
        <v>1239</v>
      </c>
      <c r="L181" s="11" t="s">
        <v>32</v>
      </c>
      <c r="M181" s="12">
        <v>100</v>
      </c>
      <c r="N181" s="12">
        <v>5.4467999999999996</v>
      </c>
      <c r="O181" s="12">
        <v>544.67999999999995</v>
      </c>
      <c r="P181" s="12">
        <v>0</v>
      </c>
      <c r="Q181" s="12">
        <v>0</v>
      </c>
      <c r="R181" s="12">
        <v>544.67999999999995</v>
      </c>
      <c r="S181" s="46">
        <f t="shared" si="3"/>
        <v>13129511</v>
      </c>
    </row>
    <row r="182" spans="1:19" s="22" customFormat="1" x14ac:dyDescent="0.3">
      <c r="A182" s="10" t="s">
        <v>1233</v>
      </c>
      <c r="B182" s="11" t="s">
        <v>1234</v>
      </c>
      <c r="C182" s="11">
        <v>1745235</v>
      </c>
      <c r="D182" s="11" t="s">
        <v>208</v>
      </c>
      <c r="E182" s="10"/>
      <c r="F182" s="11" t="s">
        <v>209</v>
      </c>
      <c r="G182" s="11" t="s">
        <v>81</v>
      </c>
      <c r="H182" s="11">
        <v>24105</v>
      </c>
      <c r="I182" s="11">
        <v>9</v>
      </c>
      <c r="J182" s="11" t="s">
        <v>222</v>
      </c>
      <c r="K182" s="11" t="s">
        <v>1240</v>
      </c>
      <c r="L182" s="11" t="s">
        <v>32</v>
      </c>
      <c r="M182" s="12">
        <v>300</v>
      </c>
      <c r="N182" s="12">
        <v>5.125</v>
      </c>
      <c r="O182" s="12">
        <v>1537.5</v>
      </c>
      <c r="P182" s="12">
        <v>0</v>
      </c>
      <c r="Q182" s="12">
        <v>0</v>
      </c>
      <c r="R182" s="12">
        <v>1537.5</v>
      </c>
      <c r="S182" s="46">
        <f t="shared" si="3"/>
        <v>37061438</v>
      </c>
    </row>
    <row r="183" spans="1:19" s="22" customFormat="1" x14ac:dyDescent="0.3">
      <c r="A183" s="10" t="s">
        <v>1233</v>
      </c>
      <c r="B183" s="11" t="s">
        <v>1234</v>
      </c>
      <c r="C183" s="11">
        <v>1745235</v>
      </c>
      <c r="D183" s="11" t="s">
        <v>208</v>
      </c>
      <c r="E183" s="10"/>
      <c r="F183" s="11" t="s">
        <v>209</v>
      </c>
      <c r="G183" s="11" t="s">
        <v>81</v>
      </c>
      <c r="H183" s="11">
        <v>24105</v>
      </c>
      <c r="I183" s="11">
        <v>10</v>
      </c>
      <c r="J183" s="11" t="s">
        <v>224</v>
      </c>
      <c r="K183" s="11" t="s">
        <v>1241</v>
      </c>
      <c r="L183" s="11" t="s">
        <v>32</v>
      </c>
      <c r="M183" s="12">
        <v>300</v>
      </c>
      <c r="N183" s="12">
        <v>5.2830000000000004</v>
      </c>
      <c r="O183" s="12">
        <v>1584.9</v>
      </c>
      <c r="P183" s="12">
        <v>0</v>
      </c>
      <c r="Q183" s="12">
        <v>0</v>
      </c>
      <c r="R183" s="12">
        <v>1584.9</v>
      </c>
      <c r="S183" s="46">
        <f t="shared" si="3"/>
        <v>38204015</v>
      </c>
    </row>
    <row r="184" spans="1:19" s="22" customFormat="1" x14ac:dyDescent="0.3">
      <c r="A184" s="10" t="s">
        <v>1233</v>
      </c>
      <c r="B184" s="11" t="s">
        <v>1234</v>
      </c>
      <c r="C184" s="11">
        <v>1745235</v>
      </c>
      <c r="D184" s="11" t="s">
        <v>208</v>
      </c>
      <c r="E184" s="10"/>
      <c r="F184" s="11" t="s">
        <v>209</v>
      </c>
      <c r="G184" s="11" t="s">
        <v>81</v>
      </c>
      <c r="H184" s="11">
        <v>24105</v>
      </c>
      <c r="I184" s="11">
        <v>11</v>
      </c>
      <c r="J184" s="11" t="s">
        <v>226</v>
      </c>
      <c r="K184" s="11" t="s">
        <v>1242</v>
      </c>
      <c r="L184" s="11" t="s">
        <v>32</v>
      </c>
      <c r="M184" s="12">
        <v>900</v>
      </c>
      <c r="N184" s="12">
        <v>5.6040000000000001</v>
      </c>
      <c r="O184" s="12">
        <v>5043.6000000000004</v>
      </c>
      <c r="P184" s="12">
        <v>0</v>
      </c>
      <c r="Q184" s="12">
        <v>0</v>
      </c>
      <c r="R184" s="12">
        <v>5043.6000000000004</v>
      </c>
      <c r="S184" s="46">
        <f t="shared" si="3"/>
        <v>121575978</v>
      </c>
    </row>
    <row r="185" spans="1:19" s="22" customFormat="1" x14ac:dyDescent="0.3">
      <c r="A185" s="10" t="s">
        <v>1233</v>
      </c>
      <c r="B185" s="11" t="s">
        <v>1234</v>
      </c>
      <c r="C185" s="11">
        <v>1745235</v>
      </c>
      <c r="D185" s="11" t="s">
        <v>208</v>
      </c>
      <c r="E185" s="10"/>
      <c r="F185" s="11" t="s">
        <v>209</v>
      </c>
      <c r="G185" s="11" t="s">
        <v>81</v>
      </c>
      <c r="H185" s="11">
        <v>24105</v>
      </c>
      <c r="I185" s="11">
        <v>12</v>
      </c>
      <c r="J185" s="11" t="s">
        <v>228</v>
      </c>
      <c r="K185" s="11" t="s">
        <v>463</v>
      </c>
      <c r="L185" s="11" t="s">
        <v>32</v>
      </c>
      <c r="M185" s="12">
        <v>1600</v>
      </c>
      <c r="N185" s="12">
        <v>5.6040000000000001</v>
      </c>
      <c r="O185" s="12">
        <v>8966.4</v>
      </c>
      <c r="P185" s="12">
        <v>0</v>
      </c>
      <c r="Q185" s="12">
        <v>0</v>
      </c>
      <c r="R185" s="12">
        <v>8966.4</v>
      </c>
      <c r="S185" s="46">
        <f t="shared" si="3"/>
        <v>216135072</v>
      </c>
    </row>
    <row r="186" spans="1:19" s="22" customFormat="1" x14ac:dyDescent="0.3">
      <c r="A186" s="10" t="s">
        <v>1233</v>
      </c>
      <c r="B186" s="11" t="s">
        <v>1234</v>
      </c>
      <c r="C186" s="11">
        <v>1745235</v>
      </c>
      <c r="D186" s="11" t="s">
        <v>208</v>
      </c>
      <c r="E186" s="10"/>
      <c r="F186" s="11" t="s">
        <v>209</v>
      </c>
      <c r="G186" s="11" t="s">
        <v>81</v>
      </c>
      <c r="H186" s="11">
        <v>24105</v>
      </c>
      <c r="I186" s="11">
        <v>13</v>
      </c>
      <c r="J186" s="11" t="s">
        <v>230</v>
      </c>
      <c r="K186" s="11" t="s">
        <v>464</v>
      </c>
      <c r="L186" s="11" t="s">
        <v>32</v>
      </c>
      <c r="M186" s="12">
        <v>900</v>
      </c>
      <c r="N186" s="12">
        <v>5.6040000000000001</v>
      </c>
      <c r="O186" s="12">
        <v>5043.6000000000004</v>
      </c>
      <c r="P186" s="12">
        <v>0</v>
      </c>
      <c r="Q186" s="12">
        <v>0</v>
      </c>
      <c r="R186" s="12">
        <v>5043.6000000000004</v>
      </c>
      <c r="S186" s="46">
        <f t="shared" si="3"/>
        <v>121575978</v>
      </c>
    </row>
    <row r="187" spans="1:19" s="22" customFormat="1" x14ac:dyDescent="0.3">
      <c r="A187" s="10" t="s">
        <v>1233</v>
      </c>
      <c r="B187" s="11" t="s">
        <v>1234</v>
      </c>
      <c r="C187" s="11">
        <v>1745235</v>
      </c>
      <c r="D187" s="11" t="s">
        <v>208</v>
      </c>
      <c r="E187" s="10"/>
      <c r="F187" s="11" t="s">
        <v>209</v>
      </c>
      <c r="G187" s="11" t="s">
        <v>81</v>
      </c>
      <c r="H187" s="11">
        <v>24105</v>
      </c>
      <c r="I187" s="11">
        <v>14</v>
      </c>
      <c r="J187" s="11" t="s">
        <v>1198</v>
      </c>
      <c r="K187" s="11" t="s">
        <v>1199</v>
      </c>
      <c r="L187" s="11" t="s">
        <v>32</v>
      </c>
      <c r="M187" s="12">
        <v>400</v>
      </c>
      <c r="N187" s="12">
        <v>5.125</v>
      </c>
      <c r="O187" s="12">
        <v>2050</v>
      </c>
      <c r="P187" s="12">
        <v>0</v>
      </c>
      <c r="Q187" s="12">
        <v>0</v>
      </c>
      <c r="R187" s="12">
        <v>2050</v>
      </c>
      <c r="S187" s="46">
        <f t="shared" si="3"/>
        <v>49415250</v>
      </c>
    </row>
    <row r="188" spans="1:19" s="22" customFormat="1" x14ac:dyDescent="0.3">
      <c r="A188" s="10" t="s">
        <v>1233</v>
      </c>
      <c r="B188" s="11" t="s">
        <v>1234</v>
      </c>
      <c r="C188" s="11">
        <v>1745235</v>
      </c>
      <c r="D188" s="11" t="s">
        <v>208</v>
      </c>
      <c r="E188" s="10"/>
      <c r="F188" s="11" t="s">
        <v>209</v>
      </c>
      <c r="G188" s="11" t="s">
        <v>81</v>
      </c>
      <c r="H188" s="11">
        <v>24105</v>
      </c>
      <c r="I188" s="11">
        <v>15</v>
      </c>
      <c r="J188" s="11" t="s">
        <v>232</v>
      </c>
      <c r="K188" s="11" t="s">
        <v>1243</v>
      </c>
      <c r="L188" s="11" t="s">
        <v>32</v>
      </c>
      <c r="M188" s="12">
        <v>300</v>
      </c>
      <c r="N188" s="12">
        <v>5.2830000000000004</v>
      </c>
      <c r="O188" s="12">
        <v>1584.9</v>
      </c>
      <c r="P188" s="12">
        <v>0</v>
      </c>
      <c r="Q188" s="12">
        <v>0</v>
      </c>
      <c r="R188" s="12">
        <v>1584.9</v>
      </c>
      <c r="S188" s="46">
        <f t="shared" si="3"/>
        <v>38204015</v>
      </c>
    </row>
    <row r="189" spans="1:19" s="22" customFormat="1" x14ac:dyDescent="0.3">
      <c r="A189" s="10" t="s">
        <v>1233</v>
      </c>
      <c r="B189" s="11" t="s">
        <v>1234</v>
      </c>
      <c r="C189" s="11">
        <v>1745235</v>
      </c>
      <c r="D189" s="11" t="s">
        <v>208</v>
      </c>
      <c r="E189" s="10"/>
      <c r="F189" s="11" t="s">
        <v>209</v>
      </c>
      <c r="G189" s="11" t="s">
        <v>81</v>
      </c>
      <c r="H189" s="11">
        <v>24105</v>
      </c>
      <c r="I189" s="11">
        <v>16</v>
      </c>
      <c r="J189" s="11" t="s">
        <v>234</v>
      </c>
      <c r="K189" s="11" t="s">
        <v>1244</v>
      </c>
      <c r="L189" s="11" t="s">
        <v>32</v>
      </c>
      <c r="M189" s="12">
        <v>900</v>
      </c>
      <c r="N189" s="12">
        <v>5.6040000000000001</v>
      </c>
      <c r="O189" s="12">
        <v>5043.6000000000004</v>
      </c>
      <c r="P189" s="12">
        <v>0</v>
      </c>
      <c r="Q189" s="12">
        <v>0</v>
      </c>
      <c r="R189" s="12">
        <v>5043.6000000000004</v>
      </c>
      <c r="S189" s="46">
        <f t="shared" si="3"/>
        <v>121575978</v>
      </c>
    </row>
    <row r="190" spans="1:19" s="22" customFormat="1" x14ac:dyDescent="0.3">
      <c r="A190" s="10" t="s">
        <v>1233</v>
      </c>
      <c r="B190" s="11" t="s">
        <v>1234</v>
      </c>
      <c r="C190" s="11">
        <v>1745235</v>
      </c>
      <c r="D190" s="11" t="s">
        <v>208</v>
      </c>
      <c r="E190" s="10"/>
      <c r="F190" s="11" t="s">
        <v>209</v>
      </c>
      <c r="G190" s="11" t="s">
        <v>81</v>
      </c>
      <c r="H190" s="11">
        <v>24105</v>
      </c>
      <c r="I190" s="11">
        <v>17</v>
      </c>
      <c r="J190" s="11" t="s">
        <v>236</v>
      </c>
      <c r="K190" s="11" t="s">
        <v>1245</v>
      </c>
      <c r="L190" s="11" t="s">
        <v>32</v>
      </c>
      <c r="M190" s="12">
        <v>1700</v>
      </c>
      <c r="N190" s="12">
        <v>5.6040000000000001</v>
      </c>
      <c r="O190" s="12">
        <v>9526.7999999999993</v>
      </c>
      <c r="P190" s="12">
        <v>0</v>
      </c>
      <c r="Q190" s="12">
        <v>0</v>
      </c>
      <c r="R190" s="12">
        <v>9526.7999999999993</v>
      </c>
      <c r="S190" s="46">
        <f t="shared" si="3"/>
        <v>229643514</v>
      </c>
    </row>
    <row r="191" spans="1:19" s="22" customFormat="1" x14ac:dyDescent="0.3">
      <c r="A191" s="10" t="s">
        <v>1233</v>
      </c>
      <c r="B191" s="11" t="s">
        <v>1234</v>
      </c>
      <c r="C191" s="11">
        <v>1745235</v>
      </c>
      <c r="D191" s="11" t="s">
        <v>208</v>
      </c>
      <c r="E191" s="10"/>
      <c r="F191" s="11" t="s">
        <v>209</v>
      </c>
      <c r="G191" s="11" t="s">
        <v>81</v>
      </c>
      <c r="H191" s="11">
        <v>24105</v>
      </c>
      <c r="I191" s="11">
        <v>18</v>
      </c>
      <c r="J191" s="11" t="s">
        <v>238</v>
      </c>
      <c r="K191" s="11" t="s">
        <v>1246</v>
      </c>
      <c r="L191" s="11" t="s">
        <v>32</v>
      </c>
      <c r="M191" s="12">
        <v>900</v>
      </c>
      <c r="N191" s="12">
        <v>5.6040000000000001</v>
      </c>
      <c r="O191" s="12">
        <v>5043.6000000000004</v>
      </c>
      <c r="P191" s="12">
        <v>0</v>
      </c>
      <c r="Q191" s="12">
        <v>0</v>
      </c>
      <c r="R191" s="12">
        <v>5043.6000000000004</v>
      </c>
      <c r="S191" s="46">
        <f t="shared" si="3"/>
        <v>121575978</v>
      </c>
    </row>
    <row r="192" spans="1:19" s="22" customFormat="1" x14ac:dyDescent="0.3">
      <c r="A192" s="10" t="s">
        <v>1233</v>
      </c>
      <c r="B192" s="11" t="s">
        <v>1234</v>
      </c>
      <c r="C192" s="11">
        <v>1745235</v>
      </c>
      <c r="D192" s="11" t="s">
        <v>208</v>
      </c>
      <c r="E192" s="10"/>
      <c r="F192" s="11" t="s">
        <v>209</v>
      </c>
      <c r="G192" s="11" t="s">
        <v>81</v>
      </c>
      <c r="H192" s="11">
        <v>24105</v>
      </c>
      <c r="I192" s="11">
        <v>19</v>
      </c>
      <c r="J192" s="11" t="s">
        <v>240</v>
      </c>
      <c r="K192" s="11" t="s">
        <v>773</v>
      </c>
      <c r="L192" s="11" t="s">
        <v>32</v>
      </c>
      <c r="M192" s="12">
        <v>2600</v>
      </c>
      <c r="N192" s="12">
        <v>1.704</v>
      </c>
      <c r="O192" s="12">
        <v>4430.3999999999996</v>
      </c>
      <c r="P192" s="12">
        <v>0</v>
      </c>
      <c r="Q192" s="12">
        <v>0</v>
      </c>
      <c r="R192" s="12">
        <v>4430.3999999999996</v>
      </c>
      <c r="S192" s="46">
        <f t="shared" si="3"/>
        <v>106794792</v>
      </c>
    </row>
    <row r="193" spans="1:19" s="22" customFormat="1" x14ac:dyDescent="0.3">
      <c r="A193" s="10" t="s">
        <v>1233</v>
      </c>
      <c r="B193" s="11" t="s">
        <v>1234</v>
      </c>
      <c r="C193" s="11">
        <v>1745235</v>
      </c>
      <c r="D193" s="11" t="s">
        <v>208</v>
      </c>
      <c r="E193" s="10"/>
      <c r="F193" s="11" t="s">
        <v>209</v>
      </c>
      <c r="G193" s="11" t="s">
        <v>81</v>
      </c>
      <c r="H193" s="11">
        <v>24105</v>
      </c>
      <c r="I193" s="11">
        <v>20</v>
      </c>
      <c r="J193" s="11" t="s">
        <v>242</v>
      </c>
      <c r="K193" s="11" t="s">
        <v>243</v>
      </c>
      <c r="L193" s="11" t="s">
        <v>32</v>
      </c>
      <c r="M193" s="12">
        <v>7100</v>
      </c>
      <c r="N193" s="12">
        <v>1.9470000000000001</v>
      </c>
      <c r="O193" s="12">
        <v>13823.7</v>
      </c>
      <c r="P193" s="12">
        <v>0</v>
      </c>
      <c r="Q193" s="12">
        <v>0</v>
      </c>
      <c r="R193" s="12">
        <v>13823.7</v>
      </c>
      <c r="S193" s="46">
        <f t="shared" si="3"/>
        <v>333220289</v>
      </c>
    </row>
    <row r="194" spans="1:19" s="22" customFormat="1" x14ac:dyDescent="0.3">
      <c r="A194" s="10" t="s">
        <v>1233</v>
      </c>
      <c r="B194" s="11" t="s">
        <v>1234</v>
      </c>
      <c r="C194" s="11">
        <v>1745235</v>
      </c>
      <c r="D194" s="11" t="s">
        <v>208</v>
      </c>
      <c r="E194" s="10"/>
      <c r="F194" s="11" t="s">
        <v>209</v>
      </c>
      <c r="G194" s="11" t="s">
        <v>81</v>
      </c>
      <c r="H194" s="11">
        <v>24105</v>
      </c>
      <c r="I194" s="11">
        <v>21</v>
      </c>
      <c r="J194" s="11"/>
      <c r="K194" s="11" t="s">
        <v>1247</v>
      </c>
      <c r="L194" s="11" t="s">
        <v>46</v>
      </c>
      <c r="M194" s="12">
        <v>0</v>
      </c>
      <c r="N194" s="12">
        <v>0</v>
      </c>
      <c r="O194" s="12">
        <v>0</v>
      </c>
      <c r="P194" s="12">
        <v>0</v>
      </c>
      <c r="Q194" s="12">
        <v>0</v>
      </c>
      <c r="R194" s="12">
        <v>0</v>
      </c>
      <c r="S194" s="46">
        <f t="shared" si="3"/>
        <v>0</v>
      </c>
    </row>
    <row r="195" spans="1:19" s="22" customFormat="1" x14ac:dyDescent="0.3">
      <c r="A195" s="10" t="s">
        <v>1248</v>
      </c>
      <c r="B195" s="11" t="s">
        <v>1249</v>
      </c>
      <c r="C195" s="11">
        <v>1745237</v>
      </c>
      <c r="D195" s="11" t="s">
        <v>125</v>
      </c>
      <c r="E195" s="10"/>
      <c r="F195" s="11" t="s">
        <v>126</v>
      </c>
      <c r="G195" s="11" t="s">
        <v>81</v>
      </c>
      <c r="H195" s="11">
        <v>24238</v>
      </c>
      <c r="I195" s="11">
        <v>1</v>
      </c>
      <c r="J195" s="11" t="s">
        <v>86</v>
      </c>
      <c r="K195" s="11" t="s">
        <v>87</v>
      </c>
      <c r="L195" s="11" t="s">
        <v>32</v>
      </c>
      <c r="M195" s="12">
        <v>2700</v>
      </c>
      <c r="N195" s="12">
        <v>5.1100000000000003</v>
      </c>
      <c r="O195" s="12">
        <v>13797</v>
      </c>
      <c r="P195" s="12">
        <v>0</v>
      </c>
      <c r="Q195" s="12">
        <v>0</v>
      </c>
      <c r="R195" s="12">
        <v>13797</v>
      </c>
      <c r="S195" s="46">
        <f t="shared" si="3"/>
        <v>334411686</v>
      </c>
    </row>
    <row r="196" spans="1:19" s="22" customFormat="1" x14ac:dyDescent="0.3">
      <c r="A196" s="10" t="s">
        <v>1248</v>
      </c>
      <c r="B196" s="11" t="s">
        <v>1249</v>
      </c>
      <c r="C196" s="11">
        <v>1745237</v>
      </c>
      <c r="D196" s="11" t="s">
        <v>125</v>
      </c>
      <c r="E196" s="10"/>
      <c r="F196" s="11" t="s">
        <v>126</v>
      </c>
      <c r="G196" s="11" t="s">
        <v>81</v>
      </c>
      <c r="H196" s="11">
        <v>24238</v>
      </c>
      <c r="I196" s="11">
        <v>2</v>
      </c>
      <c r="J196" s="11" t="s">
        <v>127</v>
      </c>
      <c r="K196" s="11" t="s">
        <v>128</v>
      </c>
      <c r="L196" s="11" t="s">
        <v>32</v>
      </c>
      <c r="M196" s="12">
        <v>1500</v>
      </c>
      <c r="N196" s="12">
        <v>5.1100000000000003</v>
      </c>
      <c r="O196" s="12">
        <v>7665</v>
      </c>
      <c r="P196" s="12">
        <v>0</v>
      </c>
      <c r="Q196" s="12">
        <v>0</v>
      </c>
      <c r="R196" s="12">
        <v>7665</v>
      </c>
      <c r="S196" s="46">
        <f t="shared" si="3"/>
        <v>185784270</v>
      </c>
    </row>
    <row r="197" spans="1:19" s="22" customFormat="1" x14ac:dyDescent="0.3">
      <c r="A197" s="10" t="s">
        <v>1248</v>
      </c>
      <c r="B197" s="11" t="s">
        <v>1249</v>
      </c>
      <c r="C197" s="11">
        <v>1745237</v>
      </c>
      <c r="D197" s="11" t="s">
        <v>125</v>
      </c>
      <c r="E197" s="10"/>
      <c r="F197" s="11" t="s">
        <v>126</v>
      </c>
      <c r="G197" s="11" t="s">
        <v>81</v>
      </c>
      <c r="H197" s="11">
        <v>24238</v>
      </c>
      <c r="I197" s="11">
        <v>3</v>
      </c>
      <c r="J197" s="11" t="s">
        <v>131</v>
      </c>
      <c r="K197" s="11" t="s">
        <v>132</v>
      </c>
      <c r="L197" s="11" t="s">
        <v>32</v>
      </c>
      <c r="M197" s="12">
        <v>500</v>
      </c>
      <c r="N197" s="12">
        <v>4.68</v>
      </c>
      <c r="O197" s="12">
        <v>2340</v>
      </c>
      <c r="P197" s="12">
        <v>0</v>
      </c>
      <c r="Q197" s="12">
        <v>0</v>
      </c>
      <c r="R197" s="12">
        <v>2340</v>
      </c>
      <c r="S197" s="46">
        <f t="shared" si="3"/>
        <v>56716920</v>
      </c>
    </row>
    <row r="198" spans="1:19" s="22" customFormat="1" x14ac:dyDescent="0.3">
      <c r="A198" s="10" t="s">
        <v>1248</v>
      </c>
      <c r="B198" s="11" t="s">
        <v>1249</v>
      </c>
      <c r="C198" s="11">
        <v>1745237</v>
      </c>
      <c r="D198" s="11" t="s">
        <v>125</v>
      </c>
      <c r="E198" s="10"/>
      <c r="F198" s="11" t="s">
        <v>126</v>
      </c>
      <c r="G198" s="11" t="s">
        <v>81</v>
      </c>
      <c r="H198" s="11">
        <v>24238</v>
      </c>
      <c r="I198" s="11">
        <v>4</v>
      </c>
      <c r="J198" s="11" t="s">
        <v>135</v>
      </c>
      <c r="K198" s="11" t="s">
        <v>136</v>
      </c>
      <c r="L198" s="11" t="s">
        <v>32</v>
      </c>
      <c r="M198" s="12">
        <v>300</v>
      </c>
      <c r="N198" s="12">
        <v>5.68</v>
      </c>
      <c r="O198" s="12">
        <v>1704</v>
      </c>
      <c r="P198" s="12">
        <v>0</v>
      </c>
      <c r="Q198" s="12">
        <v>0</v>
      </c>
      <c r="R198" s="12">
        <v>1704</v>
      </c>
      <c r="S198" s="46">
        <f t="shared" si="3"/>
        <v>41301552</v>
      </c>
    </row>
    <row r="199" spans="1:19" s="22" customFormat="1" x14ac:dyDescent="0.3">
      <c r="A199" s="10" t="s">
        <v>1248</v>
      </c>
      <c r="B199" s="11" t="s">
        <v>1249</v>
      </c>
      <c r="C199" s="11">
        <v>1745237</v>
      </c>
      <c r="D199" s="11" t="s">
        <v>125</v>
      </c>
      <c r="E199" s="10"/>
      <c r="F199" s="11" t="s">
        <v>126</v>
      </c>
      <c r="G199" s="11" t="s">
        <v>81</v>
      </c>
      <c r="H199" s="11">
        <v>24238</v>
      </c>
      <c r="I199" s="11">
        <v>5</v>
      </c>
      <c r="J199" s="11" t="s">
        <v>137</v>
      </c>
      <c r="K199" s="11" t="s">
        <v>138</v>
      </c>
      <c r="L199" s="11" t="s">
        <v>32</v>
      </c>
      <c r="M199" s="12">
        <v>1400</v>
      </c>
      <c r="N199" s="12">
        <v>4.68</v>
      </c>
      <c r="O199" s="12">
        <v>6552</v>
      </c>
      <c r="P199" s="12">
        <v>0</v>
      </c>
      <c r="Q199" s="12">
        <v>0</v>
      </c>
      <c r="R199" s="12">
        <v>6552</v>
      </c>
      <c r="S199" s="46">
        <f t="shared" si="3"/>
        <v>158807376</v>
      </c>
    </row>
    <row r="200" spans="1:19" s="22" customFormat="1" x14ac:dyDescent="0.3">
      <c r="A200" s="10" t="s">
        <v>1248</v>
      </c>
      <c r="B200" s="11" t="s">
        <v>1249</v>
      </c>
      <c r="C200" s="11">
        <v>1745237</v>
      </c>
      <c r="D200" s="11" t="s">
        <v>125</v>
      </c>
      <c r="E200" s="10"/>
      <c r="F200" s="11" t="s">
        <v>126</v>
      </c>
      <c r="G200" s="11" t="s">
        <v>81</v>
      </c>
      <c r="H200" s="11">
        <v>24238</v>
      </c>
      <c r="I200" s="11">
        <v>6</v>
      </c>
      <c r="J200" s="11" t="s">
        <v>139</v>
      </c>
      <c r="K200" s="11" t="s">
        <v>140</v>
      </c>
      <c r="L200" s="11" t="s">
        <v>32</v>
      </c>
      <c r="M200" s="12">
        <v>300</v>
      </c>
      <c r="N200" s="12">
        <v>4.68</v>
      </c>
      <c r="O200" s="12">
        <v>1404</v>
      </c>
      <c r="P200" s="12">
        <v>0</v>
      </c>
      <c r="Q200" s="12">
        <v>0</v>
      </c>
      <c r="R200" s="12">
        <v>1404</v>
      </c>
      <c r="S200" s="46">
        <f t="shared" si="3"/>
        <v>34030152</v>
      </c>
    </row>
    <row r="201" spans="1:19" s="22" customFormat="1" x14ac:dyDescent="0.3">
      <c r="A201" s="10" t="s">
        <v>1248</v>
      </c>
      <c r="B201" s="11" t="s">
        <v>1249</v>
      </c>
      <c r="C201" s="11">
        <v>1745237</v>
      </c>
      <c r="D201" s="11" t="s">
        <v>125</v>
      </c>
      <c r="E201" s="10"/>
      <c r="F201" s="11" t="s">
        <v>126</v>
      </c>
      <c r="G201" s="11" t="s">
        <v>81</v>
      </c>
      <c r="H201" s="11">
        <v>24238</v>
      </c>
      <c r="I201" s="11">
        <v>7</v>
      </c>
      <c r="J201" s="11" t="s">
        <v>143</v>
      </c>
      <c r="K201" s="11" t="s">
        <v>144</v>
      </c>
      <c r="L201" s="11" t="s">
        <v>32</v>
      </c>
      <c r="M201" s="12">
        <v>400</v>
      </c>
      <c r="N201" s="12">
        <v>5.68</v>
      </c>
      <c r="O201" s="12">
        <v>2272</v>
      </c>
      <c r="P201" s="12">
        <v>0</v>
      </c>
      <c r="Q201" s="12">
        <v>0</v>
      </c>
      <c r="R201" s="12">
        <v>2272</v>
      </c>
      <c r="S201" s="46">
        <f t="shared" si="3"/>
        <v>55068736</v>
      </c>
    </row>
    <row r="202" spans="1:19" s="22" customFormat="1" x14ac:dyDescent="0.3">
      <c r="A202" s="10" t="s">
        <v>1248</v>
      </c>
      <c r="B202" s="11" t="s">
        <v>1249</v>
      </c>
      <c r="C202" s="11">
        <v>1745237</v>
      </c>
      <c r="D202" s="11" t="s">
        <v>125</v>
      </c>
      <c r="E202" s="10"/>
      <c r="F202" s="11" t="s">
        <v>126</v>
      </c>
      <c r="G202" s="11" t="s">
        <v>81</v>
      </c>
      <c r="H202" s="11">
        <v>24238</v>
      </c>
      <c r="I202" s="11">
        <v>8</v>
      </c>
      <c r="J202" s="11"/>
      <c r="K202" s="11" t="s">
        <v>1250</v>
      </c>
      <c r="L202" s="11" t="s">
        <v>46</v>
      </c>
      <c r="M202" s="12">
        <v>0</v>
      </c>
      <c r="N202" s="12">
        <v>0</v>
      </c>
      <c r="O202" s="12">
        <v>0</v>
      </c>
      <c r="P202" s="12">
        <v>0</v>
      </c>
      <c r="Q202" s="12">
        <v>0</v>
      </c>
      <c r="R202" s="12">
        <v>0</v>
      </c>
      <c r="S202" s="46">
        <f t="shared" si="3"/>
        <v>0</v>
      </c>
    </row>
    <row r="203" spans="1:19" s="22" customFormat="1" x14ac:dyDescent="0.3">
      <c r="A203" s="10" t="s">
        <v>1251</v>
      </c>
      <c r="B203" s="11" t="s">
        <v>1249</v>
      </c>
      <c r="C203" s="11">
        <v>1745238</v>
      </c>
      <c r="D203" s="11" t="s">
        <v>125</v>
      </c>
      <c r="E203" s="10"/>
      <c r="F203" s="11" t="s">
        <v>126</v>
      </c>
      <c r="G203" s="11" t="s">
        <v>81</v>
      </c>
      <c r="H203" s="11">
        <v>24238</v>
      </c>
      <c r="I203" s="11">
        <v>1</v>
      </c>
      <c r="J203" s="11" t="s">
        <v>147</v>
      </c>
      <c r="K203" s="11" t="s">
        <v>148</v>
      </c>
      <c r="L203" s="11" t="s">
        <v>32</v>
      </c>
      <c r="M203" s="12">
        <v>300</v>
      </c>
      <c r="N203" s="12">
        <v>5.85</v>
      </c>
      <c r="O203" s="12">
        <v>1755</v>
      </c>
      <c r="P203" s="12">
        <v>0</v>
      </c>
      <c r="Q203" s="12">
        <v>0</v>
      </c>
      <c r="R203" s="12">
        <v>1755</v>
      </c>
      <c r="S203" s="46">
        <f t="shared" si="3"/>
        <v>42537690</v>
      </c>
    </row>
    <row r="204" spans="1:19" s="22" customFormat="1" x14ac:dyDescent="0.3">
      <c r="A204" s="10" t="s">
        <v>1251</v>
      </c>
      <c r="B204" s="11" t="s">
        <v>1249</v>
      </c>
      <c r="C204" s="11">
        <v>1745238</v>
      </c>
      <c r="D204" s="11" t="s">
        <v>125</v>
      </c>
      <c r="E204" s="10"/>
      <c r="F204" s="11" t="s">
        <v>126</v>
      </c>
      <c r="G204" s="11" t="s">
        <v>81</v>
      </c>
      <c r="H204" s="11">
        <v>24238</v>
      </c>
      <c r="I204" s="11">
        <v>2</v>
      </c>
      <c r="J204" s="11" t="s">
        <v>149</v>
      </c>
      <c r="K204" s="11" t="s">
        <v>150</v>
      </c>
      <c r="L204" s="11" t="s">
        <v>32</v>
      </c>
      <c r="M204" s="12">
        <v>400</v>
      </c>
      <c r="N204" s="12">
        <v>5.85</v>
      </c>
      <c r="O204" s="12">
        <v>2340</v>
      </c>
      <c r="P204" s="12">
        <v>0</v>
      </c>
      <c r="Q204" s="12">
        <v>0</v>
      </c>
      <c r="R204" s="12">
        <v>2340</v>
      </c>
      <c r="S204" s="46">
        <f t="shared" si="3"/>
        <v>56716920</v>
      </c>
    </row>
    <row r="205" spans="1:19" s="22" customFormat="1" x14ac:dyDescent="0.3">
      <c r="A205" s="10" t="s">
        <v>1251</v>
      </c>
      <c r="B205" s="11" t="s">
        <v>1249</v>
      </c>
      <c r="C205" s="11">
        <v>1745238</v>
      </c>
      <c r="D205" s="11" t="s">
        <v>125</v>
      </c>
      <c r="E205" s="10"/>
      <c r="F205" s="11" t="s">
        <v>126</v>
      </c>
      <c r="G205" s="11" t="s">
        <v>81</v>
      </c>
      <c r="H205" s="11">
        <v>24238</v>
      </c>
      <c r="I205" s="11">
        <v>3</v>
      </c>
      <c r="J205" s="11" t="s">
        <v>82</v>
      </c>
      <c r="K205" s="11" t="s">
        <v>83</v>
      </c>
      <c r="L205" s="11" t="s">
        <v>32</v>
      </c>
      <c r="M205" s="12">
        <v>600</v>
      </c>
      <c r="N205" s="12">
        <v>5.85</v>
      </c>
      <c r="O205" s="12">
        <v>3510</v>
      </c>
      <c r="P205" s="12">
        <v>0</v>
      </c>
      <c r="Q205" s="12">
        <v>0</v>
      </c>
      <c r="R205" s="12">
        <v>3510</v>
      </c>
      <c r="S205" s="46">
        <f t="shared" si="3"/>
        <v>85075380</v>
      </c>
    </row>
    <row r="206" spans="1:19" s="22" customFormat="1" x14ac:dyDescent="0.3">
      <c r="A206" s="10" t="s">
        <v>1251</v>
      </c>
      <c r="B206" s="11" t="s">
        <v>1249</v>
      </c>
      <c r="C206" s="11">
        <v>1745238</v>
      </c>
      <c r="D206" s="11" t="s">
        <v>125</v>
      </c>
      <c r="E206" s="10"/>
      <c r="F206" s="11" t="s">
        <v>126</v>
      </c>
      <c r="G206" s="11" t="s">
        <v>81</v>
      </c>
      <c r="H206" s="11">
        <v>24238</v>
      </c>
      <c r="I206" s="11">
        <v>4</v>
      </c>
      <c r="J206" s="11" t="s">
        <v>84</v>
      </c>
      <c r="K206" s="11" t="s">
        <v>85</v>
      </c>
      <c r="L206" s="11" t="s">
        <v>32</v>
      </c>
      <c r="M206" s="12">
        <v>200</v>
      </c>
      <c r="N206" s="12">
        <v>5.85</v>
      </c>
      <c r="O206" s="12">
        <v>1170</v>
      </c>
      <c r="P206" s="12">
        <v>0</v>
      </c>
      <c r="Q206" s="12">
        <v>0</v>
      </c>
      <c r="R206" s="12">
        <v>1170</v>
      </c>
      <c r="S206" s="46">
        <f t="shared" si="3"/>
        <v>28358460</v>
      </c>
    </row>
    <row r="207" spans="1:19" s="22" customFormat="1" x14ac:dyDescent="0.3">
      <c r="A207" s="10" t="s">
        <v>1251</v>
      </c>
      <c r="B207" s="11" t="s">
        <v>1249</v>
      </c>
      <c r="C207" s="11">
        <v>1745238</v>
      </c>
      <c r="D207" s="11" t="s">
        <v>125</v>
      </c>
      <c r="E207" s="10"/>
      <c r="F207" s="11" t="s">
        <v>126</v>
      </c>
      <c r="G207" s="11" t="s">
        <v>81</v>
      </c>
      <c r="H207" s="11">
        <v>24238</v>
      </c>
      <c r="I207" s="11">
        <v>5</v>
      </c>
      <c r="J207" s="11" t="s">
        <v>151</v>
      </c>
      <c r="K207" s="11" t="s">
        <v>152</v>
      </c>
      <c r="L207" s="11" t="s">
        <v>32</v>
      </c>
      <c r="M207" s="12">
        <v>500</v>
      </c>
      <c r="N207" s="12">
        <v>5.75</v>
      </c>
      <c r="O207" s="12">
        <v>2875</v>
      </c>
      <c r="P207" s="12">
        <v>0</v>
      </c>
      <c r="Q207" s="12">
        <v>0</v>
      </c>
      <c r="R207" s="12">
        <v>2875</v>
      </c>
      <c r="S207" s="46">
        <f t="shared" si="3"/>
        <v>69684250</v>
      </c>
    </row>
    <row r="208" spans="1:19" s="22" customFormat="1" x14ac:dyDescent="0.3">
      <c r="A208" s="10" t="s">
        <v>1251</v>
      </c>
      <c r="B208" s="11" t="s">
        <v>1249</v>
      </c>
      <c r="C208" s="11">
        <v>1745238</v>
      </c>
      <c r="D208" s="11" t="s">
        <v>125</v>
      </c>
      <c r="E208" s="10"/>
      <c r="F208" s="11" t="s">
        <v>126</v>
      </c>
      <c r="G208" s="11" t="s">
        <v>81</v>
      </c>
      <c r="H208" s="11">
        <v>24238</v>
      </c>
      <c r="I208" s="11">
        <v>6</v>
      </c>
      <c r="J208" s="11" t="s">
        <v>153</v>
      </c>
      <c r="K208" s="11" t="s">
        <v>154</v>
      </c>
      <c r="L208" s="11" t="s">
        <v>32</v>
      </c>
      <c r="M208" s="12">
        <v>300</v>
      </c>
      <c r="N208" s="12">
        <v>5.75</v>
      </c>
      <c r="O208" s="12">
        <v>1725</v>
      </c>
      <c r="P208" s="12">
        <v>0</v>
      </c>
      <c r="Q208" s="12">
        <v>0</v>
      </c>
      <c r="R208" s="12">
        <v>1725</v>
      </c>
      <c r="S208" s="46">
        <f t="shared" si="3"/>
        <v>41810550</v>
      </c>
    </row>
    <row r="209" spans="1:19" s="22" customFormat="1" x14ac:dyDescent="0.3">
      <c r="A209" s="10" t="s">
        <v>1251</v>
      </c>
      <c r="B209" s="11" t="s">
        <v>1249</v>
      </c>
      <c r="C209" s="11">
        <v>1745238</v>
      </c>
      <c r="D209" s="11" t="s">
        <v>125</v>
      </c>
      <c r="E209" s="10"/>
      <c r="F209" s="11" t="s">
        <v>126</v>
      </c>
      <c r="G209" s="11" t="s">
        <v>81</v>
      </c>
      <c r="H209" s="11">
        <v>24238</v>
      </c>
      <c r="I209" s="11">
        <v>7</v>
      </c>
      <c r="J209" s="11" t="s">
        <v>155</v>
      </c>
      <c r="K209" s="11" t="s">
        <v>156</v>
      </c>
      <c r="L209" s="11" t="s">
        <v>32</v>
      </c>
      <c r="M209" s="12">
        <v>300</v>
      </c>
      <c r="N209" s="12">
        <v>6.33</v>
      </c>
      <c r="O209" s="12">
        <v>1899</v>
      </c>
      <c r="P209" s="12">
        <v>0</v>
      </c>
      <c r="Q209" s="12">
        <v>0</v>
      </c>
      <c r="R209" s="12">
        <v>1899</v>
      </c>
      <c r="S209" s="46">
        <f t="shared" si="3"/>
        <v>46027962</v>
      </c>
    </row>
    <row r="210" spans="1:19" s="22" customFormat="1" x14ac:dyDescent="0.3">
      <c r="A210" s="10" t="s">
        <v>1251</v>
      </c>
      <c r="B210" s="11" t="s">
        <v>1249</v>
      </c>
      <c r="C210" s="11">
        <v>1745238</v>
      </c>
      <c r="D210" s="11" t="s">
        <v>125</v>
      </c>
      <c r="E210" s="10"/>
      <c r="F210" s="11" t="s">
        <v>126</v>
      </c>
      <c r="G210" s="11" t="s">
        <v>81</v>
      </c>
      <c r="H210" s="11">
        <v>24238</v>
      </c>
      <c r="I210" s="11">
        <v>8</v>
      </c>
      <c r="J210" s="11" t="s">
        <v>157</v>
      </c>
      <c r="K210" s="11" t="s">
        <v>158</v>
      </c>
      <c r="L210" s="11" t="s">
        <v>32</v>
      </c>
      <c r="M210" s="12">
        <v>200</v>
      </c>
      <c r="N210" s="12">
        <v>6.33</v>
      </c>
      <c r="O210" s="12">
        <v>1266</v>
      </c>
      <c r="P210" s="12">
        <v>0</v>
      </c>
      <c r="Q210" s="12">
        <v>0</v>
      </c>
      <c r="R210" s="12">
        <v>1266</v>
      </c>
      <c r="S210" s="46">
        <f t="shared" si="3"/>
        <v>30685308</v>
      </c>
    </row>
    <row r="211" spans="1:19" s="22" customFormat="1" x14ac:dyDescent="0.3">
      <c r="A211" s="10" t="s">
        <v>1251</v>
      </c>
      <c r="B211" s="11" t="s">
        <v>1249</v>
      </c>
      <c r="C211" s="11">
        <v>1745238</v>
      </c>
      <c r="D211" s="11" t="s">
        <v>125</v>
      </c>
      <c r="E211" s="10"/>
      <c r="F211" s="11" t="s">
        <v>126</v>
      </c>
      <c r="G211" s="11" t="s">
        <v>81</v>
      </c>
      <c r="H211" s="11">
        <v>24238</v>
      </c>
      <c r="I211" s="11">
        <v>9</v>
      </c>
      <c r="J211" s="11" t="s">
        <v>159</v>
      </c>
      <c r="K211" s="11" t="s">
        <v>160</v>
      </c>
      <c r="L211" s="11" t="s">
        <v>32</v>
      </c>
      <c r="M211" s="12">
        <v>2000</v>
      </c>
      <c r="N211" s="12">
        <v>2.88</v>
      </c>
      <c r="O211" s="12">
        <v>5760</v>
      </c>
      <c r="P211" s="12">
        <v>0</v>
      </c>
      <c r="Q211" s="12">
        <v>0</v>
      </c>
      <c r="R211" s="12">
        <v>5760</v>
      </c>
      <c r="S211" s="46">
        <f t="shared" si="3"/>
        <v>139610880</v>
      </c>
    </row>
    <row r="212" spans="1:19" s="22" customFormat="1" x14ac:dyDescent="0.3">
      <c r="A212" s="10" t="s">
        <v>1251</v>
      </c>
      <c r="B212" s="11" t="s">
        <v>1249</v>
      </c>
      <c r="C212" s="11">
        <v>1745238</v>
      </c>
      <c r="D212" s="11" t="s">
        <v>125</v>
      </c>
      <c r="E212" s="10"/>
      <c r="F212" s="11" t="s">
        <v>126</v>
      </c>
      <c r="G212" s="11" t="s">
        <v>81</v>
      </c>
      <c r="H212" s="11">
        <v>24238</v>
      </c>
      <c r="I212" s="11">
        <v>10</v>
      </c>
      <c r="J212" s="11" t="s">
        <v>161</v>
      </c>
      <c r="K212" s="11" t="s">
        <v>162</v>
      </c>
      <c r="L212" s="11" t="s">
        <v>32</v>
      </c>
      <c r="M212" s="12">
        <v>700</v>
      </c>
      <c r="N212" s="12">
        <v>5.75</v>
      </c>
      <c r="O212" s="12">
        <v>4025</v>
      </c>
      <c r="P212" s="12">
        <v>0</v>
      </c>
      <c r="Q212" s="12">
        <v>0</v>
      </c>
      <c r="R212" s="12">
        <v>4025</v>
      </c>
      <c r="S212" s="46">
        <f t="shared" si="3"/>
        <v>97557950</v>
      </c>
    </row>
    <row r="213" spans="1:19" s="22" customFormat="1" x14ac:dyDescent="0.3">
      <c r="A213" s="10" t="s">
        <v>1251</v>
      </c>
      <c r="B213" s="11" t="s">
        <v>1249</v>
      </c>
      <c r="C213" s="11">
        <v>1745238</v>
      </c>
      <c r="D213" s="11" t="s">
        <v>125</v>
      </c>
      <c r="E213" s="10"/>
      <c r="F213" s="11" t="s">
        <v>126</v>
      </c>
      <c r="G213" s="11" t="s">
        <v>81</v>
      </c>
      <c r="H213" s="11">
        <v>24238</v>
      </c>
      <c r="I213" s="11">
        <v>11</v>
      </c>
      <c r="J213" s="11" t="s">
        <v>165</v>
      </c>
      <c r="K213" s="11" t="s">
        <v>166</v>
      </c>
      <c r="L213" s="11" t="s">
        <v>32</v>
      </c>
      <c r="M213" s="12">
        <v>300</v>
      </c>
      <c r="N213" s="12">
        <v>6.33</v>
      </c>
      <c r="O213" s="12">
        <v>1899</v>
      </c>
      <c r="P213" s="12">
        <v>0</v>
      </c>
      <c r="Q213" s="12">
        <v>0</v>
      </c>
      <c r="R213" s="12">
        <v>1899</v>
      </c>
      <c r="S213" s="46">
        <f t="shared" si="3"/>
        <v>46027962</v>
      </c>
    </row>
    <row r="214" spans="1:19" s="22" customFormat="1" x14ac:dyDescent="0.3">
      <c r="A214" s="10" t="s">
        <v>1251</v>
      </c>
      <c r="B214" s="11" t="s">
        <v>1249</v>
      </c>
      <c r="C214" s="11">
        <v>1745238</v>
      </c>
      <c r="D214" s="11" t="s">
        <v>125</v>
      </c>
      <c r="E214" s="10"/>
      <c r="F214" s="11" t="s">
        <v>126</v>
      </c>
      <c r="G214" s="11" t="s">
        <v>81</v>
      </c>
      <c r="H214" s="11">
        <v>24238</v>
      </c>
      <c r="I214" s="11">
        <v>12</v>
      </c>
      <c r="J214" s="11"/>
      <c r="K214" s="11" t="s">
        <v>1252</v>
      </c>
      <c r="L214" s="11" t="s">
        <v>46</v>
      </c>
      <c r="M214" s="12">
        <v>0</v>
      </c>
      <c r="N214" s="12">
        <v>0</v>
      </c>
      <c r="O214" s="12">
        <v>0</v>
      </c>
      <c r="P214" s="12">
        <v>0</v>
      </c>
      <c r="Q214" s="12">
        <v>0</v>
      </c>
      <c r="R214" s="12">
        <v>0</v>
      </c>
      <c r="S214" s="46">
        <f t="shared" si="3"/>
        <v>0</v>
      </c>
    </row>
    <row r="215" spans="1:19" s="22" customFormat="1" x14ac:dyDescent="0.3">
      <c r="A215" s="10" t="s">
        <v>1253</v>
      </c>
      <c r="B215" s="11" t="s">
        <v>412</v>
      </c>
      <c r="C215" s="11">
        <v>1745243</v>
      </c>
      <c r="D215" s="11" t="s">
        <v>202</v>
      </c>
      <c r="E215" s="10"/>
      <c r="F215" s="11" t="s">
        <v>203</v>
      </c>
      <c r="G215" s="11" t="s">
        <v>81</v>
      </c>
      <c r="H215" s="11">
        <v>24095</v>
      </c>
      <c r="I215" s="11">
        <v>1</v>
      </c>
      <c r="J215" s="11">
        <v>644942416</v>
      </c>
      <c r="K215" s="11" t="s">
        <v>205</v>
      </c>
      <c r="L215" s="11" t="s">
        <v>32</v>
      </c>
      <c r="M215" s="12">
        <v>4000</v>
      </c>
      <c r="N215" s="12">
        <v>0.2868</v>
      </c>
      <c r="O215" s="12">
        <v>1147.2</v>
      </c>
      <c r="P215" s="12">
        <v>0</v>
      </c>
      <c r="Q215" s="12">
        <v>0</v>
      </c>
      <c r="R215" s="12">
        <v>1147.2</v>
      </c>
      <c r="S215" s="46">
        <f t="shared" si="3"/>
        <v>27641784</v>
      </c>
    </row>
    <row r="216" spans="1:19" s="22" customFormat="1" x14ac:dyDescent="0.3">
      <c r="A216" s="10" t="s">
        <v>1253</v>
      </c>
      <c r="B216" s="11" t="s">
        <v>412</v>
      </c>
      <c r="C216" s="11">
        <v>1745243</v>
      </c>
      <c r="D216" s="11" t="s">
        <v>202</v>
      </c>
      <c r="E216" s="10"/>
      <c r="F216" s="11" t="s">
        <v>203</v>
      </c>
      <c r="G216" s="11" t="s">
        <v>81</v>
      </c>
      <c r="H216" s="11">
        <v>24095</v>
      </c>
      <c r="I216" s="11">
        <v>2</v>
      </c>
      <c r="J216" s="11"/>
      <c r="K216" s="11" t="s">
        <v>1254</v>
      </c>
      <c r="L216" s="11" t="s">
        <v>46</v>
      </c>
      <c r="M216" s="12">
        <v>0</v>
      </c>
      <c r="N216" s="12">
        <v>0</v>
      </c>
      <c r="O216" s="12">
        <v>0</v>
      </c>
      <c r="P216" s="12">
        <v>0</v>
      </c>
      <c r="Q216" s="12">
        <v>0</v>
      </c>
      <c r="R216" s="12">
        <v>0</v>
      </c>
      <c r="S216" s="46">
        <f t="shared" si="3"/>
        <v>0</v>
      </c>
    </row>
    <row r="217" spans="1:19" s="22" customFormat="1" x14ac:dyDescent="0.3">
      <c r="A217" s="10" t="s">
        <v>1255</v>
      </c>
      <c r="B217" s="11" t="s">
        <v>412</v>
      </c>
      <c r="C217" s="11">
        <v>1745244</v>
      </c>
      <c r="D217" s="11" t="s">
        <v>202</v>
      </c>
      <c r="E217" s="10"/>
      <c r="F217" s="11" t="s">
        <v>203</v>
      </c>
      <c r="G217" s="11" t="s">
        <v>81</v>
      </c>
      <c r="H217" s="11">
        <v>24095</v>
      </c>
      <c r="I217" s="11">
        <v>1</v>
      </c>
      <c r="J217" s="11">
        <v>641283817</v>
      </c>
      <c r="K217" s="11" t="s">
        <v>204</v>
      </c>
      <c r="L217" s="11" t="s">
        <v>32</v>
      </c>
      <c r="M217" s="12">
        <v>4000</v>
      </c>
      <c r="N217" s="12">
        <v>6.3349000000000002</v>
      </c>
      <c r="O217" s="12">
        <v>25339.599999999999</v>
      </c>
      <c r="P217" s="12">
        <v>0</v>
      </c>
      <c r="Q217" s="12">
        <v>0</v>
      </c>
      <c r="R217" s="12">
        <v>25339.599999999999</v>
      </c>
      <c r="S217" s="46">
        <f t="shared" si="3"/>
        <v>610557662</v>
      </c>
    </row>
    <row r="218" spans="1:19" s="22" customFormat="1" x14ac:dyDescent="0.3">
      <c r="A218" s="10" t="s">
        <v>1255</v>
      </c>
      <c r="B218" s="11" t="s">
        <v>412</v>
      </c>
      <c r="C218" s="11">
        <v>1745244</v>
      </c>
      <c r="D218" s="11" t="s">
        <v>202</v>
      </c>
      <c r="E218" s="10"/>
      <c r="F218" s="11" t="s">
        <v>203</v>
      </c>
      <c r="G218" s="11" t="s">
        <v>81</v>
      </c>
      <c r="H218" s="11">
        <v>24095</v>
      </c>
      <c r="I218" s="11">
        <v>2</v>
      </c>
      <c r="J218" s="11"/>
      <c r="K218" s="11" t="s">
        <v>1256</v>
      </c>
      <c r="L218" s="11" t="s">
        <v>46</v>
      </c>
      <c r="M218" s="12">
        <v>0</v>
      </c>
      <c r="N218" s="12">
        <v>0</v>
      </c>
      <c r="O218" s="12">
        <v>0</v>
      </c>
      <c r="P218" s="12">
        <v>0</v>
      </c>
      <c r="Q218" s="12">
        <v>0</v>
      </c>
      <c r="R218" s="12">
        <v>0</v>
      </c>
      <c r="S218" s="46">
        <f t="shared" si="3"/>
        <v>0</v>
      </c>
    </row>
    <row r="219" spans="1:19" s="22" customFormat="1" x14ac:dyDescent="0.3">
      <c r="A219" s="10" t="s">
        <v>1257</v>
      </c>
      <c r="B219" s="11" t="s">
        <v>1258</v>
      </c>
      <c r="C219" s="11">
        <v>1745236</v>
      </c>
      <c r="D219" s="11" t="s">
        <v>303</v>
      </c>
      <c r="E219" s="10"/>
      <c r="F219" s="11" t="s">
        <v>304</v>
      </c>
      <c r="G219" s="11" t="s">
        <v>81</v>
      </c>
      <c r="H219" s="11">
        <v>24175</v>
      </c>
      <c r="I219" s="11">
        <v>1</v>
      </c>
      <c r="J219" s="11" t="s">
        <v>307</v>
      </c>
      <c r="K219" s="11" t="s">
        <v>308</v>
      </c>
      <c r="L219" s="11" t="s">
        <v>32</v>
      </c>
      <c r="M219" s="12">
        <v>12000</v>
      </c>
      <c r="N219" s="12">
        <v>9.7880000000000003</v>
      </c>
      <c r="O219" s="12">
        <v>117456</v>
      </c>
      <c r="P219" s="12">
        <v>0</v>
      </c>
      <c r="Q219" s="12">
        <v>0</v>
      </c>
      <c r="R219" s="12">
        <v>117456</v>
      </c>
      <c r="S219" s="46">
        <f t="shared" si="3"/>
        <v>2839498800</v>
      </c>
    </row>
    <row r="220" spans="1:19" s="22" customFormat="1" x14ac:dyDescent="0.3">
      <c r="A220" s="10" t="s">
        <v>1257</v>
      </c>
      <c r="B220" s="11" t="s">
        <v>1258</v>
      </c>
      <c r="C220" s="11">
        <v>1745236</v>
      </c>
      <c r="D220" s="11" t="s">
        <v>303</v>
      </c>
      <c r="E220" s="10"/>
      <c r="F220" s="11" t="s">
        <v>304</v>
      </c>
      <c r="G220" s="11" t="s">
        <v>81</v>
      </c>
      <c r="H220" s="11">
        <v>24175</v>
      </c>
      <c r="I220" s="11">
        <v>2</v>
      </c>
      <c r="J220" s="11"/>
      <c r="K220" s="11" t="s">
        <v>1259</v>
      </c>
      <c r="L220" s="11" t="s">
        <v>46</v>
      </c>
      <c r="M220" s="12">
        <v>0</v>
      </c>
      <c r="N220" s="12">
        <v>0</v>
      </c>
      <c r="O220" s="12">
        <v>0</v>
      </c>
      <c r="P220" s="12">
        <v>0</v>
      </c>
      <c r="Q220" s="12">
        <v>0</v>
      </c>
      <c r="R220" s="12">
        <v>0</v>
      </c>
      <c r="S220" s="46">
        <f t="shared" si="3"/>
        <v>0</v>
      </c>
    </row>
    <row r="221" spans="1:19" s="22" customFormat="1" x14ac:dyDescent="0.3">
      <c r="A221" s="10" t="s">
        <v>1260</v>
      </c>
      <c r="B221" s="11" t="s">
        <v>1258</v>
      </c>
      <c r="C221" s="11">
        <v>1745226</v>
      </c>
      <c r="D221" s="11" t="s">
        <v>303</v>
      </c>
      <c r="E221" s="10"/>
      <c r="F221" s="11" t="s">
        <v>304</v>
      </c>
      <c r="G221" s="11" t="s">
        <v>81</v>
      </c>
      <c r="H221" s="11">
        <v>24175</v>
      </c>
      <c r="I221" s="11">
        <v>1</v>
      </c>
      <c r="J221" s="11" t="s">
        <v>307</v>
      </c>
      <c r="K221" s="11" t="s">
        <v>308</v>
      </c>
      <c r="L221" s="11" t="s">
        <v>32</v>
      </c>
      <c r="M221" s="12">
        <v>700</v>
      </c>
      <c r="N221" s="12">
        <v>9.7880000000000003</v>
      </c>
      <c r="O221" s="12">
        <v>6851.6</v>
      </c>
      <c r="P221" s="12">
        <v>0</v>
      </c>
      <c r="Q221" s="12">
        <v>0</v>
      </c>
      <c r="R221" s="12">
        <v>6851.6</v>
      </c>
      <c r="S221" s="46">
        <f t="shared" si="3"/>
        <v>165637430</v>
      </c>
    </row>
    <row r="222" spans="1:19" s="22" customFormat="1" x14ac:dyDescent="0.3">
      <c r="A222" s="10" t="s">
        <v>1260</v>
      </c>
      <c r="B222" s="11" t="s">
        <v>1258</v>
      </c>
      <c r="C222" s="11">
        <v>1745226</v>
      </c>
      <c r="D222" s="11" t="s">
        <v>303</v>
      </c>
      <c r="E222" s="10"/>
      <c r="F222" s="11" t="s">
        <v>304</v>
      </c>
      <c r="G222" s="11" t="s">
        <v>81</v>
      </c>
      <c r="H222" s="11">
        <v>24175</v>
      </c>
      <c r="I222" s="11">
        <v>2</v>
      </c>
      <c r="J222" s="11"/>
      <c r="K222" s="11" t="s">
        <v>1261</v>
      </c>
      <c r="L222" s="11" t="s">
        <v>46</v>
      </c>
      <c r="M222" s="12">
        <v>0</v>
      </c>
      <c r="N222" s="12">
        <v>0</v>
      </c>
      <c r="O222" s="12">
        <v>0</v>
      </c>
      <c r="P222" s="12">
        <v>0</v>
      </c>
      <c r="Q222" s="12">
        <v>0</v>
      </c>
      <c r="R222" s="12">
        <v>0</v>
      </c>
      <c r="S222" s="46">
        <f t="shared" si="3"/>
        <v>0</v>
      </c>
    </row>
    <row r="223" spans="1:19" s="22" customFormat="1" x14ac:dyDescent="0.3">
      <c r="A223" s="10" t="s">
        <v>1262</v>
      </c>
      <c r="B223" s="11" t="s">
        <v>1263</v>
      </c>
      <c r="C223" s="11">
        <v>1745249</v>
      </c>
      <c r="D223" s="11" t="s">
        <v>125</v>
      </c>
      <c r="E223" s="10"/>
      <c r="F223" s="11" t="s">
        <v>126</v>
      </c>
      <c r="G223" s="11" t="s">
        <v>81</v>
      </c>
      <c r="H223" s="11">
        <v>24230</v>
      </c>
      <c r="I223" s="11">
        <v>1</v>
      </c>
      <c r="J223" s="11" t="s">
        <v>171</v>
      </c>
      <c r="K223" s="11" t="s">
        <v>172</v>
      </c>
      <c r="L223" s="11" t="s">
        <v>32</v>
      </c>
      <c r="M223" s="12">
        <v>3200</v>
      </c>
      <c r="N223" s="12">
        <v>6.37</v>
      </c>
      <c r="O223" s="12">
        <v>20384</v>
      </c>
      <c r="P223" s="12">
        <v>0</v>
      </c>
      <c r="Q223" s="12">
        <v>0</v>
      </c>
      <c r="R223" s="12">
        <v>20384</v>
      </c>
      <c r="S223" s="46">
        <f t="shared" si="3"/>
        <v>493904320</v>
      </c>
    </row>
    <row r="224" spans="1:19" s="22" customFormat="1" x14ac:dyDescent="0.3">
      <c r="A224" s="10" t="s">
        <v>1262</v>
      </c>
      <c r="B224" s="11" t="s">
        <v>1263</v>
      </c>
      <c r="C224" s="11">
        <v>1745249</v>
      </c>
      <c r="D224" s="11" t="s">
        <v>125</v>
      </c>
      <c r="E224" s="10"/>
      <c r="F224" s="11" t="s">
        <v>126</v>
      </c>
      <c r="G224" s="11" t="s">
        <v>81</v>
      </c>
      <c r="H224" s="11">
        <v>24230</v>
      </c>
      <c r="I224" s="11">
        <v>2</v>
      </c>
      <c r="J224" s="11" t="s">
        <v>88</v>
      </c>
      <c r="K224" s="11" t="s">
        <v>89</v>
      </c>
      <c r="L224" s="11" t="s">
        <v>32</v>
      </c>
      <c r="M224" s="12">
        <v>3400</v>
      </c>
      <c r="N224" s="12">
        <v>5.67</v>
      </c>
      <c r="O224" s="12">
        <v>19278</v>
      </c>
      <c r="P224" s="12">
        <v>0</v>
      </c>
      <c r="Q224" s="12">
        <v>0</v>
      </c>
      <c r="R224" s="12">
        <v>19278</v>
      </c>
      <c r="S224" s="46">
        <f t="shared" si="3"/>
        <v>467105940</v>
      </c>
    </row>
    <row r="225" spans="1:19" s="22" customFormat="1" x14ac:dyDescent="0.3">
      <c r="A225" s="10" t="s">
        <v>1262</v>
      </c>
      <c r="B225" s="11" t="s">
        <v>1263</v>
      </c>
      <c r="C225" s="11">
        <v>1745249</v>
      </c>
      <c r="D225" s="11" t="s">
        <v>125</v>
      </c>
      <c r="E225" s="10"/>
      <c r="F225" s="11" t="s">
        <v>126</v>
      </c>
      <c r="G225" s="11" t="s">
        <v>81</v>
      </c>
      <c r="H225" s="11">
        <v>24230</v>
      </c>
      <c r="I225" s="11">
        <v>3</v>
      </c>
      <c r="J225" s="11" t="s">
        <v>90</v>
      </c>
      <c r="K225" s="11" t="s">
        <v>91</v>
      </c>
      <c r="L225" s="11" t="s">
        <v>32</v>
      </c>
      <c r="M225" s="12">
        <v>1300</v>
      </c>
      <c r="N225" s="12">
        <v>5.89</v>
      </c>
      <c r="O225" s="12">
        <v>7657</v>
      </c>
      <c r="P225" s="12">
        <v>0</v>
      </c>
      <c r="Q225" s="12">
        <v>0</v>
      </c>
      <c r="R225" s="12">
        <v>7657</v>
      </c>
      <c r="S225" s="46">
        <f t="shared" ref="S225:S288" si="4">ROUND(M225*N225*H225,0)</f>
        <v>185529110</v>
      </c>
    </row>
    <row r="226" spans="1:19" s="22" customFormat="1" x14ac:dyDescent="0.3">
      <c r="A226" s="10" t="s">
        <v>1262</v>
      </c>
      <c r="B226" s="11" t="s">
        <v>1263</v>
      </c>
      <c r="C226" s="11">
        <v>1745249</v>
      </c>
      <c r="D226" s="11" t="s">
        <v>125</v>
      </c>
      <c r="E226" s="10"/>
      <c r="F226" s="11" t="s">
        <v>126</v>
      </c>
      <c r="G226" s="11" t="s">
        <v>81</v>
      </c>
      <c r="H226" s="11">
        <v>24230</v>
      </c>
      <c r="I226" s="11">
        <v>4</v>
      </c>
      <c r="J226" s="11" t="s">
        <v>173</v>
      </c>
      <c r="K226" s="11" t="s">
        <v>174</v>
      </c>
      <c r="L226" s="11" t="s">
        <v>32</v>
      </c>
      <c r="M226" s="12">
        <v>1200</v>
      </c>
      <c r="N226" s="12">
        <v>4.0999999999999996</v>
      </c>
      <c r="O226" s="12">
        <v>4920</v>
      </c>
      <c r="P226" s="12">
        <v>0</v>
      </c>
      <c r="Q226" s="12">
        <v>0</v>
      </c>
      <c r="R226" s="12">
        <v>4920</v>
      </c>
      <c r="S226" s="46">
        <f t="shared" si="4"/>
        <v>119211600</v>
      </c>
    </row>
    <row r="227" spans="1:19" s="22" customFormat="1" x14ac:dyDescent="0.3">
      <c r="A227" s="10" t="s">
        <v>1262</v>
      </c>
      <c r="B227" s="11" t="s">
        <v>1263</v>
      </c>
      <c r="C227" s="11">
        <v>1745249</v>
      </c>
      <c r="D227" s="11" t="s">
        <v>125</v>
      </c>
      <c r="E227" s="10"/>
      <c r="F227" s="11" t="s">
        <v>126</v>
      </c>
      <c r="G227" s="11" t="s">
        <v>81</v>
      </c>
      <c r="H227" s="11">
        <v>24230</v>
      </c>
      <c r="I227" s="11">
        <v>5</v>
      </c>
      <c r="J227" s="11" t="s">
        <v>175</v>
      </c>
      <c r="K227" s="11" t="s">
        <v>176</v>
      </c>
      <c r="L227" s="11" t="s">
        <v>32</v>
      </c>
      <c r="M227" s="12">
        <v>1300</v>
      </c>
      <c r="N227" s="12">
        <v>5.89</v>
      </c>
      <c r="O227" s="12">
        <v>7657</v>
      </c>
      <c r="P227" s="12">
        <v>0</v>
      </c>
      <c r="Q227" s="12">
        <v>0</v>
      </c>
      <c r="R227" s="12">
        <v>7657</v>
      </c>
      <c r="S227" s="46">
        <f t="shared" si="4"/>
        <v>185529110</v>
      </c>
    </row>
    <row r="228" spans="1:19" s="22" customFormat="1" x14ac:dyDescent="0.3">
      <c r="A228" s="10" t="s">
        <v>1262</v>
      </c>
      <c r="B228" s="11" t="s">
        <v>1263</v>
      </c>
      <c r="C228" s="11">
        <v>1745249</v>
      </c>
      <c r="D228" s="11" t="s">
        <v>125</v>
      </c>
      <c r="E228" s="10"/>
      <c r="F228" s="11" t="s">
        <v>126</v>
      </c>
      <c r="G228" s="11" t="s">
        <v>81</v>
      </c>
      <c r="H228" s="11">
        <v>24230</v>
      </c>
      <c r="I228" s="11">
        <v>6</v>
      </c>
      <c r="J228" s="11" t="s">
        <v>177</v>
      </c>
      <c r="K228" s="11" t="s">
        <v>178</v>
      </c>
      <c r="L228" s="11" t="s">
        <v>32</v>
      </c>
      <c r="M228" s="12">
        <v>1400</v>
      </c>
      <c r="N228" s="12">
        <v>5.62</v>
      </c>
      <c r="O228" s="12">
        <v>7868</v>
      </c>
      <c r="P228" s="12">
        <v>0</v>
      </c>
      <c r="Q228" s="12">
        <v>0</v>
      </c>
      <c r="R228" s="12">
        <v>7868</v>
      </c>
      <c r="S228" s="46">
        <f t="shared" si="4"/>
        <v>190641640</v>
      </c>
    </row>
    <row r="229" spans="1:19" s="22" customFormat="1" x14ac:dyDescent="0.3">
      <c r="A229" s="10" t="s">
        <v>1262</v>
      </c>
      <c r="B229" s="11" t="s">
        <v>1263</v>
      </c>
      <c r="C229" s="11">
        <v>1745249</v>
      </c>
      <c r="D229" s="11" t="s">
        <v>125</v>
      </c>
      <c r="E229" s="10"/>
      <c r="F229" s="11" t="s">
        <v>126</v>
      </c>
      <c r="G229" s="11" t="s">
        <v>81</v>
      </c>
      <c r="H229" s="11">
        <v>24230</v>
      </c>
      <c r="I229" s="11">
        <v>7</v>
      </c>
      <c r="J229" s="11" t="s">
        <v>179</v>
      </c>
      <c r="K229" s="11" t="s">
        <v>180</v>
      </c>
      <c r="L229" s="11" t="s">
        <v>32</v>
      </c>
      <c r="M229" s="12">
        <v>1400</v>
      </c>
      <c r="N229" s="12">
        <v>5.62</v>
      </c>
      <c r="O229" s="12">
        <v>7868</v>
      </c>
      <c r="P229" s="12">
        <v>0</v>
      </c>
      <c r="Q229" s="12">
        <v>0</v>
      </c>
      <c r="R229" s="12">
        <v>7868</v>
      </c>
      <c r="S229" s="46">
        <f t="shared" si="4"/>
        <v>190641640</v>
      </c>
    </row>
    <row r="230" spans="1:19" s="22" customFormat="1" x14ac:dyDescent="0.3">
      <c r="A230" s="10" t="s">
        <v>1262</v>
      </c>
      <c r="B230" s="11" t="s">
        <v>1263</v>
      </c>
      <c r="C230" s="11">
        <v>1745249</v>
      </c>
      <c r="D230" s="11" t="s">
        <v>125</v>
      </c>
      <c r="E230" s="10"/>
      <c r="F230" s="11" t="s">
        <v>126</v>
      </c>
      <c r="G230" s="11" t="s">
        <v>81</v>
      </c>
      <c r="H230" s="11">
        <v>24230</v>
      </c>
      <c r="I230" s="11">
        <v>8</v>
      </c>
      <c r="J230" s="11"/>
      <c r="K230" s="11" t="s">
        <v>1264</v>
      </c>
      <c r="L230" s="11" t="s">
        <v>46</v>
      </c>
      <c r="M230" s="12">
        <v>0</v>
      </c>
      <c r="N230" s="12">
        <v>0</v>
      </c>
      <c r="O230" s="12">
        <v>0</v>
      </c>
      <c r="P230" s="12">
        <v>0</v>
      </c>
      <c r="Q230" s="12">
        <v>0</v>
      </c>
      <c r="R230" s="12">
        <v>0</v>
      </c>
      <c r="S230" s="46">
        <f t="shared" si="4"/>
        <v>0</v>
      </c>
    </row>
    <row r="231" spans="1:19" s="22" customFormat="1" x14ac:dyDescent="0.3">
      <c r="A231" s="10" t="s">
        <v>1265</v>
      </c>
      <c r="B231" s="11" t="s">
        <v>1263</v>
      </c>
      <c r="C231" s="11">
        <v>1745250</v>
      </c>
      <c r="D231" s="11" t="s">
        <v>125</v>
      </c>
      <c r="E231" s="10"/>
      <c r="F231" s="11" t="s">
        <v>126</v>
      </c>
      <c r="G231" s="11" t="s">
        <v>81</v>
      </c>
      <c r="H231" s="11">
        <v>24230</v>
      </c>
      <c r="I231" s="11">
        <v>1</v>
      </c>
      <c r="J231" s="11" t="s">
        <v>147</v>
      </c>
      <c r="K231" s="11" t="s">
        <v>148</v>
      </c>
      <c r="L231" s="11" t="s">
        <v>32</v>
      </c>
      <c r="M231" s="12">
        <v>400</v>
      </c>
      <c r="N231" s="12">
        <v>5.85</v>
      </c>
      <c r="O231" s="12">
        <v>2340</v>
      </c>
      <c r="P231" s="12">
        <v>0</v>
      </c>
      <c r="Q231" s="12">
        <v>0</v>
      </c>
      <c r="R231" s="12">
        <v>2340</v>
      </c>
      <c r="S231" s="46">
        <f t="shared" si="4"/>
        <v>56698200</v>
      </c>
    </row>
    <row r="232" spans="1:19" s="22" customFormat="1" x14ac:dyDescent="0.3">
      <c r="A232" s="10" t="s">
        <v>1265</v>
      </c>
      <c r="B232" s="11" t="s">
        <v>1263</v>
      </c>
      <c r="C232" s="11">
        <v>1745250</v>
      </c>
      <c r="D232" s="11" t="s">
        <v>125</v>
      </c>
      <c r="E232" s="10"/>
      <c r="F232" s="11" t="s">
        <v>126</v>
      </c>
      <c r="G232" s="11" t="s">
        <v>81</v>
      </c>
      <c r="H232" s="11">
        <v>24230</v>
      </c>
      <c r="I232" s="11">
        <v>2</v>
      </c>
      <c r="J232" s="11" t="s">
        <v>149</v>
      </c>
      <c r="K232" s="11" t="s">
        <v>150</v>
      </c>
      <c r="L232" s="11" t="s">
        <v>32</v>
      </c>
      <c r="M232" s="12">
        <v>300</v>
      </c>
      <c r="N232" s="12">
        <v>5.85</v>
      </c>
      <c r="O232" s="12">
        <v>1755</v>
      </c>
      <c r="P232" s="12">
        <v>0</v>
      </c>
      <c r="Q232" s="12">
        <v>0</v>
      </c>
      <c r="R232" s="12">
        <v>1755</v>
      </c>
      <c r="S232" s="46">
        <f t="shared" si="4"/>
        <v>42523650</v>
      </c>
    </row>
    <row r="233" spans="1:19" s="22" customFormat="1" x14ac:dyDescent="0.3">
      <c r="A233" s="10" t="s">
        <v>1265</v>
      </c>
      <c r="B233" s="11" t="s">
        <v>1263</v>
      </c>
      <c r="C233" s="11">
        <v>1745250</v>
      </c>
      <c r="D233" s="11" t="s">
        <v>125</v>
      </c>
      <c r="E233" s="10"/>
      <c r="F233" s="11" t="s">
        <v>126</v>
      </c>
      <c r="G233" s="11" t="s">
        <v>81</v>
      </c>
      <c r="H233" s="11">
        <v>24230</v>
      </c>
      <c r="I233" s="11">
        <v>3</v>
      </c>
      <c r="J233" s="11" t="s">
        <v>82</v>
      </c>
      <c r="K233" s="11" t="s">
        <v>493</v>
      </c>
      <c r="L233" s="11" t="s">
        <v>32</v>
      </c>
      <c r="M233" s="12">
        <v>500</v>
      </c>
      <c r="N233" s="12">
        <v>5.85</v>
      </c>
      <c r="O233" s="12">
        <v>2925</v>
      </c>
      <c r="P233" s="12">
        <v>0</v>
      </c>
      <c r="Q233" s="12">
        <v>0</v>
      </c>
      <c r="R233" s="12">
        <v>2925</v>
      </c>
      <c r="S233" s="46">
        <f t="shared" si="4"/>
        <v>70872750</v>
      </c>
    </row>
    <row r="234" spans="1:19" s="22" customFormat="1" x14ac:dyDescent="0.3">
      <c r="A234" s="10" t="s">
        <v>1265</v>
      </c>
      <c r="B234" s="11" t="s">
        <v>1263</v>
      </c>
      <c r="C234" s="11">
        <v>1745250</v>
      </c>
      <c r="D234" s="11" t="s">
        <v>125</v>
      </c>
      <c r="E234" s="10"/>
      <c r="F234" s="11" t="s">
        <v>126</v>
      </c>
      <c r="G234" s="11" t="s">
        <v>81</v>
      </c>
      <c r="H234" s="11">
        <v>24230</v>
      </c>
      <c r="I234" s="11">
        <v>4</v>
      </c>
      <c r="J234" s="11" t="s">
        <v>84</v>
      </c>
      <c r="K234" s="11" t="s">
        <v>85</v>
      </c>
      <c r="L234" s="11" t="s">
        <v>32</v>
      </c>
      <c r="M234" s="12">
        <v>100</v>
      </c>
      <c r="N234" s="12">
        <v>5.85</v>
      </c>
      <c r="O234" s="12">
        <v>585</v>
      </c>
      <c r="P234" s="12">
        <v>0</v>
      </c>
      <c r="Q234" s="12">
        <v>0</v>
      </c>
      <c r="R234" s="12">
        <v>585</v>
      </c>
      <c r="S234" s="46">
        <f t="shared" si="4"/>
        <v>14174550</v>
      </c>
    </row>
    <row r="235" spans="1:19" s="22" customFormat="1" x14ac:dyDescent="0.3">
      <c r="A235" s="10" t="s">
        <v>1265</v>
      </c>
      <c r="B235" s="11" t="s">
        <v>1263</v>
      </c>
      <c r="C235" s="11">
        <v>1745250</v>
      </c>
      <c r="D235" s="11" t="s">
        <v>125</v>
      </c>
      <c r="E235" s="10"/>
      <c r="F235" s="11" t="s">
        <v>126</v>
      </c>
      <c r="G235" s="11" t="s">
        <v>81</v>
      </c>
      <c r="H235" s="11">
        <v>24230</v>
      </c>
      <c r="I235" s="11">
        <v>5</v>
      </c>
      <c r="J235" s="11" t="s">
        <v>151</v>
      </c>
      <c r="K235" s="11" t="s">
        <v>152</v>
      </c>
      <c r="L235" s="11" t="s">
        <v>32</v>
      </c>
      <c r="M235" s="12">
        <v>500</v>
      </c>
      <c r="N235" s="12">
        <v>5.75</v>
      </c>
      <c r="O235" s="12">
        <v>2875</v>
      </c>
      <c r="P235" s="12">
        <v>0</v>
      </c>
      <c r="Q235" s="12">
        <v>0</v>
      </c>
      <c r="R235" s="12">
        <v>2875</v>
      </c>
      <c r="S235" s="46">
        <f t="shared" si="4"/>
        <v>69661250</v>
      </c>
    </row>
    <row r="236" spans="1:19" s="22" customFormat="1" x14ac:dyDescent="0.3">
      <c r="A236" s="10" t="s">
        <v>1265</v>
      </c>
      <c r="B236" s="11" t="s">
        <v>1263</v>
      </c>
      <c r="C236" s="11">
        <v>1745250</v>
      </c>
      <c r="D236" s="11" t="s">
        <v>125</v>
      </c>
      <c r="E236" s="10"/>
      <c r="F236" s="11" t="s">
        <v>126</v>
      </c>
      <c r="G236" s="11" t="s">
        <v>81</v>
      </c>
      <c r="H236" s="11">
        <v>24230</v>
      </c>
      <c r="I236" s="11">
        <v>6</v>
      </c>
      <c r="J236" s="11" t="s">
        <v>153</v>
      </c>
      <c r="K236" s="11" t="s">
        <v>154</v>
      </c>
      <c r="L236" s="11" t="s">
        <v>32</v>
      </c>
      <c r="M236" s="12">
        <v>200</v>
      </c>
      <c r="N236" s="12">
        <v>5.75</v>
      </c>
      <c r="O236" s="12">
        <v>1150</v>
      </c>
      <c r="P236" s="12">
        <v>0</v>
      </c>
      <c r="Q236" s="12">
        <v>0</v>
      </c>
      <c r="R236" s="12">
        <v>1150</v>
      </c>
      <c r="S236" s="46">
        <f t="shared" si="4"/>
        <v>27864500</v>
      </c>
    </row>
    <row r="237" spans="1:19" s="22" customFormat="1" x14ac:dyDescent="0.3">
      <c r="A237" s="10" t="s">
        <v>1265</v>
      </c>
      <c r="B237" s="11" t="s">
        <v>1263</v>
      </c>
      <c r="C237" s="11">
        <v>1745250</v>
      </c>
      <c r="D237" s="11" t="s">
        <v>125</v>
      </c>
      <c r="E237" s="10"/>
      <c r="F237" s="11" t="s">
        <v>126</v>
      </c>
      <c r="G237" s="11" t="s">
        <v>81</v>
      </c>
      <c r="H237" s="11">
        <v>24230</v>
      </c>
      <c r="I237" s="11">
        <v>7</v>
      </c>
      <c r="J237" s="11" t="s">
        <v>155</v>
      </c>
      <c r="K237" s="11" t="s">
        <v>156</v>
      </c>
      <c r="L237" s="11" t="s">
        <v>32</v>
      </c>
      <c r="M237" s="12">
        <v>300</v>
      </c>
      <c r="N237" s="12">
        <v>6.33</v>
      </c>
      <c r="O237" s="12">
        <v>1899</v>
      </c>
      <c r="P237" s="12">
        <v>0</v>
      </c>
      <c r="Q237" s="12">
        <v>0</v>
      </c>
      <c r="R237" s="12">
        <v>1899</v>
      </c>
      <c r="S237" s="46">
        <f t="shared" si="4"/>
        <v>46012770</v>
      </c>
    </row>
    <row r="238" spans="1:19" s="22" customFormat="1" x14ac:dyDescent="0.3">
      <c r="A238" s="10" t="s">
        <v>1265</v>
      </c>
      <c r="B238" s="11" t="s">
        <v>1263</v>
      </c>
      <c r="C238" s="11">
        <v>1745250</v>
      </c>
      <c r="D238" s="11" t="s">
        <v>125</v>
      </c>
      <c r="E238" s="10"/>
      <c r="F238" s="11" t="s">
        <v>126</v>
      </c>
      <c r="G238" s="11" t="s">
        <v>81</v>
      </c>
      <c r="H238" s="11">
        <v>24230</v>
      </c>
      <c r="I238" s="11">
        <v>8</v>
      </c>
      <c r="J238" s="11" t="s">
        <v>157</v>
      </c>
      <c r="K238" s="11" t="s">
        <v>158</v>
      </c>
      <c r="L238" s="11" t="s">
        <v>32</v>
      </c>
      <c r="M238" s="12">
        <v>200</v>
      </c>
      <c r="N238" s="12">
        <v>6.33</v>
      </c>
      <c r="O238" s="12">
        <v>1266</v>
      </c>
      <c r="P238" s="12">
        <v>0</v>
      </c>
      <c r="Q238" s="12">
        <v>0</v>
      </c>
      <c r="R238" s="12">
        <v>1266</v>
      </c>
      <c r="S238" s="46">
        <f t="shared" si="4"/>
        <v>30675180</v>
      </c>
    </row>
    <row r="239" spans="1:19" s="22" customFormat="1" x14ac:dyDescent="0.3">
      <c r="A239" s="10" t="s">
        <v>1265</v>
      </c>
      <c r="B239" s="11" t="s">
        <v>1263</v>
      </c>
      <c r="C239" s="11">
        <v>1745250</v>
      </c>
      <c r="D239" s="11" t="s">
        <v>125</v>
      </c>
      <c r="E239" s="10"/>
      <c r="F239" s="11" t="s">
        <v>126</v>
      </c>
      <c r="G239" s="11" t="s">
        <v>81</v>
      </c>
      <c r="H239" s="11">
        <v>24230</v>
      </c>
      <c r="I239" s="11">
        <v>9</v>
      </c>
      <c r="J239" s="11" t="s">
        <v>159</v>
      </c>
      <c r="K239" s="11" t="s">
        <v>160</v>
      </c>
      <c r="L239" s="11" t="s">
        <v>32</v>
      </c>
      <c r="M239" s="12">
        <v>2000</v>
      </c>
      <c r="N239" s="12">
        <v>2.88</v>
      </c>
      <c r="O239" s="12">
        <v>5760</v>
      </c>
      <c r="P239" s="12">
        <v>0</v>
      </c>
      <c r="Q239" s="12">
        <v>0</v>
      </c>
      <c r="R239" s="12">
        <v>5760</v>
      </c>
      <c r="S239" s="46">
        <f t="shared" si="4"/>
        <v>139564800</v>
      </c>
    </row>
    <row r="240" spans="1:19" s="22" customFormat="1" x14ac:dyDescent="0.3">
      <c r="A240" s="10" t="s">
        <v>1265</v>
      </c>
      <c r="B240" s="11" t="s">
        <v>1263</v>
      </c>
      <c r="C240" s="11">
        <v>1745250</v>
      </c>
      <c r="D240" s="11" t="s">
        <v>125</v>
      </c>
      <c r="E240" s="10"/>
      <c r="F240" s="11" t="s">
        <v>126</v>
      </c>
      <c r="G240" s="11" t="s">
        <v>81</v>
      </c>
      <c r="H240" s="11">
        <v>24230</v>
      </c>
      <c r="I240" s="11">
        <v>10</v>
      </c>
      <c r="J240" s="11" t="s">
        <v>161</v>
      </c>
      <c r="K240" s="11" t="s">
        <v>162</v>
      </c>
      <c r="L240" s="11" t="s">
        <v>32</v>
      </c>
      <c r="M240" s="12">
        <v>600</v>
      </c>
      <c r="N240" s="12">
        <v>5.75</v>
      </c>
      <c r="O240" s="12">
        <v>3450</v>
      </c>
      <c r="P240" s="12">
        <v>0</v>
      </c>
      <c r="Q240" s="12">
        <v>0</v>
      </c>
      <c r="R240" s="12">
        <v>3450</v>
      </c>
      <c r="S240" s="46">
        <f t="shared" si="4"/>
        <v>83593500</v>
      </c>
    </row>
    <row r="241" spans="1:19" s="22" customFormat="1" x14ac:dyDescent="0.3">
      <c r="A241" s="10" t="s">
        <v>1265</v>
      </c>
      <c r="B241" s="11" t="s">
        <v>1263</v>
      </c>
      <c r="C241" s="11">
        <v>1745250</v>
      </c>
      <c r="D241" s="11" t="s">
        <v>125</v>
      </c>
      <c r="E241" s="10"/>
      <c r="F241" s="11" t="s">
        <v>126</v>
      </c>
      <c r="G241" s="11" t="s">
        <v>81</v>
      </c>
      <c r="H241" s="11">
        <v>24230</v>
      </c>
      <c r="I241" s="11">
        <v>11</v>
      </c>
      <c r="J241" s="11" t="s">
        <v>165</v>
      </c>
      <c r="K241" s="11" t="s">
        <v>166</v>
      </c>
      <c r="L241" s="11" t="s">
        <v>32</v>
      </c>
      <c r="M241" s="12">
        <v>400</v>
      </c>
      <c r="N241" s="12">
        <v>6.33</v>
      </c>
      <c r="O241" s="12">
        <v>2532</v>
      </c>
      <c r="P241" s="12">
        <v>0</v>
      </c>
      <c r="Q241" s="12">
        <v>0</v>
      </c>
      <c r="R241" s="12">
        <v>2532</v>
      </c>
      <c r="S241" s="46">
        <f t="shared" si="4"/>
        <v>61350360</v>
      </c>
    </row>
    <row r="242" spans="1:19" s="22" customFormat="1" x14ac:dyDescent="0.3">
      <c r="A242" s="10" t="s">
        <v>1265</v>
      </c>
      <c r="B242" s="11" t="s">
        <v>1263</v>
      </c>
      <c r="C242" s="11">
        <v>1745250</v>
      </c>
      <c r="D242" s="11" t="s">
        <v>125</v>
      </c>
      <c r="E242" s="10"/>
      <c r="F242" s="11" t="s">
        <v>126</v>
      </c>
      <c r="G242" s="11" t="s">
        <v>81</v>
      </c>
      <c r="H242" s="11">
        <v>24230</v>
      </c>
      <c r="I242" s="11">
        <v>12</v>
      </c>
      <c r="J242" s="11"/>
      <c r="K242" s="11" t="s">
        <v>1266</v>
      </c>
      <c r="L242" s="11" t="s">
        <v>46</v>
      </c>
      <c r="M242" s="12">
        <v>0</v>
      </c>
      <c r="N242" s="12">
        <v>0</v>
      </c>
      <c r="O242" s="12">
        <v>0</v>
      </c>
      <c r="P242" s="12">
        <v>0</v>
      </c>
      <c r="Q242" s="12">
        <v>0</v>
      </c>
      <c r="R242" s="12">
        <v>0</v>
      </c>
      <c r="S242" s="46">
        <f t="shared" si="4"/>
        <v>0</v>
      </c>
    </row>
    <row r="243" spans="1:19" s="22" customFormat="1" x14ac:dyDescent="0.3">
      <c r="A243" s="10" t="s">
        <v>1267</v>
      </c>
      <c r="B243" s="11" t="s">
        <v>1263</v>
      </c>
      <c r="C243" s="11">
        <v>1745253</v>
      </c>
      <c r="D243" s="11" t="s">
        <v>125</v>
      </c>
      <c r="E243" s="10"/>
      <c r="F243" s="11" t="s">
        <v>126</v>
      </c>
      <c r="G243" s="11" t="s">
        <v>81</v>
      </c>
      <c r="H243" s="11">
        <v>24230</v>
      </c>
      <c r="I243" s="11">
        <v>1</v>
      </c>
      <c r="J243" s="11" t="s">
        <v>86</v>
      </c>
      <c r="K243" s="11" t="s">
        <v>87</v>
      </c>
      <c r="L243" s="11" t="s">
        <v>32</v>
      </c>
      <c r="M243" s="12">
        <v>2800</v>
      </c>
      <c r="N243" s="12">
        <v>5.1100000000000003</v>
      </c>
      <c r="O243" s="12">
        <v>14308</v>
      </c>
      <c r="P243" s="12">
        <v>0</v>
      </c>
      <c r="Q243" s="12">
        <v>0</v>
      </c>
      <c r="R243" s="12">
        <v>14308</v>
      </c>
      <c r="S243" s="46">
        <f t="shared" si="4"/>
        <v>346682840</v>
      </c>
    </row>
    <row r="244" spans="1:19" s="22" customFormat="1" x14ac:dyDescent="0.3">
      <c r="A244" s="10" t="s">
        <v>1267</v>
      </c>
      <c r="B244" s="11" t="s">
        <v>1263</v>
      </c>
      <c r="C244" s="11">
        <v>1745253</v>
      </c>
      <c r="D244" s="11" t="s">
        <v>125</v>
      </c>
      <c r="E244" s="10"/>
      <c r="F244" s="11" t="s">
        <v>126</v>
      </c>
      <c r="G244" s="11" t="s">
        <v>81</v>
      </c>
      <c r="H244" s="11">
        <v>24230</v>
      </c>
      <c r="I244" s="11">
        <v>2</v>
      </c>
      <c r="J244" s="11" t="s">
        <v>127</v>
      </c>
      <c r="K244" s="11" t="s">
        <v>128</v>
      </c>
      <c r="L244" s="11" t="s">
        <v>32</v>
      </c>
      <c r="M244" s="12">
        <v>1800</v>
      </c>
      <c r="N244" s="12">
        <v>5.1100000000000003</v>
      </c>
      <c r="O244" s="12">
        <v>9198</v>
      </c>
      <c r="P244" s="12">
        <v>0</v>
      </c>
      <c r="Q244" s="12">
        <v>0</v>
      </c>
      <c r="R244" s="12">
        <v>9198</v>
      </c>
      <c r="S244" s="46">
        <f t="shared" si="4"/>
        <v>222867540</v>
      </c>
    </row>
    <row r="245" spans="1:19" s="22" customFormat="1" x14ac:dyDescent="0.3">
      <c r="A245" s="10" t="s">
        <v>1267</v>
      </c>
      <c r="B245" s="11" t="s">
        <v>1263</v>
      </c>
      <c r="C245" s="11">
        <v>1745253</v>
      </c>
      <c r="D245" s="11" t="s">
        <v>125</v>
      </c>
      <c r="E245" s="10"/>
      <c r="F245" s="11" t="s">
        <v>126</v>
      </c>
      <c r="G245" s="11" t="s">
        <v>81</v>
      </c>
      <c r="H245" s="11">
        <v>24230</v>
      </c>
      <c r="I245" s="11">
        <v>3</v>
      </c>
      <c r="J245" s="11" t="s">
        <v>131</v>
      </c>
      <c r="K245" s="11" t="s">
        <v>132</v>
      </c>
      <c r="L245" s="11" t="s">
        <v>32</v>
      </c>
      <c r="M245" s="12">
        <v>600</v>
      </c>
      <c r="N245" s="12">
        <v>4.68</v>
      </c>
      <c r="O245" s="12">
        <v>2808</v>
      </c>
      <c r="P245" s="12">
        <v>0</v>
      </c>
      <c r="Q245" s="12">
        <v>0</v>
      </c>
      <c r="R245" s="12">
        <v>2808</v>
      </c>
      <c r="S245" s="46">
        <f t="shared" si="4"/>
        <v>68037840</v>
      </c>
    </row>
    <row r="246" spans="1:19" s="22" customFormat="1" x14ac:dyDescent="0.3">
      <c r="A246" s="10" t="s">
        <v>1267</v>
      </c>
      <c r="B246" s="11" t="s">
        <v>1263</v>
      </c>
      <c r="C246" s="11">
        <v>1745253</v>
      </c>
      <c r="D246" s="11" t="s">
        <v>125</v>
      </c>
      <c r="E246" s="10"/>
      <c r="F246" s="11" t="s">
        <v>126</v>
      </c>
      <c r="G246" s="11" t="s">
        <v>81</v>
      </c>
      <c r="H246" s="11">
        <v>24230</v>
      </c>
      <c r="I246" s="11">
        <v>4</v>
      </c>
      <c r="J246" s="11" t="s">
        <v>135</v>
      </c>
      <c r="K246" s="11" t="s">
        <v>136</v>
      </c>
      <c r="L246" s="11" t="s">
        <v>32</v>
      </c>
      <c r="M246" s="12">
        <v>300</v>
      </c>
      <c r="N246" s="12">
        <v>5.68</v>
      </c>
      <c r="O246" s="12">
        <v>1704</v>
      </c>
      <c r="P246" s="12">
        <v>0</v>
      </c>
      <c r="Q246" s="12">
        <v>0</v>
      </c>
      <c r="R246" s="12">
        <v>1704</v>
      </c>
      <c r="S246" s="46">
        <f t="shared" si="4"/>
        <v>41287920</v>
      </c>
    </row>
    <row r="247" spans="1:19" s="22" customFormat="1" x14ac:dyDescent="0.3">
      <c r="A247" s="10" t="s">
        <v>1267</v>
      </c>
      <c r="B247" s="11" t="s">
        <v>1263</v>
      </c>
      <c r="C247" s="11">
        <v>1745253</v>
      </c>
      <c r="D247" s="11" t="s">
        <v>125</v>
      </c>
      <c r="E247" s="10"/>
      <c r="F247" s="11" t="s">
        <v>126</v>
      </c>
      <c r="G247" s="11" t="s">
        <v>81</v>
      </c>
      <c r="H247" s="11">
        <v>24230</v>
      </c>
      <c r="I247" s="11">
        <v>5</v>
      </c>
      <c r="J247" s="11" t="s">
        <v>137</v>
      </c>
      <c r="K247" s="11" t="s">
        <v>138</v>
      </c>
      <c r="L247" s="11" t="s">
        <v>32</v>
      </c>
      <c r="M247" s="12">
        <v>1000</v>
      </c>
      <c r="N247" s="12">
        <v>4.68</v>
      </c>
      <c r="O247" s="12">
        <v>4680</v>
      </c>
      <c r="P247" s="12">
        <v>0</v>
      </c>
      <c r="Q247" s="12">
        <v>0</v>
      </c>
      <c r="R247" s="12">
        <v>4680</v>
      </c>
      <c r="S247" s="46">
        <f t="shared" si="4"/>
        <v>113396400</v>
      </c>
    </row>
    <row r="248" spans="1:19" s="22" customFormat="1" x14ac:dyDescent="0.3">
      <c r="A248" s="10" t="s">
        <v>1267</v>
      </c>
      <c r="B248" s="11" t="s">
        <v>1263</v>
      </c>
      <c r="C248" s="11">
        <v>1745253</v>
      </c>
      <c r="D248" s="11" t="s">
        <v>125</v>
      </c>
      <c r="E248" s="10"/>
      <c r="F248" s="11" t="s">
        <v>126</v>
      </c>
      <c r="G248" s="11" t="s">
        <v>81</v>
      </c>
      <c r="H248" s="11">
        <v>24230</v>
      </c>
      <c r="I248" s="11">
        <v>6</v>
      </c>
      <c r="J248" s="11" t="s">
        <v>139</v>
      </c>
      <c r="K248" s="11" t="s">
        <v>140</v>
      </c>
      <c r="L248" s="11" t="s">
        <v>32</v>
      </c>
      <c r="M248" s="12">
        <v>400</v>
      </c>
      <c r="N248" s="12">
        <v>4.68</v>
      </c>
      <c r="O248" s="12">
        <v>1872</v>
      </c>
      <c r="P248" s="12">
        <v>0</v>
      </c>
      <c r="Q248" s="12">
        <v>0</v>
      </c>
      <c r="R248" s="12">
        <v>1872</v>
      </c>
      <c r="S248" s="46">
        <f t="shared" si="4"/>
        <v>45358560</v>
      </c>
    </row>
    <row r="249" spans="1:19" s="22" customFormat="1" x14ac:dyDescent="0.3">
      <c r="A249" s="10" t="s">
        <v>1267</v>
      </c>
      <c r="B249" s="11" t="s">
        <v>1263</v>
      </c>
      <c r="C249" s="11">
        <v>1745253</v>
      </c>
      <c r="D249" s="11" t="s">
        <v>125</v>
      </c>
      <c r="E249" s="10"/>
      <c r="F249" s="11" t="s">
        <v>126</v>
      </c>
      <c r="G249" s="11" t="s">
        <v>81</v>
      </c>
      <c r="H249" s="11">
        <v>24230</v>
      </c>
      <c r="I249" s="11">
        <v>7</v>
      </c>
      <c r="J249" s="11" t="s">
        <v>143</v>
      </c>
      <c r="K249" s="11" t="s">
        <v>144</v>
      </c>
      <c r="L249" s="11" t="s">
        <v>32</v>
      </c>
      <c r="M249" s="12">
        <v>400</v>
      </c>
      <c r="N249" s="12">
        <v>5.68</v>
      </c>
      <c r="O249" s="12">
        <v>2272</v>
      </c>
      <c r="P249" s="12">
        <v>0</v>
      </c>
      <c r="Q249" s="12">
        <v>0</v>
      </c>
      <c r="R249" s="12">
        <v>2272</v>
      </c>
      <c r="S249" s="46">
        <f t="shared" si="4"/>
        <v>55050560</v>
      </c>
    </row>
    <row r="250" spans="1:19" s="22" customFormat="1" x14ac:dyDescent="0.3">
      <c r="A250" s="10" t="s">
        <v>1267</v>
      </c>
      <c r="B250" s="11" t="s">
        <v>1263</v>
      </c>
      <c r="C250" s="11">
        <v>1745253</v>
      </c>
      <c r="D250" s="11" t="s">
        <v>125</v>
      </c>
      <c r="E250" s="10"/>
      <c r="F250" s="11" t="s">
        <v>126</v>
      </c>
      <c r="G250" s="11" t="s">
        <v>81</v>
      </c>
      <c r="H250" s="11">
        <v>24230</v>
      </c>
      <c r="I250" s="11">
        <v>8</v>
      </c>
      <c r="J250" s="11"/>
      <c r="K250" s="11" t="s">
        <v>1268</v>
      </c>
      <c r="L250" s="11" t="s">
        <v>46</v>
      </c>
      <c r="M250" s="12">
        <v>0</v>
      </c>
      <c r="N250" s="12">
        <v>0</v>
      </c>
      <c r="O250" s="12">
        <v>0</v>
      </c>
      <c r="P250" s="12">
        <v>0</v>
      </c>
      <c r="Q250" s="12">
        <v>0</v>
      </c>
      <c r="R250" s="12">
        <v>0</v>
      </c>
      <c r="S250" s="46">
        <f t="shared" si="4"/>
        <v>0</v>
      </c>
    </row>
    <row r="251" spans="1:19" s="22" customFormat="1" x14ac:dyDescent="0.3">
      <c r="A251" s="10" t="s">
        <v>1269</v>
      </c>
      <c r="B251" s="11" t="s">
        <v>1270</v>
      </c>
      <c r="C251" s="11">
        <v>1745228</v>
      </c>
      <c r="D251" s="11" t="s">
        <v>347</v>
      </c>
      <c r="E251" s="10"/>
      <c r="F251" s="11" t="s">
        <v>348</v>
      </c>
      <c r="G251" s="11" t="s">
        <v>81</v>
      </c>
      <c r="H251" s="11">
        <v>24278</v>
      </c>
      <c r="I251" s="11">
        <v>1</v>
      </c>
      <c r="J251" s="11" t="s">
        <v>147</v>
      </c>
      <c r="K251" s="11" t="s">
        <v>148</v>
      </c>
      <c r="L251" s="11" t="s">
        <v>32</v>
      </c>
      <c r="M251" s="12">
        <v>700</v>
      </c>
      <c r="N251" s="12">
        <v>4.8499999999999996</v>
      </c>
      <c r="O251" s="12">
        <v>3395</v>
      </c>
      <c r="P251" s="12">
        <v>0</v>
      </c>
      <c r="Q251" s="12">
        <v>0</v>
      </c>
      <c r="R251" s="12">
        <v>3395</v>
      </c>
      <c r="S251" s="46">
        <f t="shared" si="4"/>
        <v>82423810</v>
      </c>
    </row>
    <row r="252" spans="1:19" s="22" customFormat="1" x14ac:dyDescent="0.3">
      <c r="A252" s="10" t="s">
        <v>1269</v>
      </c>
      <c r="B252" s="11" t="s">
        <v>1270</v>
      </c>
      <c r="C252" s="11">
        <v>1745228</v>
      </c>
      <c r="D252" s="11" t="s">
        <v>347</v>
      </c>
      <c r="E252" s="10"/>
      <c r="F252" s="11" t="s">
        <v>348</v>
      </c>
      <c r="G252" s="11" t="s">
        <v>81</v>
      </c>
      <c r="H252" s="11">
        <v>24278</v>
      </c>
      <c r="I252" s="11">
        <v>2</v>
      </c>
      <c r="J252" s="11" t="s">
        <v>82</v>
      </c>
      <c r="K252" s="11" t="s">
        <v>83</v>
      </c>
      <c r="L252" s="11" t="s">
        <v>32</v>
      </c>
      <c r="M252" s="12">
        <v>700</v>
      </c>
      <c r="N252" s="12">
        <v>4.8499999999999996</v>
      </c>
      <c r="O252" s="12">
        <v>3395</v>
      </c>
      <c r="P252" s="12">
        <v>0</v>
      </c>
      <c r="Q252" s="12">
        <v>0</v>
      </c>
      <c r="R252" s="12">
        <v>3395</v>
      </c>
      <c r="S252" s="46">
        <f t="shared" si="4"/>
        <v>82423810</v>
      </c>
    </row>
    <row r="253" spans="1:19" s="22" customFormat="1" x14ac:dyDescent="0.3">
      <c r="A253" s="10" t="s">
        <v>1269</v>
      </c>
      <c r="B253" s="11" t="s">
        <v>1270</v>
      </c>
      <c r="C253" s="11">
        <v>1745228</v>
      </c>
      <c r="D253" s="11" t="s">
        <v>347</v>
      </c>
      <c r="E253" s="10"/>
      <c r="F253" s="11" t="s">
        <v>348</v>
      </c>
      <c r="G253" s="11" t="s">
        <v>81</v>
      </c>
      <c r="H253" s="11">
        <v>24278</v>
      </c>
      <c r="I253" s="11">
        <v>3</v>
      </c>
      <c r="J253" s="11" t="s">
        <v>86</v>
      </c>
      <c r="K253" s="11" t="s">
        <v>87</v>
      </c>
      <c r="L253" s="11" t="s">
        <v>32</v>
      </c>
      <c r="M253" s="12">
        <v>1600</v>
      </c>
      <c r="N253" s="12">
        <v>4.1100000000000003</v>
      </c>
      <c r="O253" s="12">
        <v>6576</v>
      </c>
      <c r="P253" s="12">
        <v>0</v>
      </c>
      <c r="Q253" s="12">
        <v>0</v>
      </c>
      <c r="R253" s="12">
        <v>6576</v>
      </c>
      <c r="S253" s="46">
        <f t="shared" si="4"/>
        <v>159652128</v>
      </c>
    </row>
    <row r="254" spans="1:19" s="22" customFormat="1" x14ac:dyDescent="0.3">
      <c r="A254" s="10" t="s">
        <v>1269</v>
      </c>
      <c r="B254" s="11" t="s">
        <v>1270</v>
      </c>
      <c r="C254" s="11">
        <v>1745228</v>
      </c>
      <c r="D254" s="11" t="s">
        <v>347</v>
      </c>
      <c r="E254" s="10"/>
      <c r="F254" s="11" t="s">
        <v>348</v>
      </c>
      <c r="G254" s="11" t="s">
        <v>81</v>
      </c>
      <c r="H254" s="11">
        <v>24278</v>
      </c>
      <c r="I254" s="11">
        <v>4</v>
      </c>
      <c r="J254" s="11" t="s">
        <v>127</v>
      </c>
      <c r="K254" s="11" t="s">
        <v>128</v>
      </c>
      <c r="L254" s="11" t="s">
        <v>32</v>
      </c>
      <c r="M254" s="12">
        <v>1000</v>
      </c>
      <c r="N254" s="12">
        <v>4.1100000000000003</v>
      </c>
      <c r="O254" s="12">
        <v>4110</v>
      </c>
      <c r="P254" s="12">
        <v>0</v>
      </c>
      <c r="Q254" s="12">
        <v>0</v>
      </c>
      <c r="R254" s="12">
        <v>4110</v>
      </c>
      <c r="S254" s="46">
        <f t="shared" si="4"/>
        <v>99782580</v>
      </c>
    </row>
    <row r="255" spans="1:19" s="22" customFormat="1" x14ac:dyDescent="0.3">
      <c r="A255" s="10" t="s">
        <v>1269</v>
      </c>
      <c r="B255" s="11" t="s">
        <v>1270</v>
      </c>
      <c r="C255" s="11">
        <v>1745228</v>
      </c>
      <c r="D255" s="11" t="s">
        <v>347</v>
      </c>
      <c r="E255" s="10"/>
      <c r="F255" s="11" t="s">
        <v>348</v>
      </c>
      <c r="G255" s="11" t="s">
        <v>81</v>
      </c>
      <c r="H255" s="11">
        <v>24278</v>
      </c>
      <c r="I255" s="11">
        <v>5</v>
      </c>
      <c r="J255" s="11"/>
      <c r="K255" s="11" t="s">
        <v>1271</v>
      </c>
      <c r="L255" s="11" t="s">
        <v>46</v>
      </c>
      <c r="M255" s="12">
        <v>0</v>
      </c>
      <c r="N255" s="12">
        <v>0</v>
      </c>
      <c r="O255" s="12">
        <v>0</v>
      </c>
      <c r="P255" s="12">
        <v>0</v>
      </c>
      <c r="Q255" s="12">
        <v>0</v>
      </c>
      <c r="R255" s="12">
        <v>0</v>
      </c>
      <c r="S255" s="46">
        <f t="shared" si="4"/>
        <v>0</v>
      </c>
    </row>
    <row r="256" spans="1:19" s="22" customFormat="1" x14ac:dyDescent="0.3">
      <c r="A256" s="10" t="s">
        <v>1272</v>
      </c>
      <c r="B256" s="11" t="s">
        <v>1270</v>
      </c>
      <c r="C256" s="11">
        <v>1745229</v>
      </c>
      <c r="D256" s="11" t="s">
        <v>27</v>
      </c>
      <c r="E256" s="10"/>
      <c r="F256" s="11" t="s">
        <v>28</v>
      </c>
      <c r="G256" s="11" t="s">
        <v>29</v>
      </c>
      <c r="H256" s="11">
        <v>25545</v>
      </c>
      <c r="I256" s="11">
        <v>1</v>
      </c>
      <c r="J256" s="11" t="s">
        <v>48</v>
      </c>
      <c r="K256" s="11" t="s">
        <v>49</v>
      </c>
      <c r="L256" s="11" t="s">
        <v>32</v>
      </c>
      <c r="M256" s="12">
        <v>1000</v>
      </c>
      <c r="N256" s="12">
        <v>6.15</v>
      </c>
      <c r="O256" s="12">
        <v>6150</v>
      </c>
      <c r="P256" s="12">
        <v>0</v>
      </c>
      <c r="Q256" s="12">
        <v>0</v>
      </c>
      <c r="R256" s="12">
        <v>6150</v>
      </c>
      <c r="S256" s="46">
        <f t="shared" si="4"/>
        <v>157101750</v>
      </c>
    </row>
    <row r="257" spans="1:19" s="22" customFormat="1" x14ac:dyDescent="0.3">
      <c r="A257" s="10" t="s">
        <v>1272</v>
      </c>
      <c r="B257" s="11" t="s">
        <v>1270</v>
      </c>
      <c r="C257" s="11">
        <v>1745229</v>
      </c>
      <c r="D257" s="11" t="s">
        <v>27</v>
      </c>
      <c r="E257" s="10"/>
      <c r="F257" s="11" t="s">
        <v>28</v>
      </c>
      <c r="G257" s="11" t="s">
        <v>29</v>
      </c>
      <c r="H257" s="11">
        <v>25545</v>
      </c>
      <c r="I257" s="11">
        <v>2</v>
      </c>
      <c r="J257" s="11" t="s">
        <v>50</v>
      </c>
      <c r="K257" s="11" t="s">
        <v>51</v>
      </c>
      <c r="L257" s="11" t="s">
        <v>32</v>
      </c>
      <c r="M257" s="12">
        <v>700</v>
      </c>
      <c r="N257" s="12">
        <v>5.28</v>
      </c>
      <c r="O257" s="12">
        <v>3696</v>
      </c>
      <c r="P257" s="12">
        <v>0</v>
      </c>
      <c r="Q257" s="12">
        <v>0</v>
      </c>
      <c r="R257" s="12">
        <v>3696</v>
      </c>
      <c r="S257" s="46">
        <f t="shared" si="4"/>
        <v>94414320</v>
      </c>
    </row>
    <row r="258" spans="1:19" s="22" customFormat="1" x14ac:dyDescent="0.3">
      <c r="A258" s="10" t="s">
        <v>1272</v>
      </c>
      <c r="B258" s="11" t="s">
        <v>1270</v>
      </c>
      <c r="C258" s="11">
        <v>1745229</v>
      </c>
      <c r="D258" s="11" t="s">
        <v>27</v>
      </c>
      <c r="E258" s="10"/>
      <c r="F258" s="11" t="s">
        <v>28</v>
      </c>
      <c r="G258" s="11" t="s">
        <v>29</v>
      </c>
      <c r="H258" s="11">
        <v>25545</v>
      </c>
      <c r="I258" s="11">
        <v>3</v>
      </c>
      <c r="J258" s="11" t="s">
        <v>52</v>
      </c>
      <c r="K258" s="11" t="s">
        <v>53</v>
      </c>
      <c r="L258" s="11" t="s">
        <v>32</v>
      </c>
      <c r="M258" s="12">
        <v>700</v>
      </c>
      <c r="N258" s="12">
        <v>6.01</v>
      </c>
      <c r="O258" s="12">
        <v>4207</v>
      </c>
      <c r="P258" s="12">
        <v>0</v>
      </c>
      <c r="Q258" s="12">
        <v>0</v>
      </c>
      <c r="R258" s="12">
        <v>4207</v>
      </c>
      <c r="S258" s="46">
        <f t="shared" si="4"/>
        <v>107467815</v>
      </c>
    </row>
    <row r="259" spans="1:19" s="22" customFormat="1" x14ac:dyDescent="0.3">
      <c r="A259" s="10" t="s">
        <v>1272</v>
      </c>
      <c r="B259" s="11" t="s">
        <v>1270</v>
      </c>
      <c r="C259" s="11">
        <v>1745229</v>
      </c>
      <c r="D259" s="11" t="s">
        <v>27</v>
      </c>
      <c r="E259" s="10"/>
      <c r="F259" s="11" t="s">
        <v>28</v>
      </c>
      <c r="G259" s="11" t="s">
        <v>29</v>
      </c>
      <c r="H259" s="11">
        <v>25545</v>
      </c>
      <c r="I259" s="11">
        <v>4</v>
      </c>
      <c r="J259" s="11"/>
      <c r="K259" s="11" t="s">
        <v>1273</v>
      </c>
      <c r="L259" s="11" t="s">
        <v>46</v>
      </c>
      <c r="M259" s="12">
        <v>0</v>
      </c>
      <c r="N259" s="12">
        <v>0</v>
      </c>
      <c r="O259" s="12">
        <v>0</v>
      </c>
      <c r="P259" s="12">
        <v>0</v>
      </c>
      <c r="Q259" s="12">
        <v>0</v>
      </c>
      <c r="R259" s="12">
        <v>0</v>
      </c>
      <c r="S259" s="46">
        <f t="shared" si="4"/>
        <v>0</v>
      </c>
    </row>
    <row r="260" spans="1:19" s="22" customFormat="1" x14ac:dyDescent="0.3">
      <c r="A260" s="10" t="s">
        <v>1274</v>
      </c>
      <c r="B260" s="11" t="s">
        <v>1270</v>
      </c>
      <c r="C260" s="11">
        <v>1745230</v>
      </c>
      <c r="D260" s="11" t="s">
        <v>27</v>
      </c>
      <c r="E260" s="10"/>
      <c r="F260" s="11" t="s">
        <v>28</v>
      </c>
      <c r="G260" s="11" t="s">
        <v>29</v>
      </c>
      <c r="H260" s="11">
        <v>25545</v>
      </c>
      <c r="I260" s="11">
        <v>1</v>
      </c>
      <c r="J260" s="11" t="s">
        <v>30</v>
      </c>
      <c r="K260" s="11" t="s">
        <v>31</v>
      </c>
      <c r="L260" s="11" t="s">
        <v>32</v>
      </c>
      <c r="M260" s="12">
        <v>1000</v>
      </c>
      <c r="N260" s="12">
        <v>2.88</v>
      </c>
      <c r="O260" s="12">
        <v>2880</v>
      </c>
      <c r="P260" s="12">
        <v>0</v>
      </c>
      <c r="Q260" s="12">
        <v>0</v>
      </c>
      <c r="R260" s="12">
        <v>2880</v>
      </c>
      <c r="S260" s="46">
        <f t="shared" si="4"/>
        <v>73569600</v>
      </c>
    </row>
    <row r="261" spans="1:19" s="22" customFormat="1" x14ac:dyDescent="0.3">
      <c r="A261" s="10" t="s">
        <v>1274</v>
      </c>
      <c r="B261" s="11" t="s">
        <v>1270</v>
      </c>
      <c r="C261" s="11">
        <v>1745230</v>
      </c>
      <c r="D261" s="11" t="s">
        <v>27</v>
      </c>
      <c r="E261" s="10"/>
      <c r="F261" s="11" t="s">
        <v>28</v>
      </c>
      <c r="G261" s="11" t="s">
        <v>29</v>
      </c>
      <c r="H261" s="11">
        <v>25545</v>
      </c>
      <c r="I261" s="11">
        <v>2</v>
      </c>
      <c r="J261" s="11" t="s">
        <v>35</v>
      </c>
      <c r="K261" s="11" t="s">
        <v>36</v>
      </c>
      <c r="L261" s="11" t="s">
        <v>32</v>
      </c>
      <c r="M261" s="12">
        <v>100</v>
      </c>
      <c r="N261" s="12">
        <v>3.47</v>
      </c>
      <c r="O261" s="12">
        <v>347</v>
      </c>
      <c r="P261" s="12">
        <v>0</v>
      </c>
      <c r="Q261" s="12">
        <v>0</v>
      </c>
      <c r="R261" s="12">
        <v>347</v>
      </c>
      <c r="S261" s="46">
        <f t="shared" si="4"/>
        <v>8864115</v>
      </c>
    </row>
    <row r="262" spans="1:19" s="22" customFormat="1" x14ac:dyDescent="0.3">
      <c r="A262" s="10" t="s">
        <v>1274</v>
      </c>
      <c r="B262" s="11" t="s">
        <v>1270</v>
      </c>
      <c r="C262" s="11">
        <v>1745230</v>
      </c>
      <c r="D262" s="11" t="s">
        <v>27</v>
      </c>
      <c r="E262" s="10"/>
      <c r="F262" s="11" t="s">
        <v>28</v>
      </c>
      <c r="G262" s="11" t="s">
        <v>29</v>
      </c>
      <c r="H262" s="11">
        <v>25545</v>
      </c>
      <c r="I262" s="11">
        <v>3</v>
      </c>
      <c r="J262" s="11" t="s">
        <v>37</v>
      </c>
      <c r="K262" s="11" t="s">
        <v>38</v>
      </c>
      <c r="L262" s="11" t="s">
        <v>32</v>
      </c>
      <c r="M262" s="12">
        <v>100</v>
      </c>
      <c r="N262" s="12">
        <v>3.66</v>
      </c>
      <c r="O262" s="12">
        <v>366</v>
      </c>
      <c r="P262" s="12">
        <v>0</v>
      </c>
      <c r="Q262" s="12">
        <v>0</v>
      </c>
      <c r="R262" s="12">
        <v>366</v>
      </c>
      <c r="S262" s="46">
        <f t="shared" si="4"/>
        <v>9349470</v>
      </c>
    </row>
    <row r="263" spans="1:19" s="22" customFormat="1" x14ac:dyDescent="0.3">
      <c r="A263" s="10" t="s">
        <v>1274</v>
      </c>
      <c r="B263" s="11" t="s">
        <v>1270</v>
      </c>
      <c r="C263" s="11">
        <v>1745230</v>
      </c>
      <c r="D263" s="11" t="s">
        <v>27</v>
      </c>
      <c r="E263" s="10"/>
      <c r="F263" s="11" t="s">
        <v>28</v>
      </c>
      <c r="G263" s="11" t="s">
        <v>29</v>
      </c>
      <c r="H263" s="11">
        <v>25545</v>
      </c>
      <c r="I263" s="11">
        <v>4</v>
      </c>
      <c r="J263" s="11" t="s">
        <v>39</v>
      </c>
      <c r="K263" s="11" t="s">
        <v>40</v>
      </c>
      <c r="L263" s="11" t="s">
        <v>32</v>
      </c>
      <c r="M263" s="12">
        <v>200</v>
      </c>
      <c r="N263" s="12">
        <v>3.7</v>
      </c>
      <c r="O263" s="12">
        <v>740</v>
      </c>
      <c r="P263" s="12">
        <v>0</v>
      </c>
      <c r="Q263" s="12">
        <v>0</v>
      </c>
      <c r="R263" s="12">
        <v>740</v>
      </c>
      <c r="S263" s="46">
        <f t="shared" si="4"/>
        <v>18903300</v>
      </c>
    </row>
    <row r="264" spans="1:19" s="22" customFormat="1" x14ac:dyDescent="0.3">
      <c r="A264" s="10" t="s">
        <v>1274</v>
      </c>
      <c r="B264" s="11" t="s">
        <v>1270</v>
      </c>
      <c r="C264" s="11">
        <v>1745230</v>
      </c>
      <c r="D264" s="11" t="s">
        <v>27</v>
      </c>
      <c r="E264" s="10"/>
      <c r="F264" s="11" t="s">
        <v>28</v>
      </c>
      <c r="G264" s="11" t="s">
        <v>29</v>
      </c>
      <c r="H264" s="11">
        <v>25545</v>
      </c>
      <c r="I264" s="11">
        <v>5</v>
      </c>
      <c r="J264" s="11" t="s">
        <v>247</v>
      </c>
      <c r="K264" s="11" t="s">
        <v>248</v>
      </c>
      <c r="L264" s="11" t="s">
        <v>32</v>
      </c>
      <c r="M264" s="12">
        <v>100</v>
      </c>
      <c r="N264" s="12">
        <v>4.0999999999999996</v>
      </c>
      <c r="O264" s="12">
        <v>410</v>
      </c>
      <c r="P264" s="12">
        <v>0</v>
      </c>
      <c r="Q264" s="12">
        <v>0</v>
      </c>
      <c r="R264" s="12">
        <v>410</v>
      </c>
      <c r="S264" s="46">
        <f t="shared" si="4"/>
        <v>10473450</v>
      </c>
    </row>
    <row r="265" spans="1:19" s="22" customFormat="1" x14ac:dyDescent="0.3">
      <c r="A265" s="10" t="s">
        <v>1274</v>
      </c>
      <c r="B265" s="11" t="s">
        <v>1270</v>
      </c>
      <c r="C265" s="11">
        <v>1745230</v>
      </c>
      <c r="D265" s="11" t="s">
        <v>27</v>
      </c>
      <c r="E265" s="10"/>
      <c r="F265" s="11" t="s">
        <v>28</v>
      </c>
      <c r="G265" s="11" t="s">
        <v>29</v>
      </c>
      <c r="H265" s="11">
        <v>25545</v>
      </c>
      <c r="I265" s="11">
        <v>6</v>
      </c>
      <c r="J265" s="11" t="s">
        <v>41</v>
      </c>
      <c r="K265" s="11" t="s">
        <v>42</v>
      </c>
      <c r="L265" s="11" t="s">
        <v>32</v>
      </c>
      <c r="M265" s="12">
        <v>200</v>
      </c>
      <c r="N265" s="12">
        <v>4.22</v>
      </c>
      <c r="O265" s="12">
        <v>844</v>
      </c>
      <c r="P265" s="12">
        <v>0</v>
      </c>
      <c r="Q265" s="12">
        <v>0</v>
      </c>
      <c r="R265" s="12">
        <v>844</v>
      </c>
      <c r="S265" s="46">
        <f t="shared" si="4"/>
        <v>21559980</v>
      </c>
    </row>
    <row r="266" spans="1:19" s="22" customFormat="1" x14ac:dyDescent="0.3">
      <c r="A266" s="10" t="s">
        <v>1274</v>
      </c>
      <c r="B266" s="11" t="s">
        <v>1270</v>
      </c>
      <c r="C266" s="11">
        <v>1745230</v>
      </c>
      <c r="D266" s="11" t="s">
        <v>27</v>
      </c>
      <c r="E266" s="10"/>
      <c r="F266" s="11" t="s">
        <v>28</v>
      </c>
      <c r="G266" s="11" t="s">
        <v>29</v>
      </c>
      <c r="H266" s="11">
        <v>25545</v>
      </c>
      <c r="I266" s="11">
        <v>7</v>
      </c>
      <c r="J266" s="11" t="s">
        <v>43</v>
      </c>
      <c r="K266" s="11" t="s">
        <v>44</v>
      </c>
      <c r="L266" s="11" t="s">
        <v>32</v>
      </c>
      <c r="M266" s="12">
        <v>800</v>
      </c>
      <c r="N266" s="12">
        <v>8.16</v>
      </c>
      <c r="O266" s="12">
        <v>6528</v>
      </c>
      <c r="P266" s="12">
        <v>0</v>
      </c>
      <c r="Q266" s="12">
        <v>0</v>
      </c>
      <c r="R266" s="12">
        <v>6528</v>
      </c>
      <c r="S266" s="46">
        <f t="shared" si="4"/>
        <v>166757760</v>
      </c>
    </row>
    <row r="267" spans="1:19" s="22" customFormat="1" x14ac:dyDescent="0.3">
      <c r="A267" s="10" t="s">
        <v>1274</v>
      </c>
      <c r="B267" s="11" t="s">
        <v>1270</v>
      </c>
      <c r="C267" s="11">
        <v>1745230</v>
      </c>
      <c r="D267" s="11" t="s">
        <v>27</v>
      </c>
      <c r="E267" s="10"/>
      <c r="F267" s="11" t="s">
        <v>28</v>
      </c>
      <c r="G267" s="11" t="s">
        <v>29</v>
      </c>
      <c r="H267" s="11">
        <v>25545</v>
      </c>
      <c r="I267" s="11">
        <v>8</v>
      </c>
      <c r="J267" s="11"/>
      <c r="K267" s="11" t="s">
        <v>1275</v>
      </c>
      <c r="L267" s="11" t="s">
        <v>46</v>
      </c>
      <c r="M267" s="12">
        <v>0</v>
      </c>
      <c r="N267" s="12">
        <v>0</v>
      </c>
      <c r="O267" s="12">
        <v>0</v>
      </c>
      <c r="P267" s="12">
        <v>0</v>
      </c>
      <c r="Q267" s="12">
        <v>0</v>
      </c>
      <c r="R267" s="12">
        <v>0</v>
      </c>
      <c r="S267" s="46">
        <f t="shared" si="4"/>
        <v>0</v>
      </c>
    </row>
    <row r="268" spans="1:19" s="22" customFormat="1" x14ac:dyDescent="0.3">
      <c r="A268" s="10" t="s">
        <v>1276</v>
      </c>
      <c r="B268" s="11" t="s">
        <v>1270</v>
      </c>
      <c r="C268" s="11">
        <v>1745231</v>
      </c>
      <c r="D268" s="11" t="s">
        <v>27</v>
      </c>
      <c r="E268" s="10"/>
      <c r="F268" s="11" t="s">
        <v>28</v>
      </c>
      <c r="G268" s="11" t="s">
        <v>29</v>
      </c>
      <c r="H268" s="11">
        <v>25545</v>
      </c>
      <c r="I268" s="11">
        <v>1</v>
      </c>
      <c r="J268" s="11" t="s">
        <v>253</v>
      </c>
      <c r="K268" s="11" t="s">
        <v>254</v>
      </c>
      <c r="L268" s="11" t="s">
        <v>32</v>
      </c>
      <c r="M268" s="12">
        <v>2000</v>
      </c>
      <c r="N268" s="12">
        <v>2.88002</v>
      </c>
      <c r="O268" s="12">
        <v>5760.04</v>
      </c>
      <c r="P268" s="12">
        <v>0</v>
      </c>
      <c r="Q268" s="12">
        <v>0</v>
      </c>
      <c r="R268" s="12">
        <v>5760.04</v>
      </c>
      <c r="S268" s="46">
        <f t="shared" si="4"/>
        <v>147140222</v>
      </c>
    </row>
    <row r="269" spans="1:19" s="22" customFormat="1" x14ac:dyDescent="0.3">
      <c r="A269" s="10" t="s">
        <v>1276</v>
      </c>
      <c r="B269" s="11" t="s">
        <v>1270</v>
      </c>
      <c r="C269" s="11">
        <v>1745231</v>
      </c>
      <c r="D269" s="11" t="s">
        <v>27</v>
      </c>
      <c r="E269" s="10"/>
      <c r="F269" s="11" t="s">
        <v>28</v>
      </c>
      <c r="G269" s="11" t="s">
        <v>29</v>
      </c>
      <c r="H269" s="11">
        <v>25545</v>
      </c>
      <c r="I269" s="11">
        <v>2</v>
      </c>
      <c r="J269" s="11" t="s">
        <v>255</v>
      </c>
      <c r="K269" s="11" t="s">
        <v>256</v>
      </c>
      <c r="L269" s="11" t="s">
        <v>32</v>
      </c>
      <c r="M269" s="12">
        <v>1000</v>
      </c>
      <c r="N269" s="12">
        <v>3.57</v>
      </c>
      <c r="O269" s="12">
        <v>3570</v>
      </c>
      <c r="P269" s="12">
        <v>0</v>
      </c>
      <c r="Q269" s="12">
        <v>0</v>
      </c>
      <c r="R269" s="12">
        <v>3570</v>
      </c>
      <c r="S269" s="46">
        <f t="shared" si="4"/>
        <v>91195650</v>
      </c>
    </row>
    <row r="270" spans="1:19" s="22" customFormat="1" x14ac:dyDescent="0.3">
      <c r="A270" s="10" t="s">
        <v>1276</v>
      </c>
      <c r="B270" s="11" t="s">
        <v>1270</v>
      </c>
      <c r="C270" s="11">
        <v>1745231</v>
      </c>
      <c r="D270" s="11" t="s">
        <v>27</v>
      </c>
      <c r="E270" s="10"/>
      <c r="F270" s="11" t="s">
        <v>28</v>
      </c>
      <c r="G270" s="11" t="s">
        <v>29</v>
      </c>
      <c r="H270" s="11">
        <v>25545</v>
      </c>
      <c r="I270" s="11">
        <v>3</v>
      </c>
      <c r="J270" s="11" t="s">
        <v>1108</v>
      </c>
      <c r="K270" s="11" t="s">
        <v>1109</v>
      </c>
      <c r="L270" s="11" t="s">
        <v>32</v>
      </c>
      <c r="M270" s="12">
        <v>200</v>
      </c>
      <c r="N270" s="12">
        <v>3.55</v>
      </c>
      <c r="O270" s="12">
        <v>710</v>
      </c>
      <c r="P270" s="12">
        <v>0</v>
      </c>
      <c r="Q270" s="12">
        <v>0</v>
      </c>
      <c r="R270" s="12">
        <v>710</v>
      </c>
      <c r="S270" s="46">
        <f t="shared" si="4"/>
        <v>18136950</v>
      </c>
    </row>
    <row r="271" spans="1:19" s="22" customFormat="1" x14ac:dyDescent="0.3">
      <c r="A271" s="10" t="s">
        <v>1276</v>
      </c>
      <c r="B271" s="11" t="s">
        <v>1270</v>
      </c>
      <c r="C271" s="11">
        <v>1745231</v>
      </c>
      <c r="D271" s="11" t="s">
        <v>27</v>
      </c>
      <c r="E271" s="10"/>
      <c r="F271" s="11" t="s">
        <v>28</v>
      </c>
      <c r="G271" s="11" t="s">
        <v>29</v>
      </c>
      <c r="H271" s="11">
        <v>25545</v>
      </c>
      <c r="I271" s="11">
        <v>4</v>
      </c>
      <c r="J271" s="11"/>
      <c r="K271" s="11" t="s">
        <v>1277</v>
      </c>
      <c r="L271" s="11" t="s">
        <v>46</v>
      </c>
      <c r="M271" s="12">
        <v>0</v>
      </c>
      <c r="N271" s="12">
        <v>0</v>
      </c>
      <c r="O271" s="12">
        <v>0</v>
      </c>
      <c r="P271" s="12">
        <v>0</v>
      </c>
      <c r="Q271" s="12">
        <v>0</v>
      </c>
      <c r="R271" s="12">
        <v>0</v>
      </c>
      <c r="S271" s="46">
        <f t="shared" si="4"/>
        <v>0</v>
      </c>
    </row>
    <row r="272" spans="1:19" s="22" customFormat="1" x14ac:dyDescent="0.3">
      <c r="A272" s="10" t="s">
        <v>1278</v>
      </c>
      <c r="B272" s="11" t="s">
        <v>1270</v>
      </c>
      <c r="C272" s="11">
        <v>1745232</v>
      </c>
      <c r="D272" s="11" t="s">
        <v>27</v>
      </c>
      <c r="E272" s="10"/>
      <c r="F272" s="11" t="s">
        <v>28</v>
      </c>
      <c r="G272" s="11" t="s">
        <v>29</v>
      </c>
      <c r="H272" s="11">
        <v>25545</v>
      </c>
      <c r="I272" s="11">
        <v>1</v>
      </c>
      <c r="J272" s="11" t="s">
        <v>56</v>
      </c>
      <c r="K272" s="11" t="s">
        <v>57</v>
      </c>
      <c r="L272" s="11" t="s">
        <v>32</v>
      </c>
      <c r="M272" s="12">
        <v>1000</v>
      </c>
      <c r="N272" s="12">
        <v>6.0540000000000003</v>
      </c>
      <c r="O272" s="12">
        <v>6054</v>
      </c>
      <c r="P272" s="12">
        <v>0</v>
      </c>
      <c r="Q272" s="12">
        <v>0</v>
      </c>
      <c r="R272" s="12">
        <v>6054</v>
      </c>
      <c r="S272" s="46">
        <f t="shared" si="4"/>
        <v>154649430</v>
      </c>
    </row>
    <row r="273" spans="1:19" s="22" customFormat="1" x14ac:dyDescent="0.3">
      <c r="A273" s="10" t="s">
        <v>1278</v>
      </c>
      <c r="B273" s="11" t="s">
        <v>1270</v>
      </c>
      <c r="C273" s="11">
        <v>1745232</v>
      </c>
      <c r="D273" s="11" t="s">
        <v>27</v>
      </c>
      <c r="E273" s="10"/>
      <c r="F273" s="11" t="s">
        <v>28</v>
      </c>
      <c r="G273" s="11" t="s">
        <v>29</v>
      </c>
      <c r="H273" s="11">
        <v>25545</v>
      </c>
      <c r="I273" s="11">
        <v>2</v>
      </c>
      <c r="J273" s="11" t="s">
        <v>58</v>
      </c>
      <c r="K273" s="11" t="s">
        <v>59</v>
      </c>
      <c r="L273" s="11" t="s">
        <v>32</v>
      </c>
      <c r="M273" s="12">
        <v>1000</v>
      </c>
      <c r="N273" s="12">
        <v>2.0880000000000001</v>
      </c>
      <c r="O273" s="12">
        <v>2088</v>
      </c>
      <c r="P273" s="12">
        <v>0</v>
      </c>
      <c r="Q273" s="12">
        <v>0</v>
      </c>
      <c r="R273" s="12">
        <v>2088</v>
      </c>
      <c r="S273" s="46">
        <f t="shared" si="4"/>
        <v>53337960</v>
      </c>
    </row>
    <row r="274" spans="1:19" s="22" customFormat="1" x14ac:dyDescent="0.3">
      <c r="A274" s="10" t="s">
        <v>1278</v>
      </c>
      <c r="B274" s="11" t="s">
        <v>1270</v>
      </c>
      <c r="C274" s="11">
        <v>1745232</v>
      </c>
      <c r="D274" s="11" t="s">
        <v>27</v>
      </c>
      <c r="E274" s="10"/>
      <c r="F274" s="11" t="s">
        <v>28</v>
      </c>
      <c r="G274" s="11" t="s">
        <v>29</v>
      </c>
      <c r="H274" s="11">
        <v>25545</v>
      </c>
      <c r="I274" s="11">
        <v>3</v>
      </c>
      <c r="J274" s="11" t="s">
        <v>516</v>
      </c>
      <c r="K274" s="11" t="s">
        <v>517</v>
      </c>
      <c r="L274" s="11" t="s">
        <v>32</v>
      </c>
      <c r="M274" s="12">
        <v>100</v>
      </c>
      <c r="N274" s="12">
        <v>5.82</v>
      </c>
      <c r="O274" s="12">
        <v>582</v>
      </c>
      <c r="P274" s="12">
        <v>0</v>
      </c>
      <c r="Q274" s="12">
        <v>0</v>
      </c>
      <c r="R274" s="12">
        <v>582</v>
      </c>
      <c r="S274" s="46">
        <f t="shared" si="4"/>
        <v>14867190</v>
      </c>
    </row>
    <row r="275" spans="1:19" s="22" customFormat="1" x14ac:dyDescent="0.3">
      <c r="A275" s="10" t="s">
        <v>1278</v>
      </c>
      <c r="B275" s="11" t="s">
        <v>1270</v>
      </c>
      <c r="C275" s="11">
        <v>1745232</v>
      </c>
      <c r="D275" s="11" t="s">
        <v>27</v>
      </c>
      <c r="E275" s="10"/>
      <c r="F275" s="11" t="s">
        <v>28</v>
      </c>
      <c r="G275" s="11" t="s">
        <v>29</v>
      </c>
      <c r="H275" s="11">
        <v>25545</v>
      </c>
      <c r="I275" s="11">
        <v>4</v>
      </c>
      <c r="J275" s="11"/>
      <c r="K275" s="11" t="s">
        <v>1279</v>
      </c>
      <c r="L275" s="11" t="s">
        <v>46</v>
      </c>
      <c r="M275" s="12">
        <v>0</v>
      </c>
      <c r="N275" s="12">
        <v>0</v>
      </c>
      <c r="O275" s="12">
        <v>0</v>
      </c>
      <c r="P275" s="12">
        <v>0</v>
      </c>
      <c r="Q275" s="12">
        <v>0</v>
      </c>
      <c r="R275" s="12">
        <v>0</v>
      </c>
      <c r="S275" s="46">
        <f t="shared" si="4"/>
        <v>0</v>
      </c>
    </row>
    <row r="276" spans="1:19" s="22" customFormat="1" x14ac:dyDescent="0.3">
      <c r="A276" s="10" t="s">
        <v>1280</v>
      </c>
      <c r="B276" s="11" t="s">
        <v>1270</v>
      </c>
      <c r="C276" s="11">
        <v>1745233</v>
      </c>
      <c r="D276" s="11" t="s">
        <v>27</v>
      </c>
      <c r="E276" s="10"/>
      <c r="F276" s="11" t="s">
        <v>28</v>
      </c>
      <c r="G276" s="11" t="s">
        <v>29</v>
      </c>
      <c r="H276" s="11">
        <v>25545</v>
      </c>
      <c r="I276" s="11">
        <v>1</v>
      </c>
      <c r="J276" s="11" t="s">
        <v>62</v>
      </c>
      <c r="K276" s="11" t="s">
        <v>63</v>
      </c>
      <c r="L276" s="11" t="s">
        <v>32</v>
      </c>
      <c r="M276" s="12">
        <v>800</v>
      </c>
      <c r="N276" s="12">
        <v>3.43</v>
      </c>
      <c r="O276" s="12">
        <v>2744</v>
      </c>
      <c r="P276" s="12">
        <v>0</v>
      </c>
      <c r="Q276" s="12">
        <v>0</v>
      </c>
      <c r="R276" s="12">
        <v>2744</v>
      </c>
      <c r="S276" s="46">
        <f t="shared" si="4"/>
        <v>70095480</v>
      </c>
    </row>
    <row r="277" spans="1:19" s="22" customFormat="1" x14ac:dyDescent="0.3">
      <c r="A277" s="10" t="s">
        <v>1280</v>
      </c>
      <c r="B277" s="11" t="s">
        <v>1270</v>
      </c>
      <c r="C277" s="11">
        <v>1745233</v>
      </c>
      <c r="D277" s="11" t="s">
        <v>27</v>
      </c>
      <c r="E277" s="10"/>
      <c r="F277" s="11" t="s">
        <v>28</v>
      </c>
      <c r="G277" s="11" t="s">
        <v>29</v>
      </c>
      <c r="H277" s="11">
        <v>25545</v>
      </c>
      <c r="I277" s="11">
        <v>2</v>
      </c>
      <c r="J277" s="11" t="s">
        <v>288</v>
      </c>
      <c r="K277" s="11" t="s">
        <v>289</v>
      </c>
      <c r="L277" s="11" t="s">
        <v>32</v>
      </c>
      <c r="M277" s="12">
        <v>600</v>
      </c>
      <c r="N277" s="12">
        <v>3.48</v>
      </c>
      <c r="O277" s="12">
        <v>2088</v>
      </c>
      <c r="P277" s="12">
        <v>0</v>
      </c>
      <c r="Q277" s="12">
        <v>0</v>
      </c>
      <c r="R277" s="12">
        <v>2088</v>
      </c>
      <c r="S277" s="46">
        <f t="shared" si="4"/>
        <v>53337960</v>
      </c>
    </row>
    <row r="278" spans="1:19" s="22" customFormat="1" x14ac:dyDescent="0.3">
      <c r="A278" s="10" t="s">
        <v>1280</v>
      </c>
      <c r="B278" s="11" t="s">
        <v>1270</v>
      </c>
      <c r="C278" s="11">
        <v>1745233</v>
      </c>
      <c r="D278" s="11" t="s">
        <v>27</v>
      </c>
      <c r="E278" s="10"/>
      <c r="F278" s="11" t="s">
        <v>28</v>
      </c>
      <c r="G278" s="11" t="s">
        <v>29</v>
      </c>
      <c r="H278" s="11">
        <v>25545</v>
      </c>
      <c r="I278" s="11">
        <v>3</v>
      </c>
      <c r="J278" s="11" t="s">
        <v>64</v>
      </c>
      <c r="K278" s="11" t="s">
        <v>65</v>
      </c>
      <c r="L278" s="11" t="s">
        <v>32</v>
      </c>
      <c r="M278" s="12">
        <v>1200</v>
      </c>
      <c r="N278" s="12">
        <v>2.5099999999999998</v>
      </c>
      <c r="O278" s="12">
        <v>3012</v>
      </c>
      <c r="P278" s="12">
        <v>0</v>
      </c>
      <c r="Q278" s="12">
        <v>0</v>
      </c>
      <c r="R278" s="12">
        <v>3012</v>
      </c>
      <c r="S278" s="46">
        <f t="shared" si="4"/>
        <v>76941540</v>
      </c>
    </row>
    <row r="279" spans="1:19" s="22" customFormat="1" x14ac:dyDescent="0.3">
      <c r="A279" s="10" t="s">
        <v>1280</v>
      </c>
      <c r="B279" s="11" t="s">
        <v>1270</v>
      </c>
      <c r="C279" s="11">
        <v>1745233</v>
      </c>
      <c r="D279" s="11" t="s">
        <v>27</v>
      </c>
      <c r="E279" s="10"/>
      <c r="F279" s="11" t="s">
        <v>28</v>
      </c>
      <c r="G279" s="11" t="s">
        <v>29</v>
      </c>
      <c r="H279" s="11">
        <v>25545</v>
      </c>
      <c r="I279" s="11">
        <v>4</v>
      </c>
      <c r="J279" s="11" t="s">
        <v>66</v>
      </c>
      <c r="K279" s="11" t="s">
        <v>67</v>
      </c>
      <c r="L279" s="11" t="s">
        <v>32</v>
      </c>
      <c r="M279" s="12">
        <v>600</v>
      </c>
      <c r="N279" s="12">
        <v>2.48</v>
      </c>
      <c r="O279" s="12">
        <v>1488</v>
      </c>
      <c r="P279" s="12">
        <v>0</v>
      </c>
      <c r="Q279" s="12">
        <v>0</v>
      </c>
      <c r="R279" s="12">
        <v>1488</v>
      </c>
      <c r="S279" s="46">
        <f t="shared" si="4"/>
        <v>38010960</v>
      </c>
    </row>
    <row r="280" spans="1:19" s="22" customFormat="1" x14ac:dyDescent="0.3">
      <c r="A280" s="10" t="s">
        <v>1280</v>
      </c>
      <c r="B280" s="11" t="s">
        <v>1270</v>
      </c>
      <c r="C280" s="11">
        <v>1745233</v>
      </c>
      <c r="D280" s="11" t="s">
        <v>27</v>
      </c>
      <c r="E280" s="10"/>
      <c r="F280" s="11" t="s">
        <v>28</v>
      </c>
      <c r="G280" s="11" t="s">
        <v>29</v>
      </c>
      <c r="H280" s="11">
        <v>25545</v>
      </c>
      <c r="I280" s="11">
        <v>5</v>
      </c>
      <c r="J280" s="11" t="s">
        <v>70</v>
      </c>
      <c r="K280" s="11" t="s">
        <v>71</v>
      </c>
      <c r="L280" s="11" t="s">
        <v>32</v>
      </c>
      <c r="M280" s="12">
        <v>200</v>
      </c>
      <c r="N280" s="12">
        <v>2.57</v>
      </c>
      <c r="O280" s="12">
        <v>514</v>
      </c>
      <c r="P280" s="12">
        <v>0</v>
      </c>
      <c r="Q280" s="12">
        <v>0</v>
      </c>
      <c r="R280" s="12">
        <v>514</v>
      </c>
      <c r="S280" s="46">
        <f t="shared" si="4"/>
        <v>13130130</v>
      </c>
    </row>
    <row r="281" spans="1:19" s="22" customFormat="1" x14ac:dyDescent="0.3">
      <c r="A281" s="10" t="s">
        <v>1280</v>
      </c>
      <c r="B281" s="11" t="s">
        <v>1270</v>
      </c>
      <c r="C281" s="11">
        <v>1745233</v>
      </c>
      <c r="D281" s="11" t="s">
        <v>27</v>
      </c>
      <c r="E281" s="10"/>
      <c r="F281" s="11" t="s">
        <v>28</v>
      </c>
      <c r="G281" s="11" t="s">
        <v>29</v>
      </c>
      <c r="H281" s="11">
        <v>25545</v>
      </c>
      <c r="I281" s="11">
        <v>6</v>
      </c>
      <c r="J281" s="11" t="s">
        <v>261</v>
      </c>
      <c r="K281" s="11" t="s">
        <v>262</v>
      </c>
      <c r="L281" s="11" t="s">
        <v>32</v>
      </c>
      <c r="M281" s="12">
        <v>200</v>
      </c>
      <c r="N281" s="12">
        <v>3.51</v>
      </c>
      <c r="O281" s="12">
        <v>702</v>
      </c>
      <c r="P281" s="12">
        <v>0</v>
      </c>
      <c r="Q281" s="12">
        <v>0</v>
      </c>
      <c r="R281" s="12">
        <v>702</v>
      </c>
      <c r="S281" s="46">
        <f t="shared" si="4"/>
        <v>17932590</v>
      </c>
    </row>
    <row r="282" spans="1:19" s="22" customFormat="1" x14ac:dyDescent="0.3">
      <c r="A282" s="10" t="s">
        <v>1280</v>
      </c>
      <c r="B282" s="11" t="s">
        <v>1270</v>
      </c>
      <c r="C282" s="11">
        <v>1745233</v>
      </c>
      <c r="D282" s="11" t="s">
        <v>27</v>
      </c>
      <c r="E282" s="10"/>
      <c r="F282" s="11" t="s">
        <v>28</v>
      </c>
      <c r="G282" s="11" t="s">
        <v>29</v>
      </c>
      <c r="H282" s="11">
        <v>25545</v>
      </c>
      <c r="I282" s="11">
        <v>7</v>
      </c>
      <c r="J282" s="11"/>
      <c r="K282" s="11" t="s">
        <v>1281</v>
      </c>
      <c r="L282" s="11" t="s">
        <v>46</v>
      </c>
      <c r="M282" s="12">
        <v>0</v>
      </c>
      <c r="N282" s="12">
        <v>0</v>
      </c>
      <c r="O282" s="12">
        <v>0</v>
      </c>
      <c r="P282" s="12">
        <v>0</v>
      </c>
      <c r="Q282" s="12">
        <v>0</v>
      </c>
      <c r="R282" s="12">
        <v>0</v>
      </c>
      <c r="S282" s="46">
        <f t="shared" si="4"/>
        <v>0</v>
      </c>
    </row>
    <row r="283" spans="1:19" s="22" customFormat="1" x14ac:dyDescent="0.3">
      <c r="A283" s="10" t="s">
        <v>1282</v>
      </c>
      <c r="B283" s="11" t="s">
        <v>1270</v>
      </c>
      <c r="C283" s="11">
        <v>1745234</v>
      </c>
      <c r="D283" s="11" t="s">
        <v>27</v>
      </c>
      <c r="E283" s="10"/>
      <c r="F283" s="11" t="s">
        <v>28</v>
      </c>
      <c r="G283" s="11" t="s">
        <v>29</v>
      </c>
      <c r="H283" s="11">
        <v>25545</v>
      </c>
      <c r="I283" s="11">
        <v>1</v>
      </c>
      <c r="J283" s="11" t="s">
        <v>265</v>
      </c>
      <c r="K283" s="11" t="s">
        <v>266</v>
      </c>
      <c r="L283" s="11" t="s">
        <v>32</v>
      </c>
      <c r="M283" s="12">
        <v>800</v>
      </c>
      <c r="N283" s="12">
        <v>3.28</v>
      </c>
      <c r="O283" s="12">
        <v>2624</v>
      </c>
      <c r="P283" s="12">
        <v>0</v>
      </c>
      <c r="Q283" s="12">
        <v>0</v>
      </c>
      <c r="R283" s="12">
        <v>2624</v>
      </c>
      <c r="S283" s="46">
        <f t="shared" si="4"/>
        <v>67030080</v>
      </c>
    </row>
    <row r="284" spans="1:19" s="22" customFormat="1" x14ac:dyDescent="0.3">
      <c r="A284" s="10" t="s">
        <v>1282</v>
      </c>
      <c r="B284" s="11" t="s">
        <v>1270</v>
      </c>
      <c r="C284" s="11">
        <v>1745234</v>
      </c>
      <c r="D284" s="11" t="s">
        <v>27</v>
      </c>
      <c r="E284" s="10"/>
      <c r="F284" s="11" t="s">
        <v>28</v>
      </c>
      <c r="G284" s="11" t="s">
        <v>29</v>
      </c>
      <c r="H284" s="11">
        <v>25545</v>
      </c>
      <c r="I284" s="11">
        <v>2</v>
      </c>
      <c r="J284" s="11" t="s">
        <v>267</v>
      </c>
      <c r="K284" s="11" t="s">
        <v>268</v>
      </c>
      <c r="L284" s="11" t="s">
        <v>32</v>
      </c>
      <c r="M284" s="12">
        <v>800</v>
      </c>
      <c r="N284" s="12">
        <v>3.28</v>
      </c>
      <c r="O284" s="12">
        <v>2624</v>
      </c>
      <c r="P284" s="12">
        <v>0</v>
      </c>
      <c r="Q284" s="12">
        <v>0</v>
      </c>
      <c r="R284" s="12">
        <v>2624</v>
      </c>
      <c r="S284" s="46">
        <f t="shared" si="4"/>
        <v>67030080</v>
      </c>
    </row>
    <row r="285" spans="1:19" s="22" customFormat="1" x14ac:dyDescent="0.3">
      <c r="A285" s="10" t="s">
        <v>1282</v>
      </c>
      <c r="B285" s="11" t="s">
        <v>1270</v>
      </c>
      <c r="C285" s="11">
        <v>1745234</v>
      </c>
      <c r="D285" s="11" t="s">
        <v>27</v>
      </c>
      <c r="E285" s="10"/>
      <c r="F285" s="11" t="s">
        <v>28</v>
      </c>
      <c r="G285" s="11" t="s">
        <v>29</v>
      </c>
      <c r="H285" s="11">
        <v>25545</v>
      </c>
      <c r="I285" s="11">
        <v>3</v>
      </c>
      <c r="J285" s="11" t="s">
        <v>269</v>
      </c>
      <c r="K285" s="11" t="s">
        <v>270</v>
      </c>
      <c r="L285" s="11" t="s">
        <v>32</v>
      </c>
      <c r="M285" s="12">
        <v>800</v>
      </c>
      <c r="N285" s="12">
        <v>3.05</v>
      </c>
      <c r="O285" s="12">
        <v>2440</v>
      </c>
      <c r="P285" s="12">
        <v>0</v>
      </c>
      <c r="Q285" s="12">
        <v>0</v>
      </c>
      <c r="R285" s="12">
        <v>2440</v>
      </c>
      <c r="S285" s="46">
        <f t="shared" si="4"/>
        <v>62329800</v>
      </c>
    </row>
    <row r="286" spans="1:19" s="22" customFormat="1" x14ac:dyDescent="0.3">
      <c r="A286" s="10" t="s">
        <v>1282</v>
      </c>
      <c r="B286" s="11" t="s">
        <v>1270</v>
      </c>
      <c r="C286" s="11">
        <v>1745234</v>
      </c>
      <c r="D286" s="11" t="s">
        <v>27</v>
      </c>
      <c r="E286" s="10"/>
      <c r="F286" s="11" t="s">
        <v>28</v>
      </c>
      <c r="G286" s="11" t="s">
        <v>29</v>
      </c>
      <c r="H286" s="11">
        <v>25545</v>
      </c>
      <c r="I286" s="11">
        <v>4</v>
      </c>
      <c r="J286" s="11" t="s">
        <v>271</v>
      </c>
      <c r="K286" s="11" t="s">
        <v>272</v>
      </c>
      <c r="L286" s="11" t="s">
        <v>32</v>
      </c>
      <c r="M286" s="12">
        <v>800</v>
      </c>
      <c r="N286" s="12">
        <v>3.07</v>
      </c>
      <c r="O286" s="12">
        <v>2456</v>
      </c>
      <c r="P286" s="12">
        <v>0</v>
      </c>
      <c r="Q286" s="12">
        <v>0</v>
      </c>
      <c r="R286" s="12">
        <v>2456</v>
      </c>
      <c r="S286" s="46">
        <f t="shared" si="4"/>
        <v>62738520</v>
      </c>
    </row>
    <row r="287" spans="1:19" s="22" customFormat="1" x14ac:dyDescent="0.3">
      <c r="A287" s="10" t="s">
        <v>1282</v>
      </c>
      <c r="B287" s="11" t="s">
        <v>1270</v>
      </c>
      <c r="C287" s="11">
        <v>1745234</v>
      </c>
      <c r="D287" s="11" t="s">
        <v>27</v>
      </c>
      <c r="E287" s="10"/>
      <c r="F287" s="11" t="s">
        <v>28</v>
      </c>
      <c r="G287" s="11" t="s">
        <v>29</v>
      </c>
      <c r="H287" s="11">
        <v>25545</v>
      </c>
      <c r="I287" s="11">
        <v>5</v>
      </c>
      <c r="J287" s="11"/>
      <c r="K287" s="11" t="s">
        <v>1283</v>
      </c>
      <c r="L287" s="11" t="s">
        <v>46</v>
      </c>
      <c r="M287" s="12">
        <v>0</v>
      </c>
      <c r="N287" s="12">
        <v>0</v>
      </c>
      <c r="O287" s="12">
        <v>0</v>
      </c>
      <c r="P287" s="12">
        <v>0</v>
      </c>
      <c r="Q287" s="12">
        <v>0</v>
      </c>
      <c r="R287" s="12">
        <v>0</v>
      </c>
      <c r="S287" s="46">
        <f t="shared" si="4"/>
        <v>0</v>
      </c>
    </row>
    <row r="288" spans="1:19" s="22" customFormat="1" x14ac:dyDescent="0.3">
      <c r="A288" s="10" t="s">
        <v>1284</v>
      </c>
      <c r="B288" s="11" t="s">
        <v>1270</v>
      </c>
      <c r="C288" s="11">
        <v>1745245</v>
      </c>
      <c r="D288" s="11" t="s">
        <v>27</v>
      </c>
      <c r="E288" s="10"/>
      <c r="F288" s="11" t="s">
        <v>28</v>
      </c>
      <c r="G288" s="11" t="s">
        <v>29</v>
      </c>
      <c r="H288" s="11">
        <v>25545</v>
      </c>
      <c r="I288" s="11">
        <v>1</v>
      </c>
      <c r="J288" s="11" t="s">
        <v>62</v>
      </c>
      <c r="K288" s="11" t="s">
        <v>63</v>
      </c>
      <c r="L288" s="11" t="s">
        <v>32</v>
      </c>
      <c r="M288" s="12">
        <v>400</v>
      </c>
      <c r="N288" s="12">
        <v>3.43</v>
      </c>
      <c r="O288" s="12">
        <v>1372</v>
      </c>
      <c r="P288" s="12">
        <v>0</v>
      </c>
      <c r="Q288" s="12">
        <v>0</v>
      </c>
      <c r="R288" s="12">
        <v>1372</v>
      </c>
      <c r="S288" s="46">
        <f t="shared" si="4"/>
        <v>35047740</v>
      </c>
    </row>
    <row r="289" spans="1:19" s="22" customFormat="1" x14ac:dyDescent="0.3">
      <c r="A289" s="10" t="s">
        <v>1284</v>
      </c>
      <c r="B289" s="11" t="s">
        <v>1270</v>
      </c>
      <c r="C289" s="11">
        <v>1745245</v>
      </c>
      <c r="D289" s="11" t="s">
        <v>27</v>
      </c>
      <c r="E289" s="10"/>
      <c r="F289" s="11" t="s">
        <v>28</v>
      </c>
      <c r="G289" s="11" t="s">
        <v>29</v>
      </c>
      <c r="H289" s="11">
        <v>25545</v>
      </c>
      <c r="I289" s="11">
        <v>2</v>
      </c>
      <c r="J289" s="11" t="s">
        <v>288</v>
      </c>
      <c r="K289" s="11" t="s">
        <v>289</v>
      </c>
      <c r="L289" s="11" t="s">
        <v>32</v>
      </c>
      <c r="M289" s="12">
        <v>600</v>
      </c>
      <c r="N289" s="12">
        <v>3.48</v>
      </c>
      <c r="O289" s="12">
        <v>2088</v>
      </c>
      <c r="P289" s="12">
        <v>0</v>
      </c>
      <c r="Q289" s="12">
        <v>0</v>
      </c>
      <c r="R289" s="12">
        <v>2088</v>
      </c>
      <c r="S289" s="46">
        <f t="shared" ref="S289:S345" si="5">ROUND(M289*N289*H289,0)</f>
        <v>53337960</v>
      </c>
    </row>
    <row r="290" spans="1:19" s="22" customFormat="1" x14ac:dyDescent="0.3">
      <c r="A290" s="10" t="s">
        <v>1284</v>
      </c>
      <c r="B290" s="11" t="s">
        <v>1270</v>
      </c>
      <c r="C290" s="11">
        <v>1745245</v>
      </c>
      <c r="D290" s="11" t="s">
        <v>27</v>
      </c>
      <c r="E290" s="10"/>
      <c r="F290" s="11" t="s">
        <v>28</v>
      </c>
      <c r="G290" s="11" t="s">
        <v>29</v>
      </c>
      <c r="H290" s="11">
        <v>25545</v>
      </c>
      <c r="I290" s="11">
        <v>3</v>
      </c>
      <c r="J290" s="11" t="s">
        <v>64</v>
      </c>
      <c r="K290" s="11" t="s">
        <v>65</v>
      </c>
      <c r="L290" s="11" t="s">
        <v>32</v>
      </c>
      <c r="M290" s="12">
        <v>1200</v>
      </c>
      <c r="N290" s="12">
        <v>2.5099999999999998</v>
      </c>
      <c r="O290" s="12">
        <v>3012</v>
      </c>
      <c r="P290" s="12">
        <v>0</v>
      </c>
      <c r="Q290" s="12">
        <v>0</v>
      </c>
      <c r="R290" s="12">
        <v>3012</v>
      </c>
      <c r="S290" s="46">
        <f t="shared" si="5"/>
        <v>76941540</v>
      </c>
    </row>
    <row r="291" spans="1:19" s="22" customFormat="1" x14ac:dyDescent="0.3">
      <c r="A291" s="10" t="s">
        <v>1284</v>
      </c>
      <c r="B291" s="11" t="s">
        <v>1270</v>
      </c>
      <c r="C291" s="11">
        <v>1745245</v>
      </c>
      <c r="D291" s="11" t="s">
        <v>27</v>
      </c>
      <c r="E291" s="10"/>
      <c r="F291" s="11" t="s">
        <v>28</v>
      </c>
      <c r="G291" s="11" t="s">
        <v>29</v>
      </c>
      <c r="H291" s="11">
        <v>25545</v>
      </c>
      <c r="I291" s="11">
        <v>4</v>
      </c>
      <c r="J291" s="11" t="s">
        <v>70</v>
      </c>
      <c r="K291" s="11" t="s">
        <v>71</v>
      </c>
      <c r="L291" s="11" t="s">
        <v>32</v>
      </c>
      <c r="M291" s="12">
        <v>200</v>
      </c>
      <c r="N291" s="12">
        <v>2.57</v>
      </c>
      <c r="O291" s="12">
        <v>514</v>
      </c>
      <c r="P291" s="12">
        <v>0</v>
      </c>
      <c r="Q291" s="12">
        <v>0</v>
      </c>
      <c r="R291" s="12">
        <v>514</v>
      </c>
      <c r="S291" s="46">
        <f t="shared" si="5"/>
        <v>13130130</v>
      </c>
    </row>
    <row r="292" spans="1:19" s="22" customFormat="1" x14ac:dyDescent="0.3">
      <c r="A292" s="10" t="s">
        <v>1284</v>
      </c>
      <c r="B292" s="11" t="s">
        <v>1270</v>
      </c>
      <c r="C292" s="11">
        <v>1745245</v>
      </c>
      <c r="D292" s="11" t="s">
        <v>27</v>
      </c>
      <c r="E292" s="10"/>
      <c r="F292" s="11" t="s">
        <v>28</v>
      </c>
      <c r="G292" s="11" t="s">
        <v>29</v>
      </c>
      <c r="H292" s="11">
        <v>25545</v>
      </c>
      <c r="I292" s="11">
        <v>5</v>
      </c>
      <c r="J292" s="11" t="s">
        <v>261</v>
      </c>
      <c r="K292" s="11" t="s">
        <v>262</v>
      </c>
      <c r="L292" s="11" t="s">
        <v>32</v>
      </c>
      <c r="M292" s="12">
        <v>300</v>
      </c>
      <c r="N292" s="12">
        <v>3.51</v>
      </c>
      <c r="O292" s="12">
        <v>1053</v>
      </c>
      <c r="P292" s="12">
        <v>0</v>
      </c>
      <c r="Q292" s="12">
        <v>0</v>
      </c>
      <c r="R292" s="12">
        <v>1053</v>
      </c>
      <c r="S292" s="46">
        <f t="shared" si="5"/>
        <v>26898885</v>
      </c>
    </row>
    <row r="293" spans="1:19" s="22" customFormat="1" x14ac:dyDescent="0.3">
      <c r="A293" s="10" t="s">
        <v>1284</v>
      </c>
      <c r="B293" s="11" t="s">
        <v>1270</v>
      </c>
      <c r="C293" s="11">
        <v>1745245</v>
      </c>
      <c r="D293" s="11" t="s">
        <v>27</v>
      </c>
      <c r="E293" s="10"/>
      <c r="F293" s="11" t="s">
        <v>28</v>
      </c>
      <c r="G293" s="11" t="s">
        <v>29</v>
      </c>
      <c r="H293" s="11">
        <v>25545</v>
      </c>
      <c r="I293" s="11">
        <v>6</v>
      </c>
      <c r="J293" s="11"/>
      <c r="K293" s="11" t="s">
        <v>1285</v>
      </c>
      <c r="L293" s="11" t="s">
        <v>46</v>
      </c>
      <c r="M293" s="12">
        <v>0</v>
      </c>
      <c r="N293" s="12">
        <v>0</v>
      </c>
      <c r="O293" s="12">
        <v>0</v>
      </c>
      <c r="P293" s="12">
        <v>0</v>
      </c>
      <c r="Q293" s="12">
        <v>0</v>
      </c>
      <c r="R293" s="12">
        <v>0</v>
      </c>
      <c r="S293" s="46">
        <f t="shared" si="5"/>
        <v>0</v>
      </c>
    </row>
    <row r="294" spans="1:19" s="22" customFormat="1" x14ac:dyDescent="0.3">
      <c r="A294" s="10" t="s">
        <v>1286</v>
      </c>
      <c r="B294" s="11" t="s">
        <v>1270</v>
      </c>
      <c r="C294" s="11">
        <v>1745246</v>
      </c>
      <c r="D294" s="11" t="s">
        <v>27</v>
      </c>
      <c r="E294" s="10"/>
      <c r="F294" s="11" t="s">
        <v>28</v>
      </c>
      <c r="G294" s="11" t="s">
        <v>29</v>
      </c>
      <c r="H294" s="11">
        <v>25545</v>
      </c>
      <c r="I294" s="11">
        <v>1</v>
      </c>
      <c r="J294" s="11" t="s">
        <v>48</v>
      </c>
      <c r="K294" s="11" t="s">
        <v>49</v>
      </c>
      <c r="L294" s="11" t="s">
        <v>32</v>
      </c>
      <c r="M294" s="12">
        <v>1000</v>
      </c>
      <c r="N294" s="12">
        <v>6.15</v>
      </c>
      <c r="O294" s="12">
        <v>6150</v>
      </c>
      <c r="P294" s="12">
        <v>0</v>
      </c>
      <c r="Q294" s="12">
        <v>0</v>
      </c>
      <c r="R294" s="12">
        <v>6150</v>
      </c>
      <c r="S294" s="46">
        <f t="shared" si="5"/>
        <v>157101750</v>
      </c>
    </row>
    <row r="295" spans="1:19" s="22" customFormat="1" x14ac:dyDescent="0.3">
      <c r="A295" s="10" t="s">
        <v>1286</v>
      </c>
      <c r="B295" s="11" t="s">
        <v>1270</v>
      </c>
      <c r="C295" s="11">
        <v>1745246</v>
      </c>
      <c r="D295" s="11" t="s">
        <v>27</v>
      </c>
      <c r="E295" s="10"/>
      <c r="F295" s="11" t="s">
        <v>28</v>
      </c>
      <c r="G295" s="11" t="s">
        <v>29</v>
      </c>
      <c r="H295" s="11">
        <v>25545</v>
      </c>
      <c r="I295" s="11">
        <v>2</v>
      </c>
      <c r="J295" s="11" t="s">
        <v>50</v>
      </c>
      <c r="K295" s="11" t="s">
        <v>51</v>
      </c>
      <c r="L295" s="11" t="s">
        <v>32</v>
      </c>
      <c r="M295" s="12">
        <v>700</v>
      </c>
      <c r="N295" s="12">
        <v>5.28</v>
      </c>
      <c r="O295" s="12">
        <v>3696</v>
      </c>
      <c r="P295" s="12">
        <v>0</v>
      </c>
      <c r="Q295" s="12">
        <v>0</v>
      </c>
      <c r="R295" s="12">
        <v>3696</v>
      </c>
      <c r="S295" s="46">
        <f t="shared" si="5"/>
        <v>94414320</v>
      </c>
    </row>
    <row r="296" spans="1:19" s="22" customFormat="1" x14ac:dyDescent="0.3">
      <c r="A296" s="10" t="s">
        <v>1286</v>
      </c>
      <c r="B296" s="11" t="s">
        <v>1270</v>
      </c>
      <c r="C296" s="11">
        <v>1745246</v>
      </c>
      <c r="D296" s="11" t="s">
        <v>27</v>
      </c>
      <c r="E296" s="10"/>
      <c r="F296" s="11" t="s">
        <v>28</v>
      </c>
      <c r="G296" s="11" t="s">
        <v>29</v>
      </c>
      <c r="H296" s="11">
        <v>25545</v>
      </c>
      <c r="I296" s="11">
        <v>3</v>
      </c>
      <c r="J296" s="11"/>
      <c r="K296" s="11" t="s">
        <v>1287</v>
      </c>
      <c r="L296" s="11" t="s">
        <v>46</v>
      </c>
      <c r="M296" s="12">
        <v>0</v>
      </c>
      <c r="N296" s="12">
        <v>0</v>
      </c>
      <c r="O296" s="12">
        <v>0</v>
      </c>
      <c r="P296" s="12">
        <v>0</v>
      </c>
      <c r="Q296" s="12">
        <v>0</v>
      </c>
      <c r="R296" s="12">
        <v>0</v>
      </c>
      <c r="S296" s="46">
        <f t="shared" si="5"/>
        <v>0</v>
      </c>
    </row>
    <row r="297" spans="1:19" s="22" customFormat="1" x14ac:dyDescent="0.3">
      <c r="A297" s="10" t="s">
        <v>1288</v>
      </c>
      <c r="B297" s="11" t="s">
        <v>1270</v>
      </c>
      <c r="C297" s="11">
        <v>1745247</v>
      </c>
      <c r="D297" s="11" t="s">
        <v>27</v>
      </c>
      <c r="E297" s="10"/>
      <c r="F297" s="11" t="s">
        <v>28</v>
      </c>
      <c r="G297" s="11" t="s">
        <v>29</v>
      </c>
      <c r="H297" s="11">
        <v>25545</v>
      </c>
      <c r="I297" s="11">
        <v>1</v>
      </c>
      <c r="J297" s="11" t="s">
        <v>265</v>
      </c>
      <c r="K297" s="11" t="s">
        <v>266</v>
      </c>
      <c r="L297" s="11" t="s">
        <v>32</v>
      </c>
      <c r="M297" s="12">
        <v>800</v>
      </c>
      <c r="N297" s="12">
        <v>3.28</v>
      </c>
      <c r="O297" s="12">
        <v>2624</v>
      </c>
      <c r="P297" s="12">
        <v>0</v>
      </c>
      <c r="Q297" s="12">
        <v>0</v>
      </c>
      <c r="R297" s="12">
        <v>2624</v>
      </c>
      <c r="S297" s="46">
        <f t="shared" si="5"/>
        <v>67030080</v>
      </c>
    </row>
    <row r="298" spans="1:19" s="22" customFormat="1" x14ac:dyDescent="0.3">
      <c r="A298" s="10" t="s">
        <v>1288</v>
      </c>
      <c r="B298" s="11" t="s">
        <v>1270</v>
      </c>
      <c r="C298" s="11">
        <v>1745247</v>
      </c>
      <c r="D298" s="11" t="s">
        <v>27</v>
      </c>
      <c r="E298" s="10"/>
      <c r="F298" s="11" t="s">
        <v>28</v>
      </c>
      <c r="G298" s="11" t="s">
        <v>29</v>
      </c>
      <c r="H298" s="11">
        <v>25545</v>
      </c>
      <c r="I298" s="11">
        <v>2</v>
      </c>
      <c r="J298" s="11" t="s">
        <v>267</v>
      </c>
      <c r="K298" s="11" t="s">
        <v>268</v>
      </c>
      <c r="L298" s="11" t="s">
        <v>32</v>
      </c>
      <c r="M298" s="12">
        <v>900</v>
      </c>
      <c r="N298" s="12">
        <v>3.28</v>
      </c>
      <c r="O298" s="12">
        <v>2952</v>
      </c>
      <c r="P298" s="12">
        <v>0</v>
      </c>
      <c r="Q298" s="12">
        <v>0</v>
      </c>
      <c r="R298" s="12">
        <v>2952</v>
      </c>
      <c r="S298" s="46">
        <f t="shared" si="5"/>
        <v>75408840</v>
      </c>
    </row>
    <row r="299" spans="1:19" s="22" customFormat="1" x14ac:dyDescent="0.3">
      <c r="A299" s="10" t="s">
        <v>1288</v>
      </c>
      <c r="B299" s="11" t="s">
        <v>1270</v>
      </c>
      <c r="C299" s="11">
        <v>1745247</v>
      </c>
      <c r="D299" s="11" t="s">
        <v>27</v>
      </c>
      <c r="E299" s="10"/>
      <c r="F299" s="11" t="s">
        <v>28</v>
      </c>
      <c r="G299" s="11" t="s">
        <v>29</v>
      </c>
      <c r="H299" s="11">
        <v>25545</v>
      </c>
      <c r="I299" s="11">
        <v>3</v>
      </c>
      <c r="J299" s="11" t="s">
        <v>269</v>
      </c>
      <c r="K299" s="11" t="s">
        <v>270</v>
      </c>
      <c r="L299" s="11" t="s">
        <v>32</v>
      </c>
      <c r="M299" s="12">
        <v>900</v>
      </c>
      <c r="N299" s="12">
        <v>3.05</v>
      </c>
      <c r="O299" s="12">
        <v>2745</v>
      </c>
      <c r="P299" s="12">
        <v>0</v>
      </c>
      <c r="Q299" s="12">
        <v>0</v>
      </c>
      <c r="R299" s="12">
        <v>2745</v>
      </c>
      <c r="S299" s="46">
        <f t="shared" si="5"/>
        <v>70121025</v>
      </c>
    </row>
    <row r="300" spans="1:19" s="22" customFormat="1" x14ac:dyDescent="0.3">
      <c r="A300" s="10" t="s">
        <v>1288</v>
      </c>
      <c r="B300" s="11" t="s">
        <v>1270</v>
      </c>
      <c r="C300" s="11">
        <v>1745247</v>
      </c>
      <c r="D300" s="11" t="s">
        <v>27</v>
      </c>
      <c r="E300" s="10"/>
      <c r="F300" s="11" t="s">
        <v>28</v>
      </c>
      <c r="G300" s="11" t="s">
        <v>29</v>
      </c>
      <c r="H300" s="11">
        <v>25545</v>
      </c>
      <c r="I300" s="11">
        <v>4</v>
      </c>
      <c r="J300" s="11" t="s">
        <v>271</v>
      </c>
      <c r="K300" s="11" t="s">
        <v>272</v>
      </c>
      <c r="L300" s="11" t="s">
        <v>32</v>
      </c>
      <c r="M300" s="12">
        <v>900</v>
      </c>
      <c r="N300" s="12">
        <v>3.07</v>
      </c>
      <c r="O300" s="12">
        <v>2763</v>
      </c>
      <c r="P300" s="12">
        <v>0</v>
      </c>
      <c r="Q300" s="12">
        <v>0</v>
      </c>
      <c r="R300" s="12">
        <v>2763</v>
      </c>
      <c r="S300" s="46">
        <f t="shared" si="5"/>
        <v>70580835</v>
      </c>
    </row>
    <row r="301" spans="1:19" s="22" customFormat="1" x14ac:dyDescent="0.3">
      <c r="A301" s="10" t="s">
        <v>1288</v>
      </c>
      <c r="B301" s="11" t="s">
        <v>1270</v>
      </c>
      <c r="C301" s="11">
        <v>1745247</v>
      </c>
      <c r="D301" s="11" t="s">
        <v>27</v>
      </c>
      <c r="E301" s="10"/>
      <c r="F301" s="11" t="s">
        <v>28</v>
      </c>
      <c r="G301" s="11" t="s">
        <v>29</v>
      </c>
      <c r="H301" s="11">
        <v>25545</v>
      </c>
      <c r="I301" s="11">
        <v>5</v>
      </c>
      <c r="J301" s="11"/>
      <c r="K301" s="11" t="s">
        <v>1289</v>
      </c>
      <c r="L301" s="11" t="s">
        <v>46</v>
      </c>
      <c r="M301" s="12">
        <v>0</v>
      </c>
      <c r="N301" s="12">
        <v>0</v>
      </c>
      <c r="O301" s="12">
        <v>0</v>
      </c>
      <c r="P301" s="12">
        <v>0</v>
      </c>
      <c r="Q301" s="12">
        <v>0</v>
      </c>
      <c r="R301" s="12">
        <v>0</v>
      </c>
      <c r="S301" s="46">
        <f t="shared" si="5"/>
        <v>0</v>
      </c>
    </row>
    <row r="302" spans="1:19" s="22" customFormat="1" x14ac:dyDescent="0.3">
      <c r="A302" s="10" t="s">
        <v>1290</v>
      </c>
      <c r="B302" s="11" t="s">
        <v>1270</v>
      </c>
      <c r="C302" s="11">
        <v>1745248</v>
      </c>
      <c r="D302" s="11" t="s">
        <v>27</v>
      </c>
      <c r="E302" s="10"/>
      <c r="F302" s="11" t="s">
        <v>28</v>
      </c>
      <c r="G302" s="11" t="s">
        <v>29</v>
      </c>
      <c r="H302" s="11">
        <v>25545</v>
      </c>
      <c r="I302" s="11">
        <v>1</v>
      </c>
      <c r="J302" s="11" t="s">
        <v>253</v>
      </c>
      <c r="K302" s="11" t="s">
        <v>254</v>
      </c>
      <c r="L302" s="11" t="s">
        <v>32</v>
      </c>
      <c r="M302" s="12">
        <v>2000</v>
      </c>
      <c r="N302" s="12">
        <v>2.88002</v>
      </c>
      <c r="O302" s="12">
        <v>5760.04</v>
      </c>
      <c r="P302" s="12">
        <v>0</v>
      </c>
      <c r="Q302" s="12">
        <v>0</v>
      </c>
      <c r="R302" s="12">
        <v>5760.04</v>
      </c>
      <c r="S302" s="46">
        <f t="shared" si="5"/>
        <v>147140222</v>
      </c>
    </row>
    <row r="303" spans="1:19" s="22" customFormat="1" x14ac:dyDescent="0.3">
      <c r="A303" s="10" t="s">
        <v>1290</v>
      </c>
      <c r="B303" s="11" t="s">
        <v>1270</v>
      </c>
      <c r="C303" s="11">
        <v>1745248</v>
      </c>
      <c r="D303" s="11" t="s">
        <v>27</v>
      </c>
      <c r="E303" s="10"/>
      <c r="F303" s="11" t="s">
        <v>28</v>
      </c>
      <c r="G303" s="11" t="s">
        <v>29</v>
      </c>
      <c r="H303" s="11">
        <v>25545</v>
      </c>
      <c r="I303" s="11">
        <v>2</v>
      </c>
      <c r="J303" s="11" t="s">
        <v>255</v>
      </c>
      <c r="K303" s="11" t="s">
        <v>256</v>
      </c>
      <c r="L303" s="11" t="s">
        <v>32</v>
      </c>
      <c r="M303" s="12">
        <v>2000</v>
      </c>
      <c r="N303" s="12">
        <v>3.57</v>
      </c>
      <c r="O303" s="12">
        <v>7140</v>
      </c>
      <c r="P303" s="12">
        <v>0</v>
      </c>
      <c r="Q303" s="12">
        <v>0</v>
      </c>
      <c r="R303" s="12">
        <v>7140</v>
      </c>
      <c r="S303" s="46">
        <f t="shared" si="5"/>
        <v>182391300</v>
      </c>
    </row>
    <row r="304" spans="1:19" s="22" customFormat="1" x14ac:dyDescent="0.3">
      <c r="A304" s="10" t="s">
        <v>1290</v>
      </c>
      <c r="B304" s="11" t="s">
        <v>1270</v>
      </c>
      <c r="C304" s="11">
        <v>1745248</v>
      </c>
      <c r="D304" s="11" t="s">
        <v>27</v>
      </c>
      <c r="E304" s="10"/>
      <c r="F304" s="11" t="s">
        <v>28</v>
      </c>
      <c r="G304" s="11" t="s">
        <v>29</v>
      </c>
      <c r="H304" s="11">
        <v>25545</v>
      </c>
      <c r="I304" s="11">
        <v>3</v>
      </c>
      <c r="J304" s="11"/>
      <c r="K304" s="11" t="s">
        <v>1291</v>
      </c>
      <c r="L304" s="11" t="s">
        <v>46</v>
      </c>
      <c r="M304" s="12">
        <v>0</v>
      </c>
      <c r="N304" s="12">
        <v>0</v>
      </c>
      <c r="O304" s="12">
        <v>0</v>
      </c>
      <c r="P304" s="12">
        <v>0</v>
      </c>
      <c r="Q304" s="12">
        <v>0</v>
      </c>
      <c r="R304" s="12">
        <v>0</v>
      </c>
      <c r="S304" s="46">
        <f t="shared" si="5"/>
        <v>0</v>
      </c>
    </row>
    <row r="305" spans="1:19" s="22" customFormat="1" x14ac:dyDescent="0.3">
      <c r="A305" s="10" t="s">
        <v>1292</v>
      </c>
      <c r="B305" s="11" t="s">
        <v>1270</v>
      </c>
      <c r="C305" s="11">
        <v>1745251</v>
      </c>
      <c r="D305" s="11" t="s">
        <v>27</v>
      </c>
      <c r="E305" s="10"/>
      <c r="F305" s="11" t="s">
        <v>28</v>
      </c>
      <c r="G305" s="11" t="s">
        <v>29</v>
      </c>
      <c r="H305" s="11">
        <v>25545</v>
      </c>
      <c r="I305" s="11">
        <v>1</v>
      </c>
      <c r="J305" s="11" t="s">
        <v>56</v>
      </c>
      <c r="K305" s="11" t="s">
        <v>57</v>
      </c>
      <c r="L305" s="11" t="s">
        <v>32</v>
      </c>
      <c r="M305" s="12">
        <v>1000</v>
      </c>
      <c r="N305" s="12">
        <v>6.0540000000000003</v>
      </c>
      <c r="O305" s="12">
        <v>6054</v>
      </c>
      <c r="P305" s="12">
        <v>0</v>
      </c>
      <c r="Q305" s="12">
        <v>0</v>
      </c>
      <c r="R305" s="12">
        <v>6054</v>
      </c>
      <c r="S305" s="46">
        <f t="shared" si="5"/>
        <v>154649430</v>
      </c>
    </row>
    <row r="306" spans="1:19" s="22" customFormat="1" x14ac:dyDescent="0.3">
      <c r="A306" s="10" t="s">
        <v>1292</v>
      </c>
      <c r="B306" s="11" t="s">
        <v>1270</v>
      </c>
      <c r="C306" s="11">
        <v>1745251</v>
      </c>
      <c r="D306" s="11" t="s">
        <v>27</v>
      </c>
      <c r="E306" s="10"/>
      <c r="F306" s="11" t="s">
        <v>28</v>
      </c>
      <c r="G306" s="11" t="s">
        <v>29</v>
      </c>
      <c r="H306" s="11">
        <v>25545</v>
      </c>
      <c r="I306" s="11">
        <v>2</v>
      </c>
      <c r="J306" s="11" t="s">
        <v>58</v>
      </c>
      <c r="K306" s="11" t="s">
        <v>59</v>
      </c>
      <c r="L306" s="11" t="s">
        <v>32</v>
      </c>
      <c r="M306" s="12">
        <v>1000</v>
      </c>
      <c r="N306" s="12">
        <v>2.0880000000000001</v>
      </c>
      <c r="O306" s="12">
        <v>2088</v>
      </c>
      <c r="P306" s="12">
        <v>0</v>
      </c>
      <c r="Q306" s="12">
        <v>0</v>
      </c>
      <c r="R306" s="12">
        <v>2088</v>
      </c>
      <c r="S306" s="46">
        <f t="shared" si="5"/>
        <v>53337960</v>
      </c>
    </row>
    <row r="307" spans="1:19" s="22" customFormat="1" x14ac:dyDescent="0.3">
      <c r="A307" s="10" t="s">
        <v>1292</v>
      </c>
      <c r="B307" s="11" t="s">
        <v>1270</v>
      </c>
      <c r="C307" s="11">
        <v>1745251</v>
      </c>
      <c r="D307" s="11" t="s">
        <v>27</v>
      </c>
      <c r="E307" s="10"/>
      <c r="F307" s="11" t="s">
        <v>28</v>
      </c>
      <c r="G307" s="11" t="s">
        <v>29</v>
      </c>
      <c r="H307" s="11">
        <v>25545</v>
      </c>
      <c r="I307" s="11">
        <v>3</v>
      </c>
      <c r="J307" s="11"/>
      <c r="K307" s="11" t="s">
        <v>1293</v>
      </c>
      <c r="L307" s="11" t="s">
        <v>46</v>
      </c>
      <c r="M307" s="12">
        <v>0</v>
      </c>
      <c r="N307" s="12">
        <v>0</v>
      </c>
      <c r="O307" s="12">
        <v>0</v>
      </c>
      <c r="P307" s="12">
        <v>0</v>
      </c>
      <c r="Q307" s="12">
        <v>0</v>
      </c>
      <c r="R307" s="12">
        <v>0</v>
      </c>
      <c r="S307" s="46">
        <f t="shared" si="5"/>
        <v>0</v>
      </c>
    </row>
    <row r="308" spans="1:19" s="22" customFormat="1" x14ac:dyDescent="0.3">
      <c r="A308" s="10" t="s">
        <v>1294</v>
      </c>
      <c r="B308" s="11" t="s">
        <v>1270</v>
      </c>
      <c r="C308" s="11">
        <v>1745252</v>
      </c>
      <c r="D308" s="11" t="s">
        <v>27</v>
      </c>
      <c r="E308" s="10"/>
      <c r="F308" s="11" t="s">
        <v>28</v>
      </c>
      <c r="G308" s="11" t="s">
        <v>29</v>
      </c>
      <c r="H308" s="11">
        <v>25545</v>
      </c>
      <c r="I308" s="11">
        <v>1</v>
      </c>
      <c r="J308" s="11" t="s">
        <v>30</v>
      </c>
      <c r="K308" s="11" t="s">
        <v>31</v>
      </c>
      <c r="L308" s="11" t="s">
        <v>32</v>
      </c>
      <c r="M308" s="12">
        <v>1000</v>
      </c>
      <c r="N308" s="12">
        <v>2.88</v>
      </c>
      <c r="O308" s="12">
        <v>2880</v>
      </c>
      <c r="P308" s="12">
        <v>0</v>
      </c>
      <c r="Q308" s="12">
        <v>0</v>
      </c>
      <c r="R308" s="12">
        <v>2880</v>
      </c>
      <c r="S308" s="46">
        <f t="shared" si="5"/>
        <v>73569600</v>
      </c>
    </row>
    <row r="309" spans="1:19" s="22" customFormat="1" x14ac:dyDescent="0.3">
      <c r="A309" s="10" t="s">
        <v>1294</v>
      </c>
      <c r="B309" s="11" t="s">
        <v>1270</v>
      </c>
      <c r="C309" s="11">
        <v>1745252</v>
      </c>
      <c r="D309" s="11" t="s">
        <v>27</v>
      </c>
      <c r="E309" s="10"/>
      <c r="F309" s="11" t="s">
        <v>28</v>
      </c>
      <c r="G309" s="11" t="s">
        <v>29</v>
      </c>
      <c r="H309" s="11">
        <v>25545</v>
      </c>
      <c r="I309" s="11">
        <v>2</v>
      </c>
      <c r="J309" s="11" t="s">
        <v>35</v>
      </c>
      <c r="K309" s="11" t="s">
        <v>36</v>
      </c>
      <c r="L309" s="11" t="s">
        <v>32</v>
      </c>
      <c r="M309" s="12">
        <v>100</v>
      </c>
      <c r="N309" s="12">
        <v>3.47</v>
      </c>
      <c r="O309" s="12">
        <v>347</v>
      </c>
      <c r="P309" s="12">
        <v>0</v>
      </c>
      <c r="Q309" s="12">
        <v>0</v>
      </c>
      <c r="R309" s="12">
        <v>347</v>
      </c>
      <c r="S309" s="46">
        <f t="shared" si="5"/>
        <v>8864115</v>
      </c>
    </row>
    <row r="310" spans="1:19" s="22" customFormat="1" x14ac:dyDescent="0.3">
      <c r="A310" s="10" t="s">
        <v>1294</v>
      </c>
      <c r="B310" s="11" t="s">
        <v>1270</v>
      </c>
      <c r="C310" s="11">
        <v>1745252</v>
      </c>
      <c r="D310" s="11" t="s">
        <v>27</v>
      </c>
      <c r="E310" s="10"/>
      <c r="F310" s="11" t="s">
        <v>28</v>
      </c>
      <c r="G310" s="11" t="s">
        <v>29</v>
      </c>
      <c r="H310" s="11">
        <v>25545</v>
      </c>
      <c r="I310" s="11">
        <v>3</v>
      </c>
      <c r="J310" s="11" t="s">
        <v>43</v>
      </c>
      <c r="K310" s="11" t="s">
        <v>44</v>
      </c>
      <c r="L310" s="11" t="s">
        <v>32</v>
      </c>
      <c r="M310" s="12">
        <v>800</v>
      </c>
      <c r="N310" s="12">
        <v>8.16</v>
      </c>
      <c r="O310" s="12">
        <v>6528</v>
      </c>
      <c r="P310" s="12">
        <v>0</v>
      </c>
      <c r="Q310" s="12">
        <v>0</v>
      </c>
      <c r="R310" s="12">
        <v>6528</v>
      </c>
      <c r="S310" s="46">
        <f t="shared" si="5"/>
        <v>166757760</v>
      </c>
    </row>
    <row r="311" spans="1:19" s="22" customFormat="1" x14ac:dyDescent="0.3">
      <c r="A311" s="10" t="s">
        <v>1294</v>
      </c>
      <c r="B311" s="11" t="s">
        <v>1270</v>
      </c>
      <c r="C311" s="11">
        <v>1745252</v>
      </c>
      <c r="D311" s="11" t="s">
        <v>27</v>
      </c>
      <c r="E311" s="10"/>
      <c r="F311" s="11" t="s">
        <v>28</v>
      </c>
      <c r="G311" s="11" t="s">
        <v>29</v>
      </c>
      <c r="H311" s="11">
        <v>25545</v>
      </c>
      <c r="I311" s="11">
        <v>4</v>
      </c>
      <c r="J311" s="11"/>
      <c r="K311" s="11" t="s">
        <v>1295</v>
      </c>
      <c r="L311" s="11" t="s">
        <v>46</v>
      </c>
      <c r="M311" s="12">
        <v>0</v>
      </c>
      <c r="N311" s="12">
        <v>0</v>
      </c>
      <c r="O311" s="12">
        <v>0</v>
      </c>
      <c r="P311" s="12">
        <v>0</v>
      </c>
      <c r="Q311" s="12">
        <v>0</v>
      </c>
      <c r="R311" s="12">
        <v>0</v>
      </c>
      <c r="S311" s="46">
        <f t="shared" si="5"/>
        <v>0</v>
      </c>
    </row>
    <row r="312" spans="1:19" s="22" customFormat="1" x14ac:dyDescent="0.3">
      <c r="A312" s="10" t="s">
        <v>1296</v>
      </c>
      <c r="B312" s="11" t="s">
        <v>415</v>
      </c>
      <c r="C312" s="11">
        <v>513</v>
      </c>
      <c r="D312" s="11" t="s">
        <v>361</v>
      </c>
      <c r="E312" s="10">
        <v>3702798811</v>
      </c>
      <c r="F312" s="11" t="s">
        <v>362</v>
      </c>
      <c r="G312" s="11" t="s">
        <v>363</v>
      </c>
      <c r="H312" s="11">
        <v>1</v>
      </c>
      <c r="I312" s="11">
        <v>1</v>
      </c>
      <c r="J312" s="11">
        <v>39159090</v>
      </c>
      <c r="K312" s="11" t="s">
        <v>642</v>
      </c>
      <c r="L312" s="11" t="s">
        <v>365</v>
      </c>
      <c r="M312" s="12">
        <v>649</v>
      </c>
      <c r="N312" s="12">
        <v>5000</v>
      </c>
      <c r="O312" s="12">
        <v>3245000</v>
      </c>
      <c r="P312" s="12">
        <v>0</v>
      </c>
      <c r="Q312" s="12">
        <v>0</v>
      </c>
      <c r="R312" s="12">
        <v>3245000</v>
      </c>
      <c r="S312" s="46">
        <f t="shared" si="5"/>
        <v>3245000</v>
      </c>
    </row>
    <row r="313" spans="1:19" s="22" customFormat="1" x14ac:dyDescent="0.3">
      <c r="A313" s="10" t="s">
        <v>1296</v>
      </c>
      <c r="B313" s="11" t="s">
        <v>415</v>
      </c>
      <c r="C313" s="11">
        <v>513</v>
      </c>
      <c r="D313" s="11" t="s">
        <v>361</v>
      </c>
      <c r="E313" s="10">
        <v>3702798811</v>
      </c>
      <c r="F313" s="11" t="s">
        <v>362</v>
      </c>
      <c r="G313" s="11" t="s">
        <v>363</v>
      </c>
      <c r="H313" s="11">
        <v>1</v>
      </c>
      <c r="I313" s="11">
        <v>2</v>
      </c>
      <c r="J313" s="11">
        <v>7404000090</v>
      </c>
      <c r="K313" s="11" t="s">
        <v>643</v>
      </c>
      <c r="L313" s="11" t="s">
        <v>365</v>
      </c>
      <c r="M313" s="12">
        <v>20</v>
      </c>
      <c r="N313" s="12">
        <v>24000</v>
      </c>
      <c r="O313" s="12">
        <v>480000</v>
      </c>
      <c r="P313" s="12">
        <v>0</v>
      </c>
      <c r="Q313" s="12">
        <v>0</v>
      </c>
      <c r="R313" s="12">
        <v>480000</v>
      </c>
      <c r="S313" s="46">
        <f t="shared" si="5"/>
        <v>480000</v>
      </c>
    </row>
    <row r="314" spans="1:19" s="22" customFormat="1" x14ac:dyDescent="0.3">
      <c r="A314" s="10" t="s">
        <v>1296</v>
      </c>
      <c r="B314" s="11" t="s">
        <v>415</v>
      </c>
      <c r="C314" s="11">
        <v>513</v>
      </c>
      <c r="D314" s="11" t="s">
        <v>361</v>
      </c>
      <c r="E314" s="10">
        <v>3702798811</v>
      </c>
      <c r="F314" s="11" t="s">
        <v>362</v>
      </c>
      <c r="G314" s="11" t="s">
        <v>363</v>
      </c>
      <c r="H314" s="11">
        <v>1</v>
      </c>
      <c r="I314" s="11">
        <v>3</v>
      </c>
      <c r="J314" s="11">
        <v>47079000</v>
      </c>
      <c r="K314" s="11" t="s">
        <v>644</v>
      </c>
      <c r="L314" s="11" t="s">
        <v>365</v>
      </c>
      <c r="M314" s="12">
        <v>968</v>
      </c>
      <c r="N314" s="12">
        <v>1750</v>
      </c>
      <c r="O314" s="12">
        <v>1694000</v>
      </c>
      <c r="P314" s="12">
        <v>0</v>
      </c>
      <c r="Q314" s="12">
        <v>0</v>
      </c>
      <c r="R314" s="12">
        <v>1694000</v>
      </c>
      <c r="S314" s="46">
        <f t="shared" si="5"/>
        <v>1694000</v>
      </c>
    </row>
    <row r="315" spans="1:19" s="22" customFormat="1" x14ac:dyDescent="0.3">
      <c r="A315" s="10" t="s">
        <v>1296</v>
      </c>
      <c r="B315" s="11" t="s">
        <v>415</v>
      </c>
      <c r="C315" s="11">
        <v>513</v>
      </c>
      <c r="D315" s="11" t="s">
        <v>361</v>
      </c>
      <c r="E315" s="10">
        <v>3702798811</v>
      </c>
      <c r="F315" s="11" t="s">
        <v>362</v>
      </c>
      <c r="G315" s="11" t="s">
        <v>363</v>
      </c>
      <c r="H315" s="11">
        <v>1</v>
      </c>
      <c r="I315" s="11">
        <v>4</v>
      </c>
      <c r="J315" s="11">
        <v>47079000</v>
      </c>
      <c r="K315" s="11" t="s">
        <v>645</v>
      </c>
      <c r="L315" s="11" t="s">
        <v>365</v>
      </c>
      <c r="M315" s="12">
        <v>1369</v>
      </c>
      <c r="N315" s="12">
        <v>3000</v>
      </c>
      <c r="O315" s="12">
        <v>4107000</v>
      </c>
      <c r="P315" s="12">
        <v>0</v>
      </c>
      <c r="Q315" s="12">
        <v>0</v>
      </c>
      <c r="R315" s="12">
        <v>4107000</v>
      </c>
      <c r="S315" s="46">
        <f t="shared" si="5"/>
        <v>4107000</v>
      </c>
    </row>
    <row r="316" spans="1:19" s="22" customFormat="1" x14ac:dyDescent="0.3">
      <c r="A316" s="10" t="s">
        <v>1296</v>
      </c>
      <c r="B316" s="11" t="s">
        <v>415</v>
      </c>
      <c r="C316" s="11">
        <v>513</v>
      </c>
      <c r="D316" s="11" t="s">
        <v>361</v>
      </c>
      <c r="E316" s="10">
        <v>3702798811</v>
      </c>
      <c r="F316" s="11" t="s">
        <v>362</v>
      </c>
      <c r="G316" s="11" t="s">
        <v>363</v>
      </c>
      <c r="H316" s="11">
        <v>1</v>
      </c>
      <c r="I316" s="11">
        <v>5</v>
      </c>
      <c r="J316" s="11">
        <v>44013900</v>
      </c>
      <c r="K316" s="11" t="s">
        <v>646</v>
      </c>
      <c r="L316" s="11" t="s">
        <v>365</v>
      </c>
      <c r="M316" s="12">
        <v>1800</v>
      </c>
      <c r="N316" s="12">
        <v>500</v>
      </c>
      <c r="O316" s="12">
        <v>900000</v>
      </c>
      <c r="P316" s="12">
        <v>0</v>
      </c>
      <c r="Q316" s="12">
        <v>0</v>
      </c>
      <c r="R316" s="12">
        <v>900000</v>
      </c>
      <c r="S316" s="46">
        <f t="shared" si="5"/>
        <v>900000</v>
      </c>
    </row>
    <row r="317" spans="1:19" s="22" customFormat="1" x14ac:dyDescent="0.3">
      <c r="A317" s="10" t="s">
        <v>1296</v>
      </c>
      <c r="B317" s="11" t="s">
        <v>415</v>
      </c>
      <c r="C317" s="11">
        <v>513</v>
      </c>
      <c r="D317" s="11" t="s">
        <v>361</v>
      </c>
      <c r="E317" s="10">
        <v>3702798811</v>
      </c>
      <c r="F317" s="11" t="s">
        <v>362</v>
      </c>
      <c r="G317" s="11" t="s">
        <v>363</v>
      </c>
      <c r="H317" s="11">
        <v>1</v>
      </c>
      <c r="I317" s="11">
        <v>6</v>
      </c>
      <c r="J317" s="11">
        <v>63109090</v>
      </c>
      <c r="K317" s="11" t="s">
        <v>647</v>
      </c>
      <c r="L317" s="11" t="s">
        <v>365</v>
      </c>
      <c r="M317" s="12">
        <v>11758</v>
      </c>
      <c r="N317" s="12">
        <v>100</v>
      </c>
      <c r="O317" s="12">
        <v>1175800</v>
      </c>
      <c r="P317" s="12">
        <v>0</v>
      </c>
      <c r="Q317" s="12">
        <v>0</v>
      </c>
      <c r="R317" s="12">
        <v>1175800</v>
      </c>
      <c r="S317" s="46">
        <f t="shared" si="5"/>
        <v>1175800</v>
      </c>
    </row>
    <row r="318" spans="1:19" s="22" customFormat="1" x14ac:dyDescent="0.3">
      <c r="A318" s="10" t="s">
        <v>1297</v>
      </c>
      <c r="B318" s="11" t="s">
        <v>415</v>
      </c>
      <c r="C318" s="11">
        <v>1745256</v>
      </c>
      <c r="D318" s="11" t="s">
        <v>208</v>
      </c>
      <c r="E318" s="10"/>
      <c r="F318" s="11" t="s">
        <v>209</v>
      </c>
      <c r="G318" s="11" t="s">
        <v>81</v>
      </c>
      <c r="H318" s="11">
        <v>24245</v>
      </c>
      <c r="I318" s="11">
        <v>1</v>
      </c>
      <c r="J318" s="11" t="s">
        <v>210</v>
      </c>
      <c r="K318" s="11" t="s">
        <v>859</v>
      </c>
      <c r="L318" s="11" t="s">
        <v>32</v>
      </c>
      <c r="M318" s="12">
        <v>500</v>
      </c>
      <c r="N318" s="12">
        <v>5.2930000000000001</v>
      </c>
      <c r="O318" s="12">
        <v>2646.5</v>
      </c>
      <c r="P318" s="12">
        <v>0</v>
      </c>
      <c r="Q318" s="12">
        <v>0</v>
      </c>
      <c r="R318" s="12">
        <v>2646.5</v>
      </c>
      <c r="S318" s="46">
        <f t="shared" si="5"/>
        <v>64164393</v>
      </c>
    </row>
    <row r="319" spans="1:19" s="22" customFormat="1" x14ac:dyDescent="0.3">
      <c r="A319" s="10" t="s">
        <v>1297</v>
      </c>
      <c r="B319" s="11" t="s">
        <v>415</v>
      </c>
      <c r="C319" s="11">
        <v>1745256</v>
      </c>
      <c r="D319" s="11" t="s">
        <v>208</v>
      </c>
      <c r="E319" s="10"/>
      <c r="F319" s="11" t="s">
        <v>209</v>
      </c>
      <c r="G319" s="11" t="s">
        <v>81</v>
      </c>
      <c r="H319" s="11">
        <v>24245</v>
      </c>
      <c r="I319" s="11">
        <v>2</v>
      </c>
      <c r="J319" s="11" t="s">
        <v>212</v>
      </c>
      <c r="K319" s="11" t="s">
        <v>213</v>
      </c>
      <c r="L319" s="11" t="s">
        <v>32</v>
      </c>
      <c r="M319" s="12">
        <v>1800</v>
      </c>
      <c r="N319" s="12">
        <v>5.1349999999999998</v>
      </c>
      <c r="O319" s="12">
        <v>9243</v>
      </c>
      <c r="P319" s="12">
        <v>0</v>
      </c>
      <c r="Q319" s="12">
        <v>0</v>
      </c>
      <c r="R319" s="12">
        <v>9243</v>
      </c>
      <c r="S319" s="46">
        <f t="shared" si="5"/>
        <v>224096535</v>
      </c>
    </row>
    <row r="320" spans="1:19" s="22" customFormat="1" x14ac:dyDescent="0.3">
      <c r="A320" s="10" t="s">
        <v>1297</v>
      </c>
      <c r="B320" s="11" t="s">
        <v>415</v>
      </c>
      <c r="C320" s="11">
        <v>1745256</v>
      </c>
      <c r="D320" s="11" t="s">
        <v>208</v>
      </c>
      <c r="E320" s="10"/>
      <c r="F320" s="11" t="s">
        <v>209</v>
      </c>
      <c r="G320" s="11" t="s">
        <v>81</v>
      </c>
      <c r="H320" s="11">
        <v>24245</v>
      </c>
      <c r="I320" s="11">
        <v>3</v>
      </c>
      <c r="J320" s="11" t="s">
        <v>214</v>
      </c>
      <c r="K320" s="11" t="s">
        <v>215</v>
      </c>
      <c r="L320" s="11" t="s">
        <v>32</v>
      </c>
      <c r="M320" s="12">
        <v>2100</v>
      </c>
      <c r="N320" s="12">
        <v>5.1630000000000003</v>
      </c>
      <c r="O320" s="12">
        <v>10842.3</v>
      </c>
      <c r="P320" s="12">
        <v>0</v>
      </c>
      <c r="Q320" s="12">
        <v>0</v>
      </c>
      <c r="R320" s="12">
        <v>10842.3</v>
      </c>
      <c r="S320" s="46">
        <f t="shared" si="5"/>
        <v>262871564</v>
      </c>
    </row>
    <row r="321" spans="1:19" s="22" customFormat="1" x14ac:dyDescent="0.3">
      <c r="A321" s="10" t="s">
        <v>1297</v>
      </c>
      <c r="B321" s="11" t="s">
        <v>415</v>
      </c>
      <c r="C321" s="11">
        <v>1745256</v>
      </c>
      <c r="D321" s="11" t="s">
        <v>208</v>
      </c>
      <c r="E321" s="10"/>
      <c r="F321" s="11" t="s">
        <v>209</v>
      </c>
      <c r="G321" s="11" t="s">
        <v>81</v>
      </c>
      <c r="H321" s="11">
        <v>24245</v>
      </c>
      <c r="I321" s="11">
        <v>4</v>
      </c>
      <c r="J321" s="11" t="s">
        <v>216</v>
      </c>
      <c r="K321" s="11" t="s">
        <v>1129</v>
      </c>
      <c r="L321" s="11" t="s">
        <v>32</v>
      </c>
      <c r="M321" s="12">
        <v>1000</v>
      </c>
      <c r="N321" s="12">
        <v>5.2930000000000001</v>
      </c>
      <c r="O321" s="12">
        <v>5293</v>
      </c>
      <c r="P321" s="12">
        <v>0</v>
      </c>
      <c r="Q321" s="12">
        <v>0</v>
      </c>
      <c r="R321" s="12">
        <v>5293</v>
      </c>
      <c r="S321" s="46">
        <f t="shared" si="5"/>
        <v>128328785</v>
      </c>
    </row>
    <row r="322" spans="1:19" s="22" customFormat="1" x14ac:dyDescent="0.3">
      <c r="A322" s="10" t="s">
        <v>1297</v>
      </c>
      <c r="B322" s="11" t="s">
        <v>415</v>
      </c>
      <c r="C322" s="11">
        <v>1745256</v>
      </c>
      <c r="D322" s="11" t="s">
        <v>208</v>
      </c>
      <c r="E322" s="10"/>
      <c r="F322" s="11" t="s">
        <v>209</v>
      </c>
      <c r="G322" s="11" t="s">
        <v>81</v>
      </c>
      <c r="H322" s="11">
        <v>24245</v>
      </c>
      <c r="I322" s="11">
        <v>5</v>
      </c>
      <c r="J322" s="11" t="s">
        <v>218</v>
      </c>
      <c r="K322" s="11" t="s">
        <v>219</v>
      </c>
      <c r="L322" s="11" t="s">
        <v>32</v>
      </c>
      <c r="M322" s="12">
        <v>1800</v>
      </c>
      <c r="N322" s="12">
        <v>5.1349999999999998</v>
      </c>
      <c r="O322" s="12">
        <v>9243</v>
      </c>
      <c r="P322" s="12">
        <v>0</v>
      </c>
      <c r="Q322" s="12">
        <v>0</v>
      </c>
      <c r="R322" s="12">
        <v>9243</v>
      </c>
      <c r="S322" s="46">
        <f t="shared" si="5"/>
        <v>224096535</v>
      </c>
    </row>
    <row r="323" spans="1:19" s="22" customFormat="1" x14ac:dyDescent="0.3">
      <c r="A323" s="10" t="s">
        <v>1297</v>
      </c>
      <c r="B323" s="11" t="s">
        <v>415</v>
      </c>
      <c r="C323" s="11">
        <v>1745256</v>
      </c>
      <c r="D323" s="11" t="s">
        <v>208</v>
      </c>
      <c r="E323" s="10"/>
      <c r="F323" s="11" t="s">
        <v>209</v>
      </c>
      <c r="G323" s="11" t="s">
        <v>81</v>
      </c>
      <c r="H323" s="11">
        <v>24245</v>
      </c>
      <c r="I323" s="11">
        <v>6</v>
      </c>
      <c r="J323" s="11" t="s">
        <v>220</v>
      </c>
      <c r="K323" s="11" t="s">
        <v>221</v>
      </c>
      <c r="L323" s="11" t="s">
        <v>32</v>
      </c>
      <c r="M323" s="12">
        <v>2100</v>
      </c>
      <c r="N323" s="12">
        <v>5.1630000000000003</v>
      </c>
      <c r="O323" s="12">
        <v>10842.3</v>
      </c>
      <c r="P323" s="12">
        <v>0</v>
      </c>
      <c r="Q323" s="12">
        <v>0</v>
      </c>
      <c r="R323" s="12">
        <v>10842.3</v>
      </c>
      <c r="S323" s="46">
        <f t="shared" si="5"/>
        <v>262871564</v>
      </c>
    </row>
    <row r="324" spans="1:19" s="22" customFormat="1" x14ac:dyDescent="0.3">
      <c r="A324" s="10" t="s">
        <v>1297</v>
      </c>
      <c r="B324" s="11" t="s">
        <v>415</v>
      </c>
      <c r="C324" s="11">
        <v>1745256</v>
      </c>
      <c r="D324" s="11" t="s">
        <v>208</v>
      </c>
      <c r="E324" s="10"/>
      <c r="F324" s="11" t="s">
        <v>209</v>
      </c>
      <c r="G324" s="11" t="s">
        <v>81</v>
      </c>
      <c r="H324" s="11">
        <v>24245</v>
      </c>
      <c r="I324" s="11">
        <v>7</v>
      </c>
      <c r="J324" s="11" t="s">
        <v>74</v>
      </c>
      <c r="K324" s="11" t="s">
        <v>75</v>
      </c>
      <c r="L324" s="11" t="s">
        <v>32</v>
      </c>
      <c r="M324" s="12">
        <v>9600</v>
      </c>
      <c r="N324" s="12">
        <v>1.6319999999999999</v>
      </c>
      <c r="O324" s="12">
        <v>15667.2</v>
      </c>
      <c r="P324" s="12">
        <v>0</v>
      </c>
      <c r="Q324" s="12">
        <v>0</v>
      </c>
      <c r="R324" s="12">
        <v>15667.2</v>
      </c>
      <c r="S324" s="46">
        <f t="shared" si="5"/>
        <v>379851264</v>
      </c>
    </row>
    <row r="325" spans="1:19" s="22" customFormat="1" x14ac:dyDescent="0.3">
      <c r="A325" s="10" t="s">
        <v>1297</v>
      </c>
      <c r="B325" s="11" t="s">
        <v>415</v>
      </c>
      <c r="C325" s="11">
        <v>1745256</v>
      </c>
      <c r="D325" s="11" t="s">
        <v>208</v>
      </c>
      <c r="E325" s="10"/>
      <c r="F325" s="11" t="s">
        <v>209</v>
      </c>
      <c r="G325" s="11" t="s">
        <v>81</v>
      </c>
      <c r="H325" s="11">
        <v>24245</v>
      </c>
      <c r="I325" s="11">
        <v>8</v>
      </c>
      <c r="J325" s="11" t="s">
        <v>222</v>
      </c>
      <c r="K325" s="11" t="s">
        <v>223</v>
      </c>
      <c r="L325" s="11" t="s">
        <v>32</v>
      </c>
      <c r="M325" s="12">
        <v>100</v>
      </c>
      <c r="N325" s="12">
        <v>5.125</v>
      </c>
      <c r="O325" s="12">
        <v>512.5</v>
      </c>
      <c r="P325" s="12">
        <v>0</v>
      </c>
      <c r="Q325" s="12">
        <v>0</v>
      </c>
      <c r="R325" s="12">
        <v>512.5</v>
      </c>
      <c r="S325" s="46">
        <f t="shared" si="5"/>
        <v>12425563</v>
      </c>
    </row>
    <row r="326" spans="1:19" s="22" customFormat="1" x14ac:dyDescent="0.3">
      <c r="A326" s="10" t="s">
        <v>1297</v>
      </c>
      <c r="B326" s="11" t="s">
        <v>415</v>
      </c>
      <c r="C326" s="11">
        <v>1745256</v>
      </c>
      <c r="D326" s="11" t="s">
        <v>208</v>
      </c>
      <c r="E326" s="10"/>
      <c r="F326" s="11" t="s">
        <v>209</v>
      </c>
      <c r="G326" s="11" t="s">
        <v>81</v>
      </c>
      <c r="H326" s="11">
        <v>24245</v>
      </c>
      <c r="I326" s="11">
        <v>9</v>
      </c>
      <c r="J326" s="11" t="s">
        <v>224</v>
      </c>
      <c r="K326" s="11" t="s">
        <v>225</v>
      </c>
      <c r="L326" s="11" t="s">
        <v>32</v>
      </c>
      <c r="M326" s="12">
        <v>300</v>
      </c>
      <c r="N326" s="12">
        <v>5.2830000000000004</v>
      </c>
      <c r="O326" s="12">
        <v>1584.9</v>
      </c>
      <c r="P326" s="12">
        <v>0</v>
      </c>
      <c r="Q326" s="12">
        <v>0</v>
      </c>
      <c r="R326" s="12">
        <v>1584.9</v>
      </c>
      <c r="S326" s="46">
        <f t="shared" si="5"/>
        <v>38425901</v>
      </c>
    </row>
    <row r="327" spans="1:19" s="22" customFormat="1" x14ac:dyDescent="0.3">
      <c r="A327" s="10" t="s">
        <v>1297</v>
      </c>
      <c r="B327" s="11" t="s">
        <v>415</v>
      </c>
      <c r="C327" s="11">
        <v>1745256</v>
      </c>
      <c r="D327" s="11" t="s">
        <v>208</v>
      </c>
      <c r="E327" s="10"/>
      <c r="F327" s="11" t="s">
        <v>209</v>
      </c>
      <c r="G327" s="11" t="s">
        <v>81</v>
      </c>
      <c r="H327" s="11">
        <v>24245</v>
      </c>
      <c r="I327" s="11">
        <v>10</v>
      </c>
      <c r="J327" s="11" t="s">
        <v>226</v>
      </c>
      <c r="K327" s="11" t="s">
        <v>861</v>
      </c>
      <c r="L327" s="11" t="s">
        <v>32</v>
      </c>
      <c r="M327" s="12">
        <v>300</v>
      </c>
      <c r="N327" s="12">
        <v>5.6040000000000001</v>
      </c>
      <c r="O327" s="12">
        <v>1681.2</v>
      </c>
      <c r="P327" s="12">
        <v>0</v>
      </c>
      <c r="Q327" s="12">
        <v>0</v>
      </c>
      <c r="R327" s="12">
        <v>1681.2</v>
      </c>
      <c r="S327" s="46">
        <f t="shared" si="5"/>
        <v>40760694</v>
      </c>
    </row>
    <row r="328" spans="1:19" s="22" customFormat="1" x14ac:dyDescent="0.3">
      <c r="A328" s="10" t="s">
        <v>1297</v>
      </c>
      <c r="B328" s="11" t="s">
        <v>415</v>
      </c>
      <c r="C328" s="11">
        <v>1745256</v>
      </c>
      <c r="D328" s="11" t="s">
        <v>208</v>
      </c>
      <c r="E328" s="10"/>
      <c r="F328" s="11" t="s">
        <v>209</v>
      </c>
      <c r="G328" s="11" t="s">
        <v>81</v>
      </c>
      <c r="H328" s="11">
        <v>24245</v>
      </c>
      <c r="I328" s="11">
        <v>11</v>
      </c>
      <c r="J328" s="11" t="s">
        <v>228</v>
      </c>
      <c r="K328" s="11" t="s">
        <v>862</v>
      </c>
      <c r="L328" s="11" t="s">
        <v>32</v>
      </c>
      <c r="M328" s="12">
        <v>1200</v>
      </c>
      <c r="N328" s="12">
        <v>5.6040000000000001</v>
      </c>
      <c r="O328" s="12">
        <v>6724.8</v>
      </c>
      <c r="P328" s="12">
        <v>0</v>
      </c>
      <c r="Q328" s="12">
        <v>0</v>
      </c>
      <c r="R328" s="12">
        <v>6724.8</v>
      </c>
      <c r="S328" s="46">
        <f t="shared" si="5"/>
        <v>163042776</v>
      </c>
    </row>
    <row r="329" spans="1:19" s="22" customFormat="1" x14ac:dyDescent="0.3">
      <c r="A329" s="10" t="s">
        <v>1297</v>
      </c>
      <c r="B329" s="11" t="s">
        <v>415</v>
      </c>
      <c r="C329" s="11">
        <v>1745256</v>
      </c>
      <c r="D329" s="11" t="s">
        <v>208</v>
      </c>
      <c r="E329" s="10"/>
      <c r="F329" s="11" t="s">
        <v>209</v>
      </c>
      <c r="G329" s="11" t="s">
        <v>81</v>
      </c>
      <c r="H329" s="11">
        <v>24245</v>
      </c>
      <c r="I329" s="11">
        <v>12</v>
      </c>
      <c r="J329" s="11" t="s">
        <v>230</v>
      </c>
      <c r="K329" s="11" t="s">
        <v>231</v>
      </c>
      <c r="L329" s="11" t="s">
        <v>32</v>
      </c>
      <c r="M329" s="12">
        <v>1200</v>
      </c>
      <c r="N329" s="12">
        <v>5.6040000000000001</v>
      </c>
      <c r="O329" s="12">
        <v>6724.8</v>
      </c>
      <c r="P329" s="12">
        <v>0</v>
      </c>
      <c r="Q329" s="12">
        <v>0</v>
      </c>
      <c r="R329" s="12">
        <v>6724.8</v>
      </c>
      <c r="S329" s="46">
        <f t="shared" si="5"/>
        <v>163042776</v>
      </c>
    </row>
    <row r="330" spans="1:19" s="22" customFormat="1" x14ac:dyDescent="0.3">
      <c r="A330" s="10" t="s">
        <v>1297</v>
      </c>
      <c r="B330" s="11" t="s">
        <v>415</v>
      </c>
      <c r="C330" s="11">
        <v>1745256</v>
      </c>
      <c r="D330" s="11" t="s">
        <v>208</v>
      </c>
      <c r="E330" s="10"/>
      <c r="F330" s="11" t="s">
        <v>209</v>
      </c>
      <c r="G330" s="11" t="s">
        <v>81</v>
      </c>
      <c r="H330" s="11">
        <v>24245</v>
      </c>
      <c r="I330" s="11">
        <v>13</v>
      </c>
      <c r="J330" s="11" t="s">
        <v>1198</v>
      </c>
      <c r="K330" s="11" t="s">
        <v>1199</v>
      </c>
      <c r="L330" s="11" t="s">
        <v>32</v>
      </c>
      <c r="M330" s="12">
        <v>100</v>
      </c>
      <c r="N330" s="12">
        <v>5.125</v>
      </c>
      <c r="O330" s="12">
        <v>512.5</v>
      </c>
      <c r="P330" s="12">
        <v>0</v>
      </c>
      <c r="Q330" s="12">
        <v>0</v>
      </c>
      <c r="R330" s="12">
        <v>512.5</v>
      </c>
      <c r="S330" s="46">
        <f t="shared" si="5"/>
        <v>12425563</v>
      </c>
    </row>
    <row r="331" spans="1:19" s="22" customFormat="1" x14ac:dyDescent="0.3">
      <c r="A331" s="10" t="s">
        <v>1297</v>
      </c>
      <c r="B331" s="11" t="s">
        <v>415</v>
      </c>
      <c r="C331" s="11">
        <v>1745256</v>
      </c>
      <c r="D331" s="11" t="s">
        <v>208</v>
      </c>
      <c r="E331" s="10"/>
      <c r="F331" s="11" t="s">
        <v>209</v>
      </c>
      <c r="G331" s="11" t="s">
        <v>81</v>
      </c>
      <c r="H331" s="11">
        <v>24245</v>
      </c>
      <c r="I331" s="11">
        <v>14</v>
      </c>
      <c r="J331" s="11" t="s">
        <v>232</v>
      </c>
      <c r="K331" s="11" t="s">
        <v>233</v>
      </c>
      <c r="L331" s="11" t="s">
        <v>32</v>
      </c>
      <c r="M331" s="12">
        <v>200</v>
      </c>
      <c r="N331" s="12">
        <v>5.2830000000000004</v>
      </c>
      <c r="O331" s="12">
        <v>1056.5999999999999</v>
      </c>
      <c r="P331" s="12">
        <v>0</v>
      </c>
      <c r="Q331" s="12">
        <v>0</v>
      </c>
      <c r="R331" s="12">
        <v>1056.5999999999999</v>
      </c>
      <c r="S331" s="46">
        <f t="shared" si="5"/>
        <v>25617267</v>
      </c>
    </row>
    <row r="332" spans="1:19" s="22" customFormat="1" x14ac:dyDescent="0.3">
      <c r="A332" s="10" t="s">
        <v>1297</v>
      </c>
      <c r="B332" s="11" t="s">
        <v>415</v>
      </c>
      <c r="C332" s="11">
        <v>1745256</v>
      </c>
      <c r="D332" s="11" t="s">
        <v>208</v>
      </c>
      <c r="E332" s="10"/>
      <c r="F332" s="11" t="s">
        <v>209</v>
      </c>
      <c r="G332" s="11" t="s">
        <v>81</v>
      </c>
      <c r="H332" s="11">
        <v>24245</v>
      </c>
      <c r="I332" s="11">
        <v>15</v>
      </c>
      <c r="J332" s="11" t="s">
        <v>234</v>
      </c>
      <c r="K332" s="11" t="s">
        <v>235</v>
      </c>
      <c r="L332" s="11" t="s">
        <v>32</v>
      </c>
      <c r="M332" s="12">
        <v>300</v>
      </c>
      <c r="N332" s="12">
        <v>5.6040000000000001</v>
      </c>
      <c r="O332" s="12">
        <v>1681.2</v>
      </c>
      <c r="P332" s="12">
        <v>0</v>
      </c>
      <c r="Q332" s="12">
        <v>0</v>
      </c>
      <c r="R332" s="12">
        <v>1681.2</v>
      </c>
      <c r="S332" s="46">
        <f t="shared" si="5"/>
        <v>40760694</v>
      </c>
    </row>
    <row r="333" spans="1:19" s="22" customFormat="1" x14ac:dyDescent="0.3">
      <c r="A333" s="10" t="s">
        <v>1297</v>
      </c>
      <c r="B333" s="11" t="s">
        <v>415</v>
      </c>
      <c r="C333" s="11">
        <v>1745256</v>
      </c>
      <c r="D333" s="11" t="s">
        <v>208</v>
      </c>
      <c r="E333" s="10"/>
      <c r="F333" s="11" t="s">
        <v>209</v>
      </c>
      <c r="G333" s="11" t="s">
        <v>81</v>
      </c>
      <c r="H333" s="11">
        <v>24245</v>
      </c>
      <c r="I333" s="11">
        <v>16</v>
      </c>
      <c r="J333" s="11" t="s">
        <v>236</v>
      </c>
      <c r="K333" s="11" t="s">
        <v>237</v>
      </c>
      <c r="L333" s="11" t="s">
        <v>32</v>
      </c>
      <c r="M333" s="12">
        <v>1200</v>
      </c>
      <c r="N333" s="12">
        <v>5.6040000000000001</v>
      </c>
      <c r="O333" s="12">
        <v>6724.8</v>
      </c>
      <c r="P333" s="12">
        <v>0</v>
      </c>
      <c r="Q333" s="12">
        <v>0</v>
      </c>
      <c r="R333" s="12">
        <v>6724.8</v>
      </c>
      <c r="S333" s="46">
        <f t="shared" si="5"/>
        <v>163042776</v>
      </c>
    </row>
    <row r="334" spans="1:19" s="22" customFormat="1" x14ac:dyDescent="0.3">
      <c r="A334" s="10" t="s">
        <v>1297</v>
      </c>
      <c r="B334" s="11" t="s">
        <v>415</v>
      </c>
      <c r="C334" s="11">
        <v>1745256</v>
      </c>
      <c r="D334" s="11" t="s">
        <v>208</v>
      </c>
      <c r="E334" s="10"/>
      <c r="F334" s="11" t="s">
        <v>209</v>
      </c>
      <c r="G334" s="11" t="s">
        <v>81</v>
      </c>
      <c r="H334" s="11">
        <v>24245</v>
      </c>
      <c r="I334" s="11">
        <v>17</v>
      </c>
      <c r="J334" s="11" t="s">
        <v>238</v>
      </c>
      <c r="K334" s="11" t="s">
        <v>239</v>
      </c>
      <c r="L334" s="11" t="s">
        <v>32</v>
      </c>
      <c r="M334" s="12">
        <v>1200</v>
      </c>
      <c r="N334" s="12">
        <v>5.6040000000000001</v>
      </c>
      <c r="O334" s="12">
        <v>6724.8</v>
      </c>
      <c r="P334" s="12">
        <v>0</v>
      </c>
      <c r="Q334" s="12">
        <v>0</v>
      </c>
      <c r="R334" s="12">
        <v>6724.8</v>
      </c>
      <c r="S334" s="46">
        <f t="shared" si="5"/>
        <v>163042776</v>
      </c>
    </row>
    <row r="335" spans="1:19" s="22" customFormat="1" x14ac:dyDescent="0.3">
      <c r="A335" s="10" t="s">
        <v>1297</v>
      </c>
      <c r="B335" s="11" t="s">
        <v>415</v>
      </c>
      <c r="C335" s="11">
        <v>1745256</v>
      </c>
      <c r="D335" s="11" t="s">
        <v>208</v>
      </c>
      <c r="E335" s="10"/>
      <c r="F335" s="11" t="s">
        <v>209</v>
      </c>
      <c r="G335" s="11" t="s">
        <v>81</v>
      </c>
      <c r="H335" s="11">
        <v>24245</v>
      </c>
      <c r="I335" s="11">
        <v>18</v>
      </c>
      <c r="J335" s="11" t="s">
        <v>240</v>
      </c>
      <c r="K335" s="11" t="s">
        <v>241</v>
      </c>
      <c r="L335" s="11" t="s">
        <v>32</v>
      </c>
      <c r="M335" s="12">
        <v>600</v>
      </c>
      <c r="N335" s="12">
        <v>1.704</v>
      </c>
      <c r="O335" s="12">
        <v>1022.4</v>
      </c>
      <c r="P335" s="12">
        <v>0</v>
      </c>
      <c r="Q335" s="12">
        <v>0</v>
      </c>
      <c r="R335" s="12">
        <v>1022.4</v>
      </c>
      <c r="S335" s="46">
        <f t="shared" si="5"/>
        <v>24788088</v>
      </c>
    </row>
    <row r="336" spans="1:19" s="22" customFormat="1" x14ac:dyDescent="0.3">
      <c r="A336" s="10" t="s">
        <v>1297</v>
      </c>
      <c r="B336" s="11" t="s">
        <v>415</v>
      </c>
      <c r="C336" s="11">
        <v>1745256</v>
      </c>
      <c r="D336" s="11" t="s">
        <v>208</v>
      </c>
      <c r="E336" s="10"/>
      <c r="F336" s="11" t="s">
        <v>209</v>
      </c>
      <c r="G336" s="11" t="s">
        <v>81</v>
      </c>
      <c r="H336" s="11">
        <v>24245</v>
      </c>
      <c r="I336" s="11">
        <v>19</v>
      </c>
      <c r="J336" s="11" t="s">
        <v>242</v>
      </c>
      <c r="K336" s="11" t="s">
        <v>243</v>
      </c>
      <c r="L336" s="11" t="s">
        <v>32</v>
      </c>
      <c r="M336" s="12">
        <v>5500</v>
      </c>
      <c r="N336" s="12">
        <v>1.9470000000000001</v>
      </c>
      <c r="O336" s="12">
        <v>10708.5</v>
      </c>
      <c r="P336" s="12">
        <v>0</v>
      </c>
      <c r="Q336" s="12">
        <v>0</v>
      </c>
      <c r="R336" s="12">
        <v>10708.5</v>
      </c>
      <c r="S336" s="46">
        <f t="shared" si="5"/>
        <v>259627583</v>
      </c>
    </row>
    <row r="337" spans="1:19" s="22" customFormat="1" x14ac:dyDescent="0.3">
      <c r="A337" s="10" t="s">
        <v>1297</v>
      </c>
      <c r="B337" s="11" t="s">
        <v>415</v>
      </c>
      <c r="C337" s="11">
        <v>1745256</v>
      </c>
      <c r="D337" s="11" t="s">
        <v>208</v>
      </c>
      <c r="E337" s="10"/>
      <c r="F337" s="11" t="s">
        <v>209</v>
      </c>
      <c r="G337" s="11" t="s">
        <v>81</v>
      </c>
      <c r="H337" s="11">
        <v>24245</v>
      </c>
      <c r="I337" s="11">
        <v>20</v>
      </c>
      <c r="J337" s="11"/>
      <c r="K337" s="11" t="s">
        <v>1298</v>
      </c>
      <c r="L337" s="11" t="s">
        <v>46</v>
      </c>
      <c r="M337" s="12">
        <v>0</v>
      </c>
      <c r="N337" s="12">
        <v>0</v>
      </c>
      <c r="O337" s="12">
        <v>0</v>
      </c>
      <c r="P337" s="12">
        <v>0</v>
      </c>
      <c r="Q337" s="12">
        <v>0</v>
      </c>
      <c r="R337" s="12">
        <v>0</v>
      </c>
      <c r="S337" s="46">
        <f t="shared" si="5"/>
        <v>0</v>
      </c>
    </row>
    <row r="338" spans="1:19" s="22" customFormat="1" x14ac:dyDescent="0.3">
      <c r="A338" s="10" t="s">
        <v>1299</v>
      </c>
      <c r="B338" s="11" t="s">
        <v>1300</v>
      </c>
      <c r="C338" s="11">
        <v>1745242</v>
      </c>
      <c r="D338" s="11" t="s">
        <v>448</v>
      </c>
      <c r="E338" s="10"/>
      <c r="F338" s="11" t="s">
        <v>776</v>
      </c>
      <c r="G338" s="11" t="s">
        <v>29</v>
      </c>
      <c r="H338" s="11">
        <v>25465</v>
      </c>
      <c r="I338" s="11">
        <v>1</v>
      </c>
      <c r="J338" s="11">
        <v>398525007</v>
      </c>
      <c r="K338" s="11" t="s">
        <v>450</v>
      </c>
      <c r="L338" s="11" t="s">
        <v>32</v>
      </c>
      <c r="M338" s="12">
        <v>8000</v>
      </c>
      <c r="N338" s="12">
        <v>7.4</v>
      </c>
      <c r="O338" s="12">
        <v>59200</v>
      </c>
      <c r="P338" s="12">
        <v>0</v>
      </c>
      <c r="Q338" s="12">
        <v>0</v>
      </c>
      <c r="R338" s="12">
        <v>59200</v>
      </c>
      <c r="S338" s="46">
        <f t="shared" si="5"/>
        <v>1507528000</v>
      </c>
    </row>
    <row r="339" spans="1:19" s="22" customFormat="1" x14ac:dyDescent="0.3">
      <c r="A339" s="10" t="s">
        <v>1299</v>
      </c>
      <c r="B339" s="11" t="s">
        <v>1300</v>
      </c>
      <c r="C339" s="11">
        <v>1745242</v>
      </c>
      <c r="D339" s="11" t="s">
        <v>448</v>
      </c>
      <c r="E339" s="10"/>
      <c r="F339" s="11" t="s">
        <v>776</v>
      </c>
      <c r="G339" s="11" t="s">
        <v>29</v>
      </c>
      <c r="H339" s="11">
        <v>25465</v>
      </c>
      <c r="I339" s="11">
        <v>2</v>
      </c>
      <c r="J339" s="11">
        <v>398525211</v>
      </c>
      <c r="K339" s="11" t="s">
        <v>1301</v>
      </c>
      <c r="L339" s="11" t="s">
        <v>32</v>
      </c>
      <c r="M339" s="12">
        <v>1000</v>
      </c>
      <c r="N339" s="12">
        <v>2.87</v>
      </c>
      <c r="O339" s="12">
        <v>2870</v>
      </c>
      <c r="P339" s="12">
        <v>0</v>
      </c>
      <c r="Q339" s="12">
        <v>0</v>
      </c>
      <c r="R339" s="12">
        <v>2870</v>
      </c>
      <c r="S339" s="46">
        <f t="shared" si="5"/>
        <v>73084550</v>
      </c>
    </row>
    <row r="340" spans="1:19" s="22" customFormat="1" x14ac:dyDescent="0.3">
      <c r="A340" s="10" t="s">
        <v>1299</v>
      </c>
      <c r="B340" s="11" t="s">
        <v>1300</v>
      </c>
      <c r="C340" s="11">
        <v>1745242</v>
      </c>
      <c r="D340" s="11" t="s">
        <v>448</v>
      </c>
      <c r="E340" s="10"/>
      <c r="F340" s="11" t="s">
        <v>776</v>
      </c>
      <c r="G340" s="11" t="s">
        <v>29</v>
      </c>
      <c r="H340" s="11">
        <v>25465</v>
      </c>
      <c r="I340" s="11">
        <v>3</v>
      </c>
      <c r="J340" s="11">
        <v>398577909</v>
      </c>
      <c r="K340" s="11" t="s">
        <v>1302</v>
      </c>
      <c r="L340" s="11" t="s">
        <v>32</v>
      </c>
      <c r="M340" s="12">
        <v>1000</v>
      </c>
      <c r="N340" s="12">
        <v>2.2999999999999998</v>
      </c>
      <c r="O340" s="12">
        <v>2300</v>
      </c>
      <c r="P340" s="12">
        <v>0</v>
      </c>
      <c r="Q340" s="12">
        <v>0</v>
      </c>
      <c r="R340" s="12">
        <v>2300</v>
      </c>
      <c r="S340" s="46">
        <f t="shared" si="5"/>
        <v>58569500</v>
      </c>
    </row>
    <row r="341" spans="1:19" s="22" customFormat="1" x14ac:dyDescent="0.3">
      <c r="A341" s="10" t="s">
        <v>1299</v>
      </c>
      <c r="B341" s="11" t="s">
        <v>1300</v>
      </c>
      <c r="C341" s="11">
        <v>1745242</v>
      </c>
      <c r="D341" s="11" t="s">
        <v>448</v>
      </c>
      <c r="E341" s="10"/>
      <c r="F341" s="11" t="s">
        <v>776</v>
      </c>
      <c r="G341" s="11" t="s">
        <v>29</v>
      </c>
      <c r="H341" s="11">
        <v>25465</v>
      </c>
      <c r="I341" s="11">
        <v>4</v>
      </c>
      <c r="J341" s="11">
        <v>398578607</v>
      </c>
      <c r="K341" s="11" t="s">
        <v>451</v>
      </c>
      <c r="L341" s="11" t="s">
        <v>32</v>
      </c>
      <c r="M341" s="12">
        <v>8000</v>
      </c>
      <c r="N341" s="12">
        <v>2.2999999999999998</v>
      </c>
      <c r="O341" s="12">
        <v>18400</v>
      </c>
      <c r="P341" s="12">
        <v>0</v>
      </c>
      <c r="Q341" s="12">
        <v>0</v>
      </c>
      <c r="R341" s="12">
        <v>18400</v>
      </c>
      <c r="S341" s="46">
        <f t="shared" si="5"/>
        <v>468556000</v>
      </c>
    </row>
    <row r="342" spans="1:19" s="22" customFormat="1" x14ac:dyDescent="0.3">
      <c r="A342" s="10" t="s">
        <v>1299</v>
      </c>
      <c r="B342" s="11" t="s">
        <v>1300</v>
      </c>
      <c r="C342" s="11">
        <v>1745242</v>
      </c>
      <c r="D342" s="11" t="s">
        <v>448</v>
      </c>
      <c r="E342" s="10"/>
      <c r="F342" s="11" t="s">
        <v>776</v>
      </c>
      <c r="G342" s="11" t="s">
        <v>29</v>
      </c>
      <c r="H342" s="11">
        <v>25465</v>
      </c>
      <c r="I342" s="11">
        <v>5</v>
      </c>
      <c r="J342" s="11">
        <v>398674009</v>
      </c>
      <c r="K342" s="11" t="s">
        <v>777</v>
      </c>
      <c r="L342" s="11" t="s">
        <v>32</v>
      </c>
      <c r="M342" s="12">
        <v>2000</v>
      </c>
      <c r="N342" s="12">
        <v>7.18</v>
      </c>
      <c r="O342" s="12">
        <v>14360</v>
      </c>
      <c r="P342" s="12">
        <v>0</v>
      </c>
      <c r="Q342" s="12">
        <v>0</v>
      </c>
      <c r="R342" s="12">
        <v>14360</v>
      </c>
      <c r="S342" s="46">
        <f t="shared" si="5"/>
        <v>365677400</v>
      </c>
    </row>
    <row r="343" spans="1:19" s="22" customFormat="1" x14ac:dyDescent="0.3">
      <c r="A343" s="10" t="s">
        <v>1299</v>
      </c>
      <c r="B343" s="11" t="s">
        <v>1300</v>
      </c>
      <c r="C343" s="11">
        <v>1745242</v>
      </c>
      <c r="D343" s="11" t="s">
        <v>448</v>
      </c>
      <c r="E343" s="10"/>
      <c r="F343" s="11" t="s">
        <v>776</v>
      </c>
      <c r="G343" s="11" t="s">
        <v>29</v>
      </c>
      <c r="H343" s="11">
        <v>25465</v>
      </c>
      <c r="I343" s="11">
        <v>6</v>
      </c>
      <c r="J343" s="11"/>
      <c r="K343" s="11" t="s">
        <v>1303</v>
      </c>
      <c r="L343" s="11" t="s">
        <v>46</v>
      </c>
      <c r="M343" s="12">
        <v>0</v>
      </c>
      <c r="N343" s="12">
        <v>0</v>
      </c>
      <c r="O343" s="12">
        <v>0</v>
      </c>
      <c r="P343" s="12">
        <v>0</v>
      </c>
      <c r="Q343" s="12">
        <v>0</v>
      </c>
      <c r="R343" s="12">
        <v>0</v>
      </c>
      <c r="S343" s="46">
        <f t="shared" si="5"/>
        <v>0</v>
      </c>
    </row>
    <row r="344" spans="1:19" s="22" customFormat="1" x14ac:dyDescent="0.3">
      <c r="A344" s="10" t="s">
        <v>1304</v>
      </c>
      <c r="B344" s="11" t="s">
        <v>1305</v>
      </c>
      <c r="C344" s="11">
        <v>1745254</v>
      </c>
      <c r="D344" s="11" t="s">
        <v>125</v>
      </c>
      <c r="E344" s="10"/>
      <c r="F344" s="11" t="s">
        <v>126</v>
      </c>
      <c r="G344" s="11" t="s">
        <v>81</v>
      </c>
      <c r="H344" s="11">
        <v>24135</v>
      </c>
      <c r="I344" s="11">
        <v>1</v>
      </c>
      <c r="J344" s="11" t="s">
        <v>171</v>
      </c>
      <c r="K344" s="11" t="s">
        <v>172</v>
      </c>
      <c r="L344" s="11" t="s">
        <v>32</v>
      </c>
      <c r="M344" s="12">
        <v>3200</v>
      </c>
      <c r="N344" s="12">
        <v>6.37</v>
      </c>
      <c r="O344" s="12">
        <v>20384</v>
      </c>
      <c r="P344" s="12">
        <v>0</v>
      </c>
      <c r="Q344" s="12">
        <v>0</v>
      </c>
      <c r="R344" s="12">
        <v>20384</v>
      </c>
      <c r="S344" s="46">
        <f t="shared" si="5"/>
        <v>491967840</v>
      </c>
    </row>
    <row r="345" spans="1:19" s="22" customFormat="1" x14ac:dyDescent="0.3">
      <c r="A345" s="10" t="s">
        <v>1304</v>
      </c>
      <c r="B345" s="11" t="s">
        <v>1305</v>
      </c>
      <c r="C345" s="11">
        <v>1745254</v>
      </c>
      <c r="D345" s="11" t="s">
        <v>125</v>
      </c>
      <c r="E345" s="10"/>
      <c r="F345" s="11" t="s">
        <v>126</v>
      </c>
      <c r="G345" s="11" t="s">
        <v>81</v>
      </c>
      <c r="H345" s="11">
        <v>24135</v>
      </c>
      <c r="I345" s="11">
        <v>2</v>
      </c>
      <c r="J345" s="11" t="s">
        <v>88</v>
      </c>
      <c r="K345" s="11" t="s">
        <v>89</v>
      </c>
      <c r="L345" s="11" t="s">
        <v>32</v>
      </c>
      <c r="M345" s="12">
        <v>3400</v>
      </c>
      <c r="N345" s="12">
        <v>5.67</v>
      </c>
      <c r="O345" s="12">
        <v>19278</v>
      </c>
      <c r="P345" s="12">
        <v>0</v>
      </c>
      <c r="Q345" s="12">
        <v>0</v>
      </c>
      <c r="R345" s="12">
        <v>19278</v>
      </c>
      <c r="S345" s="46">
        <f t="shared" si="5"/>
        <v>465274530</v>
      </c>
    </row>
    <row r="346" spans="1:19" s="22" customFormat="1" x14ac:dyDescent="0.3">
      <c r="A346" s="10" t="s">
        <v>1304</v>
      </c>
      <c r="B346" s="11" t="s">
        <v>1305</v>
      </c>
      <c r="C346" s="11">
        <v>1745254</v>
      </c>
      <c r="D346" s="11" t="s">
        <v>125</v>
      </c>
      <c r="E346" s="10"/>
      <c r="F346" s="11" t="s">
        <v>126</v>
      </c>
      <c r="G346" s="11" t="s">
        <v>81</v>
      </c>
      <c r="H346" s="11">
        <v>24135</v>
      </c>
      <c r="I346" s="11">
        <v>3</v>
      </c>
      <c r="J346" s="11" t="s">
        <v>90</v>
      </c>
      <c r="K346" s="11" t="s">
        <v>91</v>
      </c>
      <c r="L346" s="11" t="s">
        <v>32</v>
      </c>
      <c r="M346" s="12">
        <v>1600</v>
      </c>
      <c r="N346" s="12">
        <v>5.89</v>
      </c>
      <c r="O346" s="12">
        <v>9424</v>
      </c>
      <c r="P346" s="12">
        <v>0</v>
      </c>
      <c r="Q346" s="12">
        <v>0</v>
      </c>
      <c r="R346" s="12">
        <v>9424</v>
      </c>
      <c r="S346" s="46">
        <f t="shared" ref="S346:S351" si="6">ROUND(M346*N346*H346,0)</f>
        <v>227448240</v>
      </c>
    </row>
    <row r="347" spans="1:19" s="22" customFormat="1" x14ac:dyDescent="0.3">
      <c r="A347" s="10" t="s">
        <v>1304</v>
      </c>
      <c r="B347" s="11" t="s">
        <v>1305</v>
      </c>
      <c r="C347" s="11">
        <v>1745254</v>
      </c>
      <c r="D347" s="11" t="s">
        <v>125</v>
      </c>
      <c r="E347" s="10"/>
      <c r="F347" s="11" t="s">
        <v>126</v>
      </c>
      <c r="G347" s="11" t="s">
        <v>81</v>
      </c>
      <c r="H347" s="11">
        <v>24135</v>
      </c>
      <c r="I347" s="11">
        <v>4</v>
      </c>
      <c r="J347" s="11" t="s">
        <v>173</v>
      </c>
      <c r="K347" s="11" t="s">
        <v>174</v>
      </c>
      <c r="L347" s="11" t="s">
        <v>32</v>
      </c>
      <c r="M347" s="12">
        <v>1200</v>
      </c>
      <c r="N347" s="12">
        <v>4.0999999999999996</v>
      </c>
      <c r="O347" s="12">
        <v>4920</v>
      </c>
      <c r="P347" s="12">
        <v>0</v>
      </c>
      <c r="Q347" s="12">
        <v>0</v>
      </c>
      <c r="R347" s="12">
        <v>4920</v>
      </c>
      <c r="S347" s="46">
        <f t="shared" si="6"/>
        <v>118744200</v>
      </c>
    </row>
    <row r="348" spans="1:19" s="22" customFormat="1" x14ac:dyDescent="0.3">
      <c r="A348" s="10" t="s">
        <v>1304</v>
      </c>
      <c r="B348" s="11" t="s">
        <v>1305</v>
      </c>
      <c r="C348" s="11">
        <v>1745254</v>
      </c>
      <c r="D348" s="11" t="s">
        <v>125</v>
      </c>
      <c r="E348" s="10"/>
      <c r="F348" s="11" t="s">
        <v>126</v>
      </c>
      <c r="G348" s="11" t="s">
        <v>81</v>
      </c>
      <c r="H348" s="11">
        <v>24135</v>
      </c>
      <c r="I348" s="11">
        <v>5</v>
      </c>
      <c r="J348" s="11" t="s">
        <v>175</v>
      </c>
      <c r="K348" s="11" t="s">
        <v>176</v>
      </c>
      <c r="L348" s="11" t="s">
        <v>32</v>
      </c>
      <c r="M348" s="12">
        <v>1300</v>
      </c>
      <c r="N348" s="12">
        <v>5.89</v>
      </c>
      <c r="O348" s="12">
        <v>7657</v>
      </c>
      <c r="P348" s="12">
        <v>0</v>
      </c>
      <c r="Q348" s="12">
        <v>0</v>
      </c>
      <c r="R348" s="12">
        <v>7657</v>
      </c>
      <c r="S348" s="46">
        <f t="shared" si="6"/>
        <v>184801695</v>
      </c>
    </row>
    <row r="349" spans="1:19" s="22" customFormat="1" x14ac:dyDescent="0.3">
      <c r="A349" s="10" t="s">
        <v>1304</v>
      </c>
      <c r="B349" s="11" t="s">
        <v>1305</v>
      </c>
      <c r="C349" s="11">
        <v>1745254</v>
      </c>
      <c r="D349" s="11" t="s">
        <v>125</v>
      </c>
      <c r="E349" s="10"/>
      <c r="F349" s="11" t="s">
        <v>126</v>
      </c>
      <c r="G349" s="11" t="s">
        <v>81</v>
      </c>
      <c r="H349" s="11">
        <v>24135</v>
      </c>
      <c r="I349" s="11">
        <v>6</v>
      </c>
      <c r="J349" s="11" t="s">
        <v>177</v>
      </c>
      <c r="K349" s="11" t="s">
        <v>178</v>
      </c>
      <c r="L349" s="11" t="s">
        <v>32</v>
      </c>
      <c r="M349" s="12">
        <v>1500</v>
      </c>
      <c r="N349" s="12">
        <v>5.62</v>
      </c>
      <c r="O349" s="12">
        <v>8430</v>
      </c>
      <c r="P349" s="12">
        <v>0</v>
      </c>
      <c r="Q349" s="12">
        <v>0</v>
      </c>
      <c r="R349" s="12">
        <v>8430</v>
      </c>
      <c r="S349" s="46">
        <f t="shared" si="6"/>
        <v>203458050</v>
      </c>
    </row>
    <row r="350" spans="1:19" s="22" customFormat="1" x14ac:dyDescent="0.3">
      <c r="A350" s="10" t="s">
        <v>1304</v>
      </c>
      <c r="B350" s="11" t="s">
        <v>1305</v>
      </c>
      <c r="C350" s="11">
        <v>1745254</v>
      </c>
      <c r="D350" s="11" t="s">
        <v>125</v>
      </c>
      <c r="E350" s="10"/>
      <c r="F350" s="11" t="s">
        <v>126</v>
      </c>
      <c r="G350" s="11" t="s">
        <v>81</v>
      </c>
      <c r="H350" s="11">
        <v>24135</v>
      </c>
      <c r="I350" s="11">
        <v>7</v>
      </c>
      <c r="J350" s="11" t="s">
        <v>179</v>
      </c>
      <c r="K350" s="11" t="s">
        <v>180</v>
      </c>
      <c r="L350" s="11" t="s">
        <v>32</v>
      </c>
      <c r="M350" s="12">
        <v>1400</v>
      </c>
      <c r="N350" s="12">
        <v>5.62</v>
      </c>
      <c r="O350" s="12">
        <v>7868</v>
      </c>
      <c r="P350" s="12">
        <v>0</v>
      </c>
      <c r="Q350" s="12">
        <v>0</v>
      </c>
      <c r="R350" s="12">
        <v>7868</v>
      </c>
      <c r="S350" s="46">
        <f t="shared" si="6"/>
        <v>189894180</v>
      </c>
    </row>
    <row r="351" spans="1:19" s="22" customFormat="1" x14ac:dyDescent="0.3">
      <c r="A351" s="10" t="s">
        <v>1304</v>
      </c>
      <c r="B351" s="11" t="s">
        <v>1305</v>
      </c>
      <c r="C351" s="11">
        <v>1745254</v>
      </c>
      <c r="D351" s="11" t="s">
        <v>125</v>
      </c>
      <c r="E351" s="10"/>
      <c r="F351" s="11" t="s">
        <v>126</v>
      </c>
      <c r="G351" s="11" t="s">
        <v>81</v>
      </c>
      <c r="H351" s="11">
        <v>24135</v>
      </c>
      <c r="I351" s="11">
        <v>8</v>
      </c>
      <c r="J351" s="11"/>
      <c r="K351" s="11" t="s">
        <v>1306</v>
      </c>
      <c r="L351" s="11" t="s">
        <v>46</v>
      </c>
      <c r="M351" s="12">
        <v>0</v>
      </c>
      <c r="N351" s="12">
        <v>0</v>
      </c>
      <c r="O351" s="12">
        <v>0</v>
      </c>
      <c r="P351" s="12">
        <v>0</v>
      </c>
      <c r="Q351" s="12">
        <v>0</v>
      </c>
      <c r="R351" s="12">
        <v>0</v>
      </c>
      <c r="S351" s="46">
        <f t="shared" si="6"/>
        <v>0</v>
      </c>
    </row>
    <row r="352" spans="1:19" x14ac:dyDescent="0.3">
      <c r="A352" s="14"/>
      <c r="B352" s="14"/>
      <c r="C352" s="14"/>
      <c r="D352" s="14"/>
      <c r="E352" s="14"/>
      <c r="F352" s="14"/>
      <c r="G352" s="14"/>
      <c r="H352" s="14"/>
      <c r="I352" s="14"/>
      <c r="J352" s="14"/>
      <c r="K352" s="14"/>
      <c r="L352" s="14"/>
      <c r="M352" s="14"/>
      <c r="N352" s="14" t="s">
        <v>674</v>
      </c>
      <c r="O352" s="14" t="s">
        <v>674</v>
      </c>
      <c r="P352" s="14" t="s">
        <v>674</v>
      </c>
      <c r="Q352" s="14" t="s">
        <v>674</v>
      </c>
      <c r="R352" s="14" t="s">
        <v>674</v>
      </c>
      <c r="S352" s="48"/>
    </row>
    <row r="353" spans="1:20" x14ac:dyDescent="0.3">
      <c r="A353" s="14"/>
      <c r="B353" s="14"/>
      <c r="C353" s="14"/>
      <c r="D353" s="14"/>
      <c r="E353" s="14"/>
      <c r="F353" s="14"/>
      <c r="G353" s="14"/>
      <c r="H353" s="14"/>
      <c r="I353" s="14"/>
      <c r="J353" s="14"/>
      <c r="K353" s="14"/>
      <c r="L353" s="14"/>
      <c r="M353" s="14"/>
      <c r="N353" s="14"/>
      <c r="O353" s="14"/>
      <c r="P353" s="14"/>
      <c r="Q353" s="14"/>
      <c r="R353" s="14" t="s">
        <v>909</v>
      </c>
      <c r="S353" s="48">
        <f>SUM(S4:S351)</f>
        <v>46111251394</v>
      </c>
    </row>
    <row r="354" spans="1:20" x14ac:dyDescent="0.3">
      <c r="A354" s="14"/>
      <c r="B354" s="14"/>
      <c r="C354" s="14"/>
      <c r="D354" s="14"/>
      <c r="E354" s="14"/>
      <c r="F354" s="14"/>
      <c r="G354" s="14"/>
      <c r="H354" s="14"/>
      <c r="I354" s="14"/>
      <c r="J354" s="14"/>
      <c r="K354" s="14"/>
      <c r="L354" s="14"/>
      <c r="M354" s="14"/>
      <c r="N354" s="14"/>
      <c r="O354" s="14"/>
      <c r="P354" s="14"/>
      <c r="Q354" s="14"/>
      <c r="R354" s="14" t="s">
        <v>1307</v>
      </c>
      <c r="S354" s="48">
        <v>-297373203</v>
      </c>
    </row>
    <row r="355" spans="1:20" x14ac:dyDescent="0.3">
      <c r="A355" s="14"/>
      <c r="B355" s="14"/>
      <c r="C355" s="14"/>
      <c r="D355" s="14"/>
      <c r="E355" s="14"/>
      <c r="F355" s="14"/>
      <c r="G355" s="14"/>
      <c r="H355" s="14"/>
      <c r="I355" s="14"/>
      <c r="J355" s="14"/>
      <c r="K355" s="14"/>
      <c r="L355" s="14"/>
      <c r="M355" s="14"/>
      <c r="N355" s="14"/>
      <c r="O355" s="14"/>
      <c r="P355" s="14"/>
      <c r="Q355" s="14"/>
      <c r="R355" s="14" t="s">
        <v>917</v>
      </c>
      <c r="S355" s="48">
        <v>41197800</v>
      </c>
    </row>
    <row r="356" spans="1:20" x14ac:dyDescent="0.3">
      <c r="A356" s="14"/>
      <c r="B356" s="14"/>
      <c r="C356" s="14"/>
      <c r="D356" s="14"/>
      <c r="E356" s="14"/>
      <c r="F356" s="14"/>
      <c r="G356" s="14"/>
      <c r="H356" s="14"/>
      <c r="I356" s="14"/>
      <c r="J356" s="14"/>
      <c r="K356" s="14"/>
      <c r="L356" s="14"/>
      <c r="M356" s="14"/>
      <c r="N356" s="14"/>
      <c r="O356" s="14"/>
      <c r="P356" s="14"/>
      <c r="Q356" s="14"/>
      <c r="R356" s="14" t="s">
        <v>910</v>
      </c>
      <c r="S356" s="48">
        <v>45855075984</v>
      </c>
    </row>
    <row r="357" spans="1:20" x14ac:dyDescent="0.3">
      <c r="A357" s="14"/>
      <c r="B357" s="14"/>
      <c r="C357" s="14"/>
      <c r="D357" s="14"/>
      <c r="E357" s="14"/>
      <c r="F357" s="14"/>
      <c r="G357" s="14"/>
      <c r="H357" s="14"/>
      <c r="I357" s="14"/>
      <c r="J357" s="14"/>
      <c r="K357" s="14"/>
      <c r="L357" s="14"/>
      <c r="M357" s="14"/>
      <c r="N357" s="14"/>
      <c r="O357" s="14"/>
      <c r="P357" s="14"/>
      <c r="Q357" s="14"/>
      <c r="R357" s="14" t="s">
        <v>911</v>
      </c>
      <c r="S357" s="48">
        <f>SUM(S353:S355)-S356</f>
        <v>7</v>
      </c>
      <c r="T357" s="22" t="s">
        <v>912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1B6B6-B542-4B24-A373-5A65D87E22A7}">
  <sheetPr>
    <pageSetUpPr fitToPage="1"/>
  </sheetPr>
  <dimension ref="A1:T384"/>
  <sheetViews>
    <sheetView workbookViewId="0">
      <selection activeCell="B210" sqref="B210"/>
    </sheetView>
  </sheetViews>
  <sheetFormatPr defaultRowHeight="14.4" x14ac:dyDescent="0.3"/>
  <cols>
    <col min="1" max="1" width="17.21875" bestFit="1" customWidth="1"/>
    <col min="2" max="2" width="18.109375" style="5" bestFit="1" customWidth="1"/>
    <col min="3" max="3" width="15.5546875" customWidth="1"/>
    <col min="4" max="4" width="47.6640625" bestFit="1" customWidth="1"/>
    <col min="5" max="5" width="11" bestFit="1" customWidth="1"/>
    <col min="6" max="6" width="52.6640625" style="5" customWidth="1"/>
    <col min="7" max="7" width="9.109375" style="2" customWidth="1"/>
    <col min="9" max="9" width="13.33203125" bestFit="1" customWidth="1"/>
    <col min="10" max="10" width="18.33203125" style="57" bestFit="1" customWidth="1"/>
    <col min="11" max="11" width="70.77734375" customWidth="1"/>
    <col min="12" max="12" width="5.109375" bestFit="1" customWidth="1"/>
    <col min="13" max="13" width="10.44140625" bestFit="1" customWidth="1"/>
    <col min="14" max="14" width="10.109375" style="2" bestFit="1" customWidth="1"/>
    <col min="15" max="15" width="23.109375" style="2" bestFit="1" customWidth="1"/>
    <col min="16" max="16" width="10.21875" style="2" bestFit="1" customWidth="1"/>
    <col min="17" max="17" width="10.5546875" style="2" bestFit="1" customWidth="1"/>
    <col min="18" max="18" width="29.6640625" style="2" customWidth="1"/>
    <col min="19" max="19" width="20.6640625" style="29" bestFit="1" customWidth="1"/>
  </cols>
  <sheetData>
    <row r="1" spans="1:19" ht="15.75" customHeight="1" x14ac:dyDescent="0.3">
      <c r="A1" s="7" t="s">
        <v>0</v>
      </c>
      <c r="B1" s="7"/>
      <c r="C1" s="7"/>
      <c r="D1" s="7"/>
      <c r="E1" s="7"/>
      <c r="F1" s="7"/>
    </row>
    <row r="2" spans="1:19" x14ac:dyDescent="0.3">
      <c r="S2" s="30"/>
    </row>
    <row r="3" spans="1:19" ht="45" customHeight="1" x14ac:dyDescent="0.3">
      <c r="A3" s="15" t="s">
        <v>421</v>
      </c>
      <c r="B3" s="16" t="s">
        <v>24</v>
      </c>
      <c r="C3" s="17" t="s">
        <v>422</v>
      </c>
      <c r="D3" s="16" t="s">
        <v>423</v>
      </c>
      <c r="E3" s="15" t="s">
        <v>424</v>
      </c>
      <c r="F3" s="16" t="s">
        <v>425</v>
      </c>
      <c r="G3" s="16" t="s">
        <v>426</v>
      </c>
      <c r="H3" s="16" t="s">
        <v>427</v>
      </c>
      <c r="I3" s="16" t="s">
        <v>428</v>
      </c>
      <c r="J3" s="59" t="s">
        <v>429</v>
      </c>
      <c r="K3" s="16" t="s">
        <v>430</v>
      </c>
      <c r="L3" s="16" t="s">
        <v>431</v>
      </c>
      <c r="M3" s="18" t="s">
        <v>432</v>
      </c>
      <c r="N3" s="18" t="s">
        <v>433</v>
      </c>
      <c r="O3" s="18" t="s">
        <v>434</v>
      </c>
      <c r="P3" s="18" t="s">
        <v>11</v>
      </c>
      <c r="Q3" s="18" t="s">
        <v>435</v>
      </c>
      <c r="R3" s="18" t="s">
        <v>436</v>
      </c>
      <c r="S3" s="54" t="s">
        <v>401</v>
      </c>
    </row>
    <row r="4" spans="1:19" s="14" customFormat="1" x14ac:dyDescent="0.3">
      <c r="A4" s="10" t="s">
        <v>402</v>
      </c>
      <c r="B4" s="11" t="s">
        <v>403</v>
      </c>
      <c r="C4" s="11">
        <v>1745202</v>
      </c>
      <c r="D4" s="11" t="s">
        <v>98</v>
      </c>
      <c r="E4" s="10"/>
      <c r="F4" s="11" t="s">
        <v>99</v>
      </c>
      <c r="G4" s="11" t="s">
        <v>81</v>
      </c>
      <c r="H4" s="11">
        <v>23900</v>
      </c>
      <c r="I4" s="11">
        <v>1</v>
      </c>
      <c r="J4" s="45" t="s">
        <v>100</v>
      </c>
      <c r="K4" s="11" t="s">
        <v>101</v>
      </c>
      <c r="L4" s="11" t="s">
        <v>32</v>
      </c>
      <c r="M4" s="12">
        <v>1500</v>
      </c>
      <c r="N4" s="12">
        <v>7.89</v>
      </c>
      <c r="O4" s="12">
        <v>11835</v>
      </c>
      <c r="P4" s="12">
        <v>0</v>
      </c>
      <c r="Q4" s="12">
        <v>0</v>
      </c>
      <c r="R4" s="13">
        <v>11835</v>
      </c>
      <c r="S4" s="46">
        <f>ROUND(M4*N4*H4,0)</f>
        <v>282856500</v>
      </c>
    </row>
    <row r="5" spans="1:19" s="14" customFormat="1" x14ac:dyDescent="0.3">
      <c r="A5" s="10" t="s">
        <v>402</v>
      </c>
      <c r="B5" s="11" t="s">
        <v>403</v>
      </c>
      <c r="C5" s="11">
        <v>1745202</v>
      </c>
      <c r="D5" s="11" t="s">
        <v>98</v>
      </c>
      <c r="E5" s="10"/>
      <c r="F5" s="11" t="s">
        <v>99</v>
      </c>
      <c r="G5" s="11" t="s">
        <v>81</v>
      </c>
      <c r="H5" s="11">
        <v>23900</v>
      </c>
      <c r="I5" s="11">
        <v>2</v>
      </c>
      <c r="J5" s="45" t="s">
        <v>102</v>
      </c>
      <c r="K5" s="11" t="s">
        <v>196</v>
      </c>
      <c r="L5" s="11" t="s">
        <v>32</v>
      </c>
      <c r="M5" s="12">
        <v>1500</v>
      </c>
      <c r="N5" s="12">
        <v>7.89</v>
      </c>
      <c r="O5" s="12">
        <v>11835</v>
      </c>
      <c r="P5" s="12">
        <v>0</v>
      </c>
      <c r="Q5" s="12">
        <v>0</v>
      </c>
      <c r="R5" s="13">
        <v>11835</v>
      </c>
      <c r="S5" s="46">
        <f t="shared" ref="S5:S61" si="0">ROUND(M5*N5*H5,0)</f>
        <v>282856500</v>
      </c>
    </row>
    <row r="6" spans="1:19" s="14" customFormat="1" x14ac:dyDescent="0.3">
      <c r="A6" s="10" t="s">
        <v>402</v>
      </c>
      <c r="B6" s="11" t="s">
        <v>403</v>
      </c>
      <c r="C6" s="11">
        <v>1745202</v>
      </c>
      <c r="D6" s="11" t="s">
        <v>98</v>
      </c>
      <c r="E6" s="10"/>
      <c r="F6" s="11" t="s">
        <v>99</v>
      </c>
      <c r="G6" s="11" t="s">
        <v>81</v>
      </c>
      <c r="H6" s="11">
        <v>23900</v>
      </c>
      <c r="I6" s="11">
        <v>3</v>
      </c>
      <c r="J6" s="45" t="s">
        <v>104</v>
      </c>
      <c r="K6" s="11" t="s">
        <v>197</v>
      </c>
      <c r="L6" s="11" t="s">
        <v>32</v>
      </c>
      <c r="M6" s="12">
        <v>4500</v>
      </c>
      <c r="N6" s="12">
        <v>2.4900000000000002</v>
      </c>
      <c r="O6" s="12">
        <v>11205</v>
      </c>
      <c r="P6" s="12">
        <v>0</v>
      </c>
      <c r="Q6" s="12">
        <v>0</v>
      </c>
      <c r="R6" s="13">
        <v>11205</v>
      </c>
      <c r="S6" s="46">
        <f t="shared" si="0"/>
        <v>267799500</v>
      </c>
    </row>
    <row r="7" spans="1:19" s="14" customFormat="1" x14ac:dyDescent="0.3">
      <c r="A7" s="10" t="s">
        <v>402</v>
      </c>
      <c r="B7" s="11" t="s">
        <v>403</v>
      </c>
      <c r="C7" s="11">
        <v>1745202</v>
      </c>
      <c r="D7" s="11" t="s">
        <v>98</v>
      </c>
      <c r="E7" s="10"/>
      <c r="F7" s="11" t="s">
        <v>99</v>
      </c>
      <c r="G7" s="11" t="s">
        <v>81</v>
      </c>
      <c r="H7" s="11">
        <v>23900</v>
      </c>
      <c r="I7" s="11">
        <v>4</v>
      </c>
      <c r="J7" s="45"/>
      <c r="K7" s="11" t="s">
        <v>404</v>
      </c>
      <c r="L7" s="11" t="s">
        <v>46</v>
      </c>
      <c r="M7" s="12">
        <v>0</v>
      </c>
      <c r="N7" s="12">
        <v>0</v>
      </c>
      <c r="O7" s="12">
        <v>0</v>
      </c>
      <c r="P7" s="12">
        <v>0</v>
      </c>
      <c r="Q7" s="12">
        <v>0</v>
      </c>
      <c r="R7" s="13">
        <v>0</v>
      </c>
      <c r="S7" s="46">
        <f t="shared" si="0"/>
        <v>0</v>
      </c>
    </row>
    <row r="8" spans="1:19" s="14" customFormat="1" x14ac:dyDescent="0.3">
      <c r="A8" s="10" t="s">
        <v>405</v>
      </c>
      <c r="B8" s="11" t="s">
        <v>406</v>
      </c>
      <c r="C8" s="11">
        <v>1745216</v>
      </c>
      <c r="D8" s="11" t="s">
        <v>98</v>
      </c>
      <c r="E8" s="10"/>
      <c r="F8" s="11" t="s">
        <v>99</v>
      </c>
      <c r="G8" s="11" t="s">
        <v>81</v>
      </c>
      <c r="H8" s="11">
        <v>23903</v>
      </c>
      <c r="I8" s="11">
        <v>1</v>
      </c>
      <c r="J8" s="45" t="s">
        <v>100</v>
      </c>
      <c r="K8" s="11" t="s">
        <v>101</v>
      </c>
      <c r="L8" s="11" t="s">
        <v>32</v>
      </c>
      <c r="M8" s="12">
        <v>3000</v>
      </c>
      <c r="N8" s="12">
        <v>7.89</v>
      </c>
      <c r="O8" s="12">
        <v>23670</v>
      </c>
      <c r="P8" s="12">
        <v>0</v>
      </c>
      <c r="Q8" s="12">
        <v>0</v>
      </c>
      <c r="R8" s="13">
        <v>23670</v>
      </c>
      <c r="S8" s="46">
        <f t="shared" si="0"/>
        <v>565784010</v>
      </c>
    </row>
    <row r="9" spans="1:19" s="14" customFormat="1" x14ac:dyDescent="0.3">
      <c r="A9" s="10" t="s">
        <v>405</v>
      </c>
      <c r="B9" s="11" t="s">
        <v>406</v>
      </c>
      <c r="C9" s="11">
        <v>1745216</v>
      </c>
      <c r="D9" s="11" t="s">
        <v>98</v>
      </c>
      <c r="E9" s="10"/>
      <c r="F9" s="11" t="s">
        <v>99</v>
      </c>
      <c r="G9" s="11" t="s">
        <v>81</v>
      </c>
      <c r="H9" s="11">
        <v>23903</v>
      </c>
      <c r="I9" s="11">
        <v>2</v>
      </c>
      <c r="J9" s="45" t="s">
        <v>102</v>
      </c>
      <c r="K9" s="11" t="s">
        <v>196</v>
      </c>
      <c r="L9" s="11" t="s">
        <v>32</v>
      </c>
      <c r="M9" s="12">
        <v>3000</v>
      </c>
      <c r="N9" s="12">
        <v>7.89</v>
      </c>
      <c r="O9" s="12">
        <v>23670</v>
      </c>
      <c r="P9" s="12">
        <v>0</v>
      </c>
      <c r="Q9" s="12">
        <v>0</v>
      </c>
      <c r="R9" s="13">
        <v>23670</v>
      </c>
      <c r="S9" s="46">
        <f t="shared" si="0"/>
        <v>565784010</v>
      </c>
    </row>
    <row r="10" spans="1:19" s="14" customFormat="1" x14ac:dyDescent="0.3">
      <c r="A10" s="10" t="s">
        <v>405</v>
      </c>
      <c r="B10" s="11" t="s">
        <v>406</v>
      </c>
      <c r="C10" s="11">
        <v>1745216</v>
      </c>
      <c r="D10" s="11" t="s">
        <v>98</v>
      </c>
      <c r="E10" s="10"/>
      <c r="F10" s="11" t="s">
        <v>99</v>
      </c>
      <c r="G10" s="11" t="s">
        <v>81</v>
      </c>
      <c r="H10" s="11">
        <v>23903</v>
      </c>
      <c r="I10" s="11">
        <v>3</v>
      </c>
      <c r="J10" s="45" t="s">
        <v>104</v>
      </c>
      <c r="K10" s="11" t="s">
        <v>197</v>
      </c>
      <c r="L10" s="11" t="s">
        <v>32</v>
      </c>
      <c r="M10" s="12">
        <v>4500</v>
      </c>
      <c r="N10" s="12">
        <v>2.4900000000000002</v>
      </c>
      <c r="O10" s="12">
        <v>11205</v>
      </c>
      <c r="P10" s="12">
        <v>0</v>
      </c>
      <c r="Q10" s="12">
        <v>0</v>
      </c>
      <c r="R10" s="13">
        <v>11205</v>
      </c>
      <c r="S10" s="46">
        <f t="shared" si="0"/>
        <v>267833115</v>
      </c>
    </row>
    <row r="11" spans="1:19" s="14" customFormat="1" x14ac:dyDescent="0.3">
      <c r="A11" s="10" t="s">
        <v>405</v>
      </c>
      <c r="B11" s="11" t="s">
        <v>406</v>
      </c>
      <c r="C11" s="11">
        <v>1745216</v>
      </c>
      <c r="D11" s="11" t="s">
        <v>98</v>
      </c>
      <c r="E11" s="10"/>
      <c r="F11" s="11" t="s">
        <v>99</v>
      </c>
      <c r="G11" s="11" t="s">
        <v>81</v>
      </c>
      <c r="H11" s="11">
        <v>23903</v>
      </c>
      <c r="I11" s="11">
        <v>4</v>
      </c>
      <c r="J11" s="45"/>
      <c r="K11" s="11" t="s">
        <v>407</v>
      </c>
      <c r="L11" s="11" t="s">
        <v>46</v>
      </c>
      <c r="M11" s="12">
        <v>0</v>
      </c>
      <c r="N11" s="12">
        <v>0</v>
      </c>
      <c r="O11" s="12">
        <v>0</v>
      </c>
      <c r="P11" s="12">
        <v>0</v>
      </c>
      <c r="Q11" s="12">
        <v>0</v>
      </c>
      <c r="R11" s="13">
        <v>0</v>
      </c>
      <c r="S11" s="46">
        <f t="shared" si="0"/>
        <v>0</v>
      </c>
    </row>
    <row r="12" spans="1:19" s="14" customFormat="1" x14ac:dyDescent="0.3">
      <c r="A12" s="10" t="s">
        <v>408</v>
      </c>
      <c r="B12" s="11" t="s">
        <v>409</v>
      </c>
      <c r="C12" s="11">
        <v>1745227</v>
      </c>
      <c r="D12" s="11" t="s">
        <v>98</v>
      </c>
      <c r="E12" s="10"/>
      <c r="F12" s="11" t="s">
        <v>99</v>
      </c>
      <c r="G12" s="11" t="s">
        <v>81</v>
      </c>
      <c r="H12" s="11">
        <v>24045</v>
      </c>
      <c r="I12" s="11">
        <v>1</v>
      </c>
      <c r="J12" s="45" t="s">
        <v>100</v>
      </c>
      <c r="K12" s="11" t="s">
        <v>101</v>
      </c>
      <c r="L12" s="11" t="s">
        <v>32</v>
      </c>
      <c r="M12" s="12">
        <v>3000</v>
      </c>
      <c r="N12" s="12">
        <v>7.89</v>
      </c>
      <c r="O12" s="12">
        <v>23670</v>
      </c>
      <c r="P12" s="12">
        <v>0</v>
      </c>
      <c r="Q12" s="12">
        <v>0</v>
      </c>
      <c r="R12" s="13">
        <v>23670</v>
      </c>
      <c r="S12" s="46">
        <f t="shared" si="0"/>
        <v>569145150</v>
      </c>
    </row>
    <row r="13" spans="1:19" s="14" customFormat="1" x14ac:dyDescent="0.3">
      <c r="A13" s="10" t="s">
        <v>408</v>
      </c>
      <c r="B13" s="11" t="s">
        <v>409</v>
      </c>
      <c r="C13" s="11">
        <v>1745227</v>
      </c>
      <c r="D13" s="11" t="s">
        <v>98</v>
      </c>
      <c r="E13" s="10"/>
      <c r="F13" s="11" t="s">
        <v>99</v>
      </c>
      <c r="G13" s="11" t="s">
        <v>81</v>
      </c>
      <c r="H13" s="11">
        <v>24045</v>
      </c>
      <c r="I13" s="11">
        <v>2</v>
      </c>
      <c r="J13" s="45" t="s">
        <v>102</v>
      </c>
      <c r="K13" s="11" t="s">
        <v>196</v>
      </c>
      <c r="L13" s="11" t="s">
        <v>32</v>
      </c>
      <c r="M13" s="12">
        <v>3000</v>
      </c>
      <c r="N13" s="12">
        <v>7.89</v>
      </c>
      <c r="O13" s="12">
        <v>23670</v>
      </c>
      <c r="P13" s="12">
        <v>0</v>
      </c>
      <c r="Q13" s="12">
        <v>0</v>
      </c>
      <c r="R13" s="13">
        <v>23670</v>
      </c>
      <c r="S13" s="46">
        <f t="shared" si="0"/>
        <v>569145150</v>
      </c>
    </row>
    <row r="14" spans="1:19" s="14" customFormat="1" x14ac:dyDescent="0.3">
      <c r="A14" s="10" t="s">
        <v>408</v>
      </c>
      <c r="B14" s="11" t="s">
        <v>409</v>
      </c>
      <c r="C14" s="11">
        <v>1745227</v>
      </c>
      <c r="D14" s="11" t="s">
        <v>98</v>
      </c>
      <c r="E14" s="10"/>
      <c r="F14" s="11" t="s">
        <v>99</v>
      </c>
      <c r="G14" s="11" t="s">
        <v>81</v>
      </c>
      <c r="H14" s="11">
        <v>24045</v>
      </c>
      <c r="I14" s="11">
        <v>3</v>
      </c>
      <c r="J14" s="45" t="s">
        <v>104</v>
      </c>
      <c r="K14" s="11" t="s">
        <v>105</v>
      </c>
      <c r="L14" s="11" t="s">
        <v>32</v>
      </c>
      <c r="M14" s="12">
        <v>4500</v>
      </c>
      <c r="N14" s="12">
        <v>2.4900000000000002</v>
      </c>
      <c r="O14" s="12">
        <v>11205</v>
      </c>
      <c r="P14" s="12">
        <v>0</v>
      </c>
      <c r="Q14" s="12">
        <v>0</v>
      </c>
      <c r="R14" s="13">
        <v>11205</v>
      </c>
      <c r="S14" s="46">
        <f t="shared" si="0"/>
        <v>269424225</v>
      </c>
    </row>
    <row r="15" spans="1:19" s="14" customFormat="1" x14ac:dyDescent="0.3">
      <c r="A15" s="10" t="s">
        <v>408</v>
      </c>
      <c r="B15" s="11" t="s">
        <v>409</v>
      </c>
      <c r="C15" s="11">
        <v>1745227</v>
      </c>
      <c r="D15" s="11" t="s">
        <v>98</v>
      </c>
      <c r="E15" s="10"/>
      <c r="F15" s="11" t="s">
        <v>99</v>
      </c>
      <c r="G15" s="11" t="s">
        <v>81</v>
      </c>
      <c r="H15" s="11">
        <v>24045</v>
      </c>
      <c r="I15" s="11">
        <v>4</v>
      </c>
      <c r="J15" s="45" t="s">
        <v>108</v>
      </c>
      <c r="K15" s="11" t="s">
        <v>109</v>
      </c>
      <c r="L15" s="11" t="s">
        <v>32</v>
      </c>
      <c r="M15" s="12">
        <v>1500</v>
      </c>
      <c r="N15" s="12">
        <v>2.77</v>
      </c>
      <c r="O15" s="12">
        <v>4155</v>
      </c>
      <c r="P15" s="12">
        <v>0</v>
      </c>
      <c r="Q15" s="12">
        <v>0</v>
      </c>
      <c r="R15" s="13">
        <v>4155</v>
      </c>
      <c r="S15" s="46">
        <f t="shared" si="0"/>
        <v>99906975</v>
      </c>
    </row>
    <row r="16" spans="1:19" s="14" customFormat="1" x14ac:dyDescent="0.3">
      <c r="A16" s="10" t="s">
        <v>408</v>
      </c>
      <c r="B16" s="11" t="s">
        <v>409</v>
      </c>
      <c r="C16" s="11">
        <v>1745227</v>
      </c>
      <c r="D16" s="11" t="s">
        <v>98</v>
      </c>
      <c r="E16" s="10"/>
      <c r="F16" s="11" t="s">
        <v>99</v>
      </c>
      <c r="G16" s="11" t="s">
        <v>81</v>
      </c>
      <c r="H16" s="11">
        <v>24045</v>
      </c>
      <c r="I16" s="11">
        <v>5</v>
      </c>
      <c r="J16" s="45"/>
      <c r="K16" s="11" t="s">
        <v>410</v>
      </c>
      <c r="L16" s="11" t="s">
        <v>46</v>
      </c>
      <c r="M16" s="12">
        <v>0</v>
      </c>
      <c r="N16" s="12">
        <v>0</v>
      </c>
      <c r="O16" s="12">
        <v>0</v>
      </c>
      <c r="P16" s="12">
        <v>0</v>
      </c>
      <c r="Q16" s="12">
        <v>0</v>
      </c>
      <c r="R16" s="13">
        <v>0</v>
      </c>
      <c r="S16" s="46">
        <f t="shared" si="0"/>
        <v>0</v>
      </c>
    </row>
    <row r="17" spans="1:19" s="14" customFormat="1" x14ac:dyDescent="0.3">
      <c r="A17" s="10" t="s">
        <v>411</v>
      </c>
      <c r="B17" s="11" t="s">
        <v>412</v>
      </c>
      <c r="C17" s="11">
        <v>1745241</v>
      </c>
      <c r="D17" s="11" t="s">
        <v>98</v>
      </c>
      <c r="E17" s="10"/>
      <c r="F17" s="11" t="s">
        <v>99</v>
      </c>
      <c r="G17" s="11" t="s">
        <v>81</v>
      </c>
      <c r="H17" s="11">
        <v>24095</v>
      </c>
      <c r="I17" s="11">
        <v>1</v>
      </c>
      <c r="J17" s="45" t="s">
        <v>100</v>
      </c>
      <c r="K17" s="11" t="s">
        <v>101</v>
      </c>
      <c r="L17" s="11" t="s">
        <v>32</v>
      </c>
      <c r="M17" s="12">
        <v>2000</v>
      </c>
      <c r="N17" s="12">
        <v>7.89</v>
      </c>
      <c r="O17" s="12">
        <v>15780</v>
      </c>
      <c r="P17" s="12">
        <v>0</v>
      </c>
      <c r="Q17" s="12">
        <v>0</v>
      </c>
      <c r="R17" s="13">
        <v>15780</v>
      </c>
      <c r="S17" s="46">
        <f t="shared" si="0"/>
        <v>380219100</v>
      </c>
    </row>
    <row r="18" spans="1:19" s="14" customFormat="1" x14ac:dyDescent="0.3">
      <c r="A18" s="10" t="s">
        <v>411</v>
      </c>
      <c r="B18" s="11" t="s">
        <v>412</v>
      </c>
      <c r="C18" s="11">
        <v>1745241</v>
      </c>
      <c r="D18" s="11" t="s">
        <v>98</v>
      </c>
      <c r="E18" s="10"/>
      <c r="F18" s="11" t="s">
        <v>99</v>
      </c>
      <c r="G18" s="11" t="s">
        <v>81</v>
      </c>
      <c r="H18" s="11">
        <v>24095</v>
      </c>
      <c r="I18" s="11">
        <v>2</v>
      </c>
      <c r="J18" s="45" t="s">
        <v>102</v>
      </c>
      <c r="K18" s="11" t="s">
        <v>196</v>
      </c>
      <c r="L18" s="11" t="s">
        <v>32</v>
      </c>
      <c r="M18" s="12">
        <v>2000</v>
      </c>
      <c r="N18" s="12">
        <v>7.89</v>
      </c>
      <c r="O18" s="12">
        <v>15780</v>
      </c>
      <c r="P18" s="12">
        <v>0</v>
      </c>
      <c r="Q18" s="12">
        <v>0</v>
      </c>
      <c r="R18" s="13">
        <v>15780</v>
      </c>
      <c r="S18" s="46">
        <f t="shared" si="0"/>
        <v>380219100</v>
      </c>
    </row>
    <row r="19" spans="1:19" s="14" customFormat="1" x14ac:dyDescent="0.3">
      <c r="A19" s="10" t="s">
        <v>411</v>
      </c>
      <c r="B19" s="11" t="s">
        <v>412</v>
      </c>
      <c r="C19" s="11">
        <v>1745241</v>
      </c>
      <c r="D19" s="11" t="s">
        <v>98</v>
      </c>
      <c r="E19" s="10"/>
      <c r="F19" s="11" t="s">
        <v>99</v>
      </c>
      <c r="G19" s="11" t="s">
        <v>81</v>
      </c>
      <c r="H19" s="11">
        <v>24095</v>
      </c>
      <c r="I19" s="11">
        <v>3</v>
      </c>
      <c r="J19" s="45" t="s">
        <v>104</v>
      </c>
      <c r="K19" s="11" t="s">
        <v>105</v>
      </c>
      <c r="L19" s="11" t="s">
        <v>32</v>
      </c>
      <c r="M19" s="12">
        <v>4500</v>
      </c>
      <c r="N19" s="12">
        <v>2.4900000000000002</v>
      </c>
      <c r="O19" s="12">
        <v>11205</v>
      </c>
      <c r="P19" s="12">
        <v>0</v>
      </c>
      <c r="Q19" s="12">
        <v>0</v>
      </c>
      <c r="R19" s="13">
        <v>11205</v>
      </c>
      <c r="S19" s="46">
        <f t="shared" si="0"/>
        <v>269984475</v>
      </c>
    </row>
    <row r="20" spans="1:19" s="14" customFormat="1" x14ac:dyDescent="0.3">
      <c r="A20" s="10" t="s">
        <v>411</v>
      </c>
      <c r="B20" s="11" t="s">
        <v>412</v>
      </c>
      <c r="C20" s="11">
        <v>1745241</v>
      </c>
      <c r="D20" s="11" t="s">
        <v>98</v>
      </c>
      <c r="E20" s="10"/>
      <c r="F20" s="11" t="s">
        <v>99</v>
      </c>
      <c r="G20" s="11" t="s">
        <v>81</v>
      </c>
      <c r="H20" s="11">
        <v>24095</v>
      </c>
      <c r="I20" s="11">
        <v>4</v>
      </c>
      <c r="J20" s="45" t="s">
        <v>106</v>
      </c>
      <c r="K20" s="11" t="s">
        <v>107</v>
      </c>
      <c r="L20" s="11" t="s">
        <v>32</v>
      </c>
      <c r="M20" s="12">
        <v>1500</v>
      </c>
      <c r="N20" s="12">
        <v>7.9</v>
      </c>
      <c r="O20" s="12">
        <v>11850</v>
      </c>
      <c r="P20" s="12">
        <v>0</v>
      </c>
      <c r="Q20" s="12">
        <v>0</v>
      </c>
      <c r="R20" s="13">
        <v>11850</v>
      </c>
      <c r="S20" s="46">
        <f t="shared" si="0"/>
        <v>285525750</v>
      </c>
    </row>
    <row r="21" spans="1:19" s="14" customFormat="1" x14ac:dyDescent="0.3">
      <c r="A21" s="10" t="s">
        <v>411</v>
      </c>
      <c r="B21" s="11" t="s">
        <v>412</v>
      </c>
      <c r="C21" s="11">
        <v>1745241</v>
      </c>
      <c r="D21" s="11" t="s">
        <v>98</v>
      </c>
      <c r="E21" s="10"/>
      <c r="F21" s="11" t="s">
        <v>99</v>
      </c>
      <c r="G21" s="11" t="s">
        <v>81</v>
      </c>
      <c r="H21" s="11">
        <v>24095</v>
      </c>
      <c r="I21" s="11">
        <v>5</v>
      </c>
      <c r="J21" s="45" t="s">
        <v>312</v>
      </c>
      <c r="K21" s="11" t="s">
        <v>313</v>
      </c>
      <c r="L21" s="11" t="s">
        <v>32</v>
      </c>
      <c r="M21" s="12">
        <v>1500</v>
      </c>
      <c r="N21" s="12">
        <v>7.9</v>
      </c>
      <c r="O21" s="12">
        <v>11850</v>
      </c>
      <c r="P21" s="12">
        <v>0</v>
      </c>
      <c r="Q21" s="12">
        <v>0</v>
      </c>
      <c r="R21" s="13">
        <v>11850</v>
      </c>
      <c r="S21" s="46">
        <f t="shared" si="0"/>
        <v>285525750</v>
      </c>
    </row>
    <row r="22" spans="1:19" s="14" customFormat="1" x14ac:dyDescent="0.3">
      <c r="A22" s="10" t="s">
        <v>411</v>
      </c>
      <c r="B22" s="11" t="s">
        <v>412</v>
      </c>
      <c r="C22" s="11">
        <v>1745241</v>
      </c>
      <c r="D22" s="11" t="s">
        <v>98</v>
      </c>
      <c r="E22" s="10"/>
      <c r="F22" s="11" t="s">
        <v>99</v>
      </c>
      <c r="G22" s="11" t="s">
        <v>81</v>
      </c>
      <c r="H22" s="11">
        <v>24095</v>
      </c>
      <c r="I22" s="11">
        <v>6</v>
      </c>
      <c r="J22" s="45"/>
      <c r="K22" s="11" t="s">
        <v>413</v>
      </c>
      <c r="L22" s="11" t="s">
        <v>46</v>
      </c>
      <c r="M22" s="12">
        <v>0</v>
      </c>
      <c r="N22" s="12">
        <v>0</v>
      </c>
      <c r="O22" s="12">
        <v>0</v>
      </c>
      <c r="P22" s="12">
        <v>0</v>
      </c>
      <c r="Q22" s="12">
        <v>0</v>
      </c>
      <c r="R22" s="13">
        <v>0</v>
      </c>
      <c r="S22" s="46">
        <f t="shared" si="0"/>
        <v>0</v>
      </c>
    </row>
    <row r="23" spans="1:19" s="14" customFormat="1" x14ac:dyDescent="0.3">
      <c r="A23" s="10" t="s">
        <v>25</v>
      </c>
      <c r="B23" s="11" t="s">
        <v>26</v>
      </c>
      <c r="C23" s="11">
        <v>1745257</v>
      </c>
      <c r="D23" s="11" t="s">
        <v>27</v>
      </c>
      <c r="E23" s="10"/>
      <c r="F23" s="11" t="s">
        <v>28</v>
      </c>
      <c r="G23" s="11" t="s">
        <v>29</v>
      </c>
      <c r="H23" s="11">
        <v>25257</v>
      </c>
      <c r="I23" s="11">
        <v>1</v>
      </c>
      <c r="J23" s="45" t="s">
        <v>30</v>
      </c>
      <c r="K23" s="11" t="s">
        <v>31</v>
      </c>
      <c r="L23" s="11" t="s">
        <v>32</v>
      </c>
      <c r="M23" s="12">
        <v>1000</v>
      </c>
      <c r="N23" s="12">
        <v>2.88</v>
      </c>
      <c r="O23" s="12">
        <v>2880</v>
      </c>
      <c r="P23" s="12">
        <v>0</v>
      </c>
      <c r="Q23" s="12">
        <v>0</v>
      </c>
      <c r="R23" s="13">
        <v>2880</v>
      </c>
      <c r="S23" s="46">
        <f t="shared" si="0"/>
        <v>72740160</v>
      </c>
    </row>
    <row r="24" spans="1:19" s="14" customFormat="1" x14ac:dyDescent="0.3">
      <c r="A24" s="10" t="s">
        <v>25</v>
      </c>
      <c r="B24" s="11" t="s">
        <v>26</v>
      </c>
      <c r="C24" s="11">
        <v>1745257</v>
      </c>
      <c r="D24" s="11" t="s">
        <v>27</v>
      </c>
      <c r="E24" s="10"/>
      <c r="F24" s="11" t="s">
        <v>28</v>
      </c>
      <c r="G24" s="11" t="s">
        <v>29</v>
      </c>
      <c r="H24" s="11">
        <v>25257</v>
      </c>
      <c r="I24" s="11">
        <v>2</v>
      </c>
      <c r="J24" s="45" t="s">
        <v>33</v>
      </c>
      <c r="K24" s="11" t="s">
        <v>34</v>
      </c>
      <c r="L24" s="11" t="s">
        <v>32</v>
      </c>
      <c r="M24" s="12">
        <v>500</v>
      </c>
      <c r="N24" s="12">
        <v>3.71</v>
      </c>
      <c r="O24" s="12">
        <v>1855</v>
      </c>
      <c r="P24" s="12">
        <v>0</v>
      </c>
      <c r="Q24" s="12">
        <v>0</v>
      </c>
      <c r="R24" s="13">
        <v>1855</v>
      </c>
      <c r="S24" s="46">
        <f t="shared" si="0"/>
        <v>46851735</v>
      </c>
    </row>
    <row r="25" spans="1:19" s="14" customFormat="1" x14ac:dyDescent="0.3">
      <c r="A25" s="10" t="s">
        <v>25</v>
      </c>
      <c r="B25" s="11" t="s">
        <v>26</v>
      </c>
      <c r="C25" s="11">
        <v>1745257</v>
      </c>
      <c r="D25" s="11" t="s">
        <v>27</v>
      </c>
      <c r="E25" s="10"/>
      <c r="F25" s="11" t="s">
        <v>28</v>
      </c>
      <c r="G25" s="11" t="s">
        <v>29</v>
      </c>
      <c r="H25" s="11">
        <v>25257</v>
      </c>
      <c r="I25" s="11">
        <v>3</v>
      </c>
      <c r="J25" s="45" t="s">
        <v>35</v>
      </c>
      <c r="K25" s="11" t="s">
        <v>36</v>
      </c>
      <c r="L25" s="11" t="s">
        <v>32</v>
      </c>
      <c r="M25" s="12">
        <v>100</v>
      </c>
      <c r="N25" s="12">
        <v>3.47</v>
      </c>
      <c r="O25" s="12">
        <v>347</v>
      </c>
      <c r="P25" s="12">
        <v>0</v>
      </c>
      <c r="Q25" s="12">
        <v>0</v>
      </c>
      <c r="R25" s="13">
        <v>347</v>
      </c>
      <c r="S25" s="46">
        <f t="shared" si="0"/>
        <v>8764179</v>
      </c>
    </row>
    <row r="26" spans="1:19" s="14" customFormat="1" x14ac:dyDescent="0.3">
      <c r="A26" s="10" t="s">
        <v>25</v>
      </c>
      <c r="B26" s="11" t="s">
        <v>26</v>
      </c>
      <c r="C26" s="11">
        <v>1745257</v>
      </c>
      <c r="D26" s="11" t="s">
        <v>27</v>
      </c>
      <c r="E26" s="10"/>
      <c r="F26" s="11" t="s">
        <v>28</v>
      </c>
      <c r="G26" s="11" t="s">
        <v>29</v>
      </c>
      <c r="H26" s="11">
        <v>25257</v>
      </c>
      <c r="I26" s="11">
        <v>4</v>
      </c>
      <c r="J26" s="45" t="s">
        <v>37</v>
      </c>
      <c r="K26" s="11" t="s">
        <v>38</v>
      </c>
      <c r="L26" s="11" t="s">
        <v>32</v>
      </c>
      <c r="M26" s="12">
        <v>100</v>
      </c>
      <c r="N26" s="12">
        <v>3.66</v>
      </c>
      <c r="O26" s="12">
        <v>366</v>
      </c>
      <c r="P26" s="12">
        <v>0</v>
      </c>
      <c r="Q26" s="12">
        <v>0</v>
      </c>
      <c r="R26" s="13">
        <v>366</v>
      </c>
      <c r="S26" s="46">
        <f t="shared" si="0"/>
        <v>9244062</v>
      </c>
    </row>
    <row r="27" spans="1:19" s="14" customFormat="1" x14ac:dyDescent="0.3">
      <c r="A27" s="10" t="s">
        <v>25</v>
      </c>
      <c r="B27" s="11" t="s">
        <v>26</v>
      </c>
      <c r="C27" s="11">
        <v>1745257</v>
      </c>
      <c r="D27" s="11" t="s">
        <v>27</v>
      </c>
      <c r="E27" s="10"/>
      <c r="F27" s="11" t="s">
        <v>28</v>
      </c>
      <c r="G27" s="11" t="s">
        <v>29</v>
      </c>
      <c r="H27" s="11">
        <v>25257</v>
      </c>
      <c r="I27" s="11">
        <v>5</v>
      </c>
      <c r="J27" s="45" t="s">
        <v>39</v>
      </c>
      <c r="K27" s="11" t="s">
        <v>40</v>
      </c>
      <c r="L27" s="11" t="s">
        <v>32</v>
      </c>
      <c r="M27" s="12">
        <v>200</v>
      </c>
      <c r="N27" s="12">
        <v>3.7</v>
      </c>
      <c r="O27" s="12">
        <v>740</v>
      </c>
      <c r="P27" s="12">
        <v>0</v>
      </c>
      <c r="Q27" s="12">
        <v>0</v>
      </c>
      <c r="R27" s="13">
        <v>740</v>
      </c>
      <c r="S27" s="46">
        <f t="shared" si="0"/>
        <v>18690180</v>
      </c>
    </row>
    <row r="28" spans="1:19" s="14" customFormat="1" x14ac:dyDescent="0.3">
      <c r="A28" s="10" t="s">
        <v>25</v>
      </c>
      <c r="B28" s="11" t="s">
        <v>26</v>
      </c>
      <c r="C28" s="11">
        <v>1745257</v>
      </c>
      <c r="D28" s="11" t="s">
        <v>27</v>
      </c>
      <c r="E28" s="10"/>
      <c r="F28" s="11" t="s">
        <v>28</v>
      </c>
      <c r="G28" s="11" t="s">
        <v>29</v>
      </c>
      <c r="H28" s="11">
        <v>25257</v>
      </c>
      <c r="I28" s="11">
        <v>6</v>
      </c>
      <c r="J28" s="45" t="s">
        <v>41</v>
      </c>
      <c r="K28" s="11" t="s">
        <v>42</v>
      </c>
      <c r="L28" s="11" t="s">
        <v>32</v>
      </c>
      <c r="M28" s="12">
        <v>100</v>
      </c>
      <c r="N28" s="12">
        <v>4.22</v>
      </c>
      <c r="O28" s="12">
        <v>422</v>
      </c>
      <c r="P28" s="12">
        <v>0</v>
      </c>
      <c r="Q28" s="12">
        <v>0</v>
      </c>
      <c r="R28" s="13">
        <v>422</v>
      </c>
      <c r="S28" s="46">
        <f t="shared" si="0"/>
        <v>10658454</v>
      </c>
    </row>
    <row r="29" spans="1:19" s="14" customFormat="1" x14ac:dyDescent="0.3">
      <c r="A29" s="10" t="s">
        <v>25</v>
      </c>
      <c r="B29" s="11" t="s">
        <v>26</v>
      </c>
      <c r="C29" s="11">
        <v>1745257</v>
      </c>
      <c r="D29" s="11" t="s">
        <v>27</v>
      </c>
      <c r="E29" s="10"/>
      <c r="F29" s="11" t="s">
        <v>28</v>
      </c>
      <c r="G29" s="11" t="s">
        <v>29</v>
      </c>
      <c r="H29" s="11">
        <v>25257</v>
      </c>
      <c r="I29" s="11">
        <v>7</v>
      </c>
      <c r="J29" s="45" t="s">
        <v>43</v>
      </c>
      <c r="K29" s="11" t="s">
        <v>44</v>
      </c>
      <c r="L29" s="11" t="s">
        <v>32</v>
      </c>
      <c r="M29" s="12">
        <v>800</v>
      </c>
      <c r="N29" s="12">
        <v>8.16</v>
      </c>
      <c r="O29" s="12">
        <v>6528</v>
      </c>
      <c r="P29" s="12">
        <v>0</v>
      </c>
      <c r="Q29" s="12">
        <v>0</v>
      </c>
      <c r="R29" s="13">
        <v>6528</v>
      </c>
      <c r="S29" s="46">
        <f t="shared" si="0"/>
        <v>164877696</v>
      </c>
    </row>
    <row r="30" spans="1:19" s="14" customFormat="1" x14ac:dyDescent="0.3">
      <c r="A30" s="10" t="s">
        <v>25</v>
      </c>
      <c r="B30" s="11" t="s">
        <v>26</v>
      </c>
      <c r="C30" s="11">
        <v>1745257</v>
      </c>
      <c r="D30" s="11" t="s">
        <v>27</v>
      </c>
      <c r="E30" s="10"/>
      <c r="F30" s="11" t="s">
        <v>28</v>
      </c>
      <c r="G30" s="11" t="s">
        <v>29</v>
      </c>
      <c r="H30" s="11">
        <v>25257</v>
      </c>
      <c r="I30" s="11">
        <v>8</v>
      </c>
      <c r="J30" s="45"/>
      <c r="K30" s="11" t="s">
        <v>45</v>
      </c>
      <c r="L30" s="11" t="s">
        <v>46</v>
      </c>
      <c r="M30" s="12">
        <v>0</v>
      </c>
      <c r="N30" s="12">
        <v>0</v>
      </c>
      <c r="O30" s="12">
        <v>0</v>
      </c>
      <c r="P30" s="12">
        <v>0</v>
      </c>
      <c r="Q30" s="12">
        <v>0</v>
      </c>
      <c r="R30" s="13">
        <v>0</v>
      </c>
      <c r="S30" s="46">
        <f t="shared" si="0"/>
        <v>0</v>
      </c>
    </row>
    <row r="31" spans="1:19" s="14" customFormat="1" x14ac:dyDescent="0.3">
      <c r="A31" s="10" t="s">
        <v>47</v>
      </c>
      <c r="B31" s="11" t="s">
        <v>26</v>
      </c>
      <c r="C31" s="11">
        <v>1745258</v>
      </c>
      <c r="D31" s="11" t="s">
        <v>27</v>
      </c>
      <c r="E31" s="10"/>
      <c r="F31" s="11" t="s">
        <v>28</v>
      </c>
      <c r="G31" s="11" t="s">
        <v>29</v>
      </c>
      <c r="H31" s="11">
        <v>25257</v>
      </c>
      <c r="I31" s="11">
        <v>1</v>
      </c>
      <c r="J31" s="45" t="s">
        <v>48</v>
      </c>
      <c r="K31" s="11" t="s">
        <v>49</v>
      </c>
      <c r="L31" s="11" t="s">
        <v>32</v>
      </c>
      <c r="M31" s="12">
        <v>1000</v>
      </c>
      <c r="N31" s="12">
        <v>6.15</v>
      </c>
      <c r="O31" s="12">
        <v>6150</v>
      </c>
      <c r="P31" s="12">
        <v>0</v>
      </c>
      <c r="Q31" s="12">
        <v>0</v>
      </c>
      <c r="R31" s="13">
        <v>6150</v>
      </c>
      <c r="S31" s="46">
        <f t="shared" si="0"/>
        <v>155330550</v>
      </c>
    </row>
    <row r="32" spans="1:19" s="14" customFormat="1" x14ac:dyDescent="0.3">
      <c r="A32" s="10" t="s">
        <v>47</v>
      </c>
      <c r="B32" s="11" t="s">
        <v>26</v>
      </c>
      <c r="C32" s="11">
        <v>1745258</v>
      </c>
      <c r="D32" s="11" t="s">
        <v>27</v>
      </c>
      <c r="E32" s="10"/>
      <c r="F32" s="11" t="s">
        <v>28</v>
      </c>
      <c r="G32" s="11" t="s">
        <v>29</v>
      </c>
      <c r="H32" s="11">
        <v>25257</v>
      </c>
      <c r="I32" s="11">
        <v>2</v>
      </c>
      <c r="J32" s="45" t="s">
        <v>50</v>
      </c>
      <c r="K32" s="11" t="s">
        <v>51</v>
      </c>
      <c r="L32" s="11" t="s">
        <v>32</v>
      </c>
      <c r="M32" s="12">
        <v>700</v>
      </c>
      <c r="N32" s="12">
        <v>5.28</v>
      </c>
      <c r="O32" s="12">
        <v>3696</v>
      </c>
      <c r="P32" s="12">
        <v>0</v>
      </c>
      <c r="Q32" s="12">
        <v>0</v>
      </c>
      <c r="R32" s="13">
        <v>3696</v>
      </c>
      <c r="S32" s="46">
        <f t="shared" si="0"/>
        <v>93349872</v>
      </c>
    </row>
    <row r="33" spans="1:19" s="14" customFormat="1" x14ac:dyDescent="0.3">
      <c r="A33" s="10" t="s">
        <v>47</v>
      </c>
      <c r="B33" s="11" t="s">
        <v>26</v>
      </c>
      <c r="C33" s="11">
        <v>1745258</v>
      </c>
      <c r="D33" s="11" t="s">
        <v>27</v>
      </c>
      <c r="E33" s="10"/>
      <c r="F33" s="11" t="s">
        <v>28</v>
      </c>
      <c r="G33" s="11" t="s">
        <v>29</v>
      </c>
      <c r="H33" s="11">
        <v>25257</v>
      </c>
      <c r="I33" s="11">
        <v>3</v>
      </c>
      <c r="J33" s="45" t="s">
        <v>52</v>
      </c>
      <c r="K33" s="11" t="s">
        <v>53</v>
      </c>
      <c r="L33" s="11" t="s">
        <v>32</v>
      </c>
      <c r="M33" s="12">
        <v>700</v>
      </c>
      <c r="N33" s="12">
        <v>6.01</v>
      </c>
      <c r="O33" s="12">
        <v>4207</v>
      </c>
      <c r="P33" s="12">
        <v>0</v>
      </c>
      <c r="Q33" s="12">
        <v>0</v>
      </c>
      <c r="R33" s="13">
        <v>4207</v>
      </c>
      <c r="S33" s="46">
        <f t="shared" si="0"/>
        <v>106256199</v>
      </c>
    </row>
    <row r="34" spans="1:19" s="14" customFormat="1" x14ac:dyDescent="0.3">
      <c r="A34" s="10" t="s">
        <v>47</v>
      </c>
      <c r="B34" s="11" t="s">
        <v>26</v>
      </c>
      <c r="C34" s="11">
        <v>1745258</v>
      </c>
      <c r="D34" s="11" t="s">
        <v>27</v>
      </c>
      <c r="E34" s="10"/>
      <c r="F34" s="11" t="s">
        <v>28</v>
      </c>
      <c r="G34" s="11" t="s">
        <v>29</v>
      </c>
      <c r="H34" s="11">
        <v>25257</v>
      </c>
      <c r="I34" s="11">
        <v>4</v>
      </c>
      <c r="J34" s="45"/>
      <c r="K34" s="11" t="s">
        <v>54</v>
      </c>
      <c r="L34" s="11" t="s">
        <v>46</v>
      </c>
      <c r="M34" s="12">
        <v>0</v>
      </c>
      <c r="N34" s="12">
        <v>0</v>
      </c>
      <c r="O34" s="12">
        <v>0</v>
      </c>
      <c r="P34" s="12">
        <v>0</v>
      </c>
      <c r="Q34" s="12">
        <v>0</v>
      </c>
      <c r="R34" s="13">
        <v>0</v>
      </c>
      <c r="S34" s="46">
        <f t="shared" si="0"/>
        <v>0</v>
      </c>
    </row>
    <row r="35" spans="1:19" s="14" customFormat="1" x14ac:dyDescent="0.3">
      <c r="A35" s="10" t="s">
        <v>55</v>
      </c>
      <c r="B35" s="11" t="s">
        <v>26</v>
      </c>
      <c r="C35" s="11">
        <v>1745259</v>
      </c>
      <c r="D35" s="11" t="s">
        <v>27</v>
      </c>
      <c r="E35" s="10"/>
      <c r="F35" s="11" t="s">
        <v>28</v>
      </c>
      <c r="G35" s="11" t="s">
        <v>29</v>
      </c>
      <c r="H35" s="11">
        <v>25257</v>
      </c>
      <c r="I35" s="11">
        <v>1</v>
      </c>
      <c r="J35" s="45" t="s">
        <v>56</v>
      </c>
      <c r="K35" s="11" t="s">
        <v>57</v>
      </c>
      <c r="L35" s="11" t="s">
        <v>32</v>
      </c>
      <c r="M35" s="12">
        <v>1000</v>
      </c>
      <c r="N35" s="12">
        <v>6.0540000000000003</v>
      </c>
      <c r="O35" s="12">
        <v>6054</v>
      </c>
      <c r="P35" s="12">
        <v>0</v>
      </c>
      <c r="Q35" s="12">
        <v>0</v>
      </c>
      <c r="R35" s="13">
        <v>6054</v>
      </c>
      <c r="S35" s="46">
        <f t="shared" si="0"/>
        <v>152905878</v>
      </c>
    </row>
    <row r="36" spans="1:19" s="14" customFormat="1" x14ac:dyDescent="0.3">
      <c r="A36" s="10" t="s">
        <v>55</v>
      </c>
      <c r="B36" s="11" t="s">
        <v>26</v>
      </c>
      <c r="C36" s="11">
        <v>1745259</v>
      </c>
      <c r="D36" s="11" t="s">
        <v>27</v>
      </c>
      <c r="E36" s="10"/>
      <c r="F36" s="11" t="s">
        <v>28</v>
      </c>
      <c r="G36" s="11" t="s">
        <v>29</v>
      </c>
      <c r="H36" s="11">
        <v>25257</v>
      </c>
      <c r="I36" s="11">
        <v>2</v>
      </c>
      <c r="J36" s="45" t="s">
        <v>58</v>
      </c>
      <c r="K36" s="11" t="s">
        <v>59</v>
      </c>
      <c r="L36" s="11" t="s">
        <v>32</v>
      </c>
      <c r="M36" s="12">
        <v>1000</v>
      </c>
      <c r="N36" s="12">
        <v>2.0880000000000001</v>
      </c>
      <c r="O36" s="12">
        <v>2088</v>
      </c>
      <c r="P36" s="12">
        <v>0</v>
      </c>
      <c r="Q36" s="12">
        <v>0</v>
      </c>
      <c r="R36" s="13">
        <v>2088</v>
      </c>
      <c r="S36" s="46">
        <f t="shared" si="0"/>
        <v>52736616</v>
      </c>
    </row>
    <row r="37" spans="1:19" s="14" customFormat="1" x14ac:dyDescent="0.3">
      <c r="A37" s="10" t="s">
        <v>55</v>
      </c>
      <c r="B37" s="11" t="s">
        <v>26</v>
      </c>
      <c r="C37" s="11">
        <v>1745259</v>
      </c>
      <c r="D37" s="11" t="s">
        <v>27</v>
      </c>
      <c r="E37" s="10"/>
      <c r="F37" s="11" t="s">
        <v>28</v>
      </c>
      <c r="G37" s="11" t="s">
        <v>29</v>
      </c>
      <c r="H37" s="11">
        <v>25257</v>
      </c>
      <c r="I37" s="11">
        <v>3</v>
      </c>
      <c r="J37" s="45"/>
      <c r="K37" s="11" t="s">
        <v>60</v>
      </c>
      <c r="L37" s="11" t="s">
        <v>46</v>
      </c>
      <c r="M37" s="12">
        <v>0</v>
      </c>
      <c r="N37" s="12">
        <v>0</v>
      </c>
      <c r="O37" s="12">
        <v>0</v>
      </c>
      <c r="P37" s="12">
        <v>0</v>
      </c>
      <c r="Q37" s="12">
        <v>0</v>
      </c>
      <c r="R37" s="13">
        <v>0</v>
      </c>
      <c r="S37" s="46">
        <f t="shared" si="0"/>
        <v>0</v>
      </c>
    </row>
    <row r="38" spans="1:19" s="14" customFormat="1" x14ac:dyDescent="0.3">
      <c r="A38" s="10" t="s">
        <v>61</v>
      </c>
      <c r="B38" s="11" t="s">
        <v>26</v>
      </c>
      <c r="C38" s="11">
        <v>1745260</v>
      </c>
      <c r="D38" s="11" t="s">
        <v>27</v>
      </c>
      <c r="E38" s="10"/>
      <c r="F38" s="11" t="s">
        <v>28</v>
      </c>
      <c r="G38" s="11" t="s">
        <v>29</v>
      </c>
      <c r="H38" s="11">
        <v>25257</v>
      </c>
      <c r="I38" s="11">
        <v>1</v>
      </c>
      <c r="J38" s="45" t="s">
        <v>62</v>
      </c>
      <c r="K38" s="11" t="s">
        <v>63</v>
      </c>
      <c r="L38" s="11" t="s">
        <v>32</v>
      </c>
      <c r="M38" s="12">
        <v>400</v>
      </c>
      <c r="N38" s="12">
        <v>3.43</v>
      </c>
      <c r="O38" s="12">
        <v>1372</v>
      </c>
      <c r="P38" s="12">
        <v>0</v>
      </c>
      <c r="Q38" s="12">
        <v>0</v>
      </c>
      <c r="R38" s="13">
        <v>1372</v>
      </c>
      <c r="S38" s="46">
        <f t="shared" si="0"/>
        <v>34652604</v>
      </c>
    </row>
    <row r="39" spans="1:19" s="14" customFormat="1" x14ac:dyDescent="0.3">
      <c r="A39" s="10" t="s">
        <v>61</v>
      </c>
      <c r="B39" s="11" t="s">
        <v>26</v>
      </c>
      <c r="C39" s="11">
        <v>1745260</v>
      </c>
      <c r="D39" s="11" t="s">
        <v>27</v>
      </c>
      <c r="E39" s="10"/>
      <c r="F39" s="11" t="s">
        <v>28</v>
      </c>
      <c r="G39" s="11" t="s">
        <v>29</v>
      </c>
      <c r="H39" s="11">
        <v>25257</v>
      </c>
      <c r="I39" s="11">
        <v>2</v>
      </c>
      <c r="J39" s="45" t="s">
        <v>64</v>
      </c>
      <c r="K39" s="11" t="s">
        <v>65</v>
      </c>
      <c r="L39" s="11" t="s">
        <v>32</v>
      </c>
      <c r="M39" s="12">
        <v>400</v>
      </c>
      <c r="N39" s="12">
        <v>2.5099999999999998</v>
      </c>
      <c r="O39" s="12">
        <v>1004</v>
      </c>
      <c r="P39" s="12">
        <v>0</v>
      </c>
      <c r="Q39" s="12">
        <v>0</v>
      </c>
      <c r="R39" s="13">
        <v>1004</v>
      </c>
      <c r="S39" s="46">
        <f t="shared" si="0"/>
        <v>25358028</v>
      </c>
    </row>
    <row r="40" spans="1:19" s="14" customFormat="1" x14ac:dyDescent="0.3">
      <c r="A40" s="10" t="s">
        <v>61</v>
      </c>
      <c r="B40" s="11" t="s">
        <v>26</v>
      </c>
      <c r="C40" s="11">
        <v>1745260</v>
      </c>
      <c r="D40" s="11" t="s">
        <v>27</v>
      </c>
      <c r="E40" s="10"/>
      <c r="F40" s="11" t="s">
        <v>28</v>
      </c>
      <c r="G40" s="11" t="s">
        <v>29</v>
      </c>
      <c r="H40" s="11">
        <v>25257</v>
      </c>
      <c r="I40" s="11">
        <v>3</v>
      </c>
      <c r="J40" s="45" t="s">
        <v>66</v>
      </c>
      <c r="K40" s="11" t="s">
        <v>67</v>
      </c>
      <c r="L40" s="11" t="s">
        <v>32</v>
      </c>
      <c r="M40" s="12">
        <v>200</v>
      </c>
      <c r="N40" s="12">
        <v>2.48</v>
      </c>
      <c r="O40" s="12">
        <v>496</v>
      </c>
      <c r="P40" s="12">
        <v>0</v>
      </c>
      <c r="Q40" s="12">
        <v>0</v>
      </c>
      <c r="R40" s="13">
        <v>496</v>
      </c>
      <c r="S40" s="46">
        <f t="shared" si="0"/>
        <v>12527472</v>
      </c>
    </row>
    <row r="41" spans="1:19" s="14" customFormat="1" x14ac:dyDescent="0.3">
      <c r="A41" s="10" t="s">
        <v>61</v>
      </c>
      <c r="B41" s="11" t="s">
        <v>26</v>
      </c>
      <c r="C41" s="11">
        <v>1745260</v>
      </c>
      <c r="D41" s="11" t="s">
        <v>27</v>
      </c>
      <c r="E41" s="10"/>
      <c r="F41" s="11" t="s">
        <v>28</v>
      </c>
      <c r="G41" s="11" t="s">
        <v>29</v>
      </c>
      <c r="H41" s="11">
        <v>25257</v>
      </c>
      <c r="I41" s="11">
        <v>4</v>
      </c>
      <c r="J41" s="45" t="s">
        <v>68</v>
      </c>
      <c r="K41" s="11" t="s">
        <v>69</v>
      </c>
      <c r="L41" s="11" t="s">
        <v>32</v>
      </c>
      <c r="M41" s="12">
        <v>600</v>
      </c>
      <c r="N41" s="12">
        <v>3.47</v>
      </c>
      <c r="O41" s="12">
        <v>2082</v>
      </c>
      <c r="P41" s="12">
        <v>0</v>
      </c>
      <c r="Q41" s="12">
        <v>0</v>
      </c>
      <c r="R41" s="13">
        <v>2082</v>
      </c>
      <c r="S41" s="46">
        <f t="shared" si="0"/>
        <v>52585074</v>
      </c>
    </row>
    <row r="42" spans="1:19" s="14" customFormat="1" x14ac:dyDescent="0.3">
      <c r="A42" s="10" t="s">
        <v>61</v>
      </c>
      <c r="B42" s="11" t="s">
        <v>26</v>
      </c>
      <c r="C42" s="11">
        <v>1745260</v>
      </c>
      <c r="D42" s="11" t="s">
        <v>27</v>
      </c>
      <c r="E42" s="10"/>
      <c r="F42" s="11" t="s">
        <v>28</v>
      </c>
      <c r="G42" s="11" t="s">
        <v>29</v>
      </c>
      <c r="H42" s="11">
        <v>25257</v>
      </c>
      <c r="I42" s="11">
        <v>5</v>
      </c>
      <c r="J42" s="45" t="s">
        <v>70</v>
      </c>
      <c r="K42" s="11" t="s">
        <v>71</v>
      </c>
      <c r="L42" s="11" t="s">
        <v>32</v>
      </c>
      <c r="M42" s="12">
        <v>200</v>
      </c>
      <c r="N42" s="12">
        <v>2.57</v>
      </c>
      <c r="O42" s="12">
        <v>514</v>
      </c>
      <c r="P42" s="12">
        <v>0</v>
      </c>
      <c r="Q42" s="12">
        <v>0</v>
      </c>
      <c r="R42" s="13">
        <v>514</v>
      </c>
      <c r="S42" s="46">
        <f t="shared" si="0"/>
        <v>12982098</v>
      </c>
    </row>
    <row r="43" spans="1:19" s="14" customFormat="1" x14ac:dyDescent="0.3">
      <c r="A43" s="10" t="s">
        <v>61</v>
      </c>
      <c r="B43" s="11" t="s">
        <v>26</v>
      </c>
      <c r="C43" s="11">
        <v>1745260</v>
      </c>
      <c r="D43" s="11" t="s">
        <v>27</v>
      </c>
      <c r="E43" s="10"/>
      <c r="F43" s="11" t="s">
        <v>28</v>
      </c>
      <c r="G43" s="11" t="s">
        <v>29</v>
      </c>
      <c r="H43" s="11">
        <v>25257</v>
      </c>
      <c r="I43" s="11">
        <v>6</v>
      </c>
      <c r="J43" s="45"/>
      <c r="K43" s="11" t="s">
        <v>72</v>
      </c>
      <c r="L43" s="11" t="s">
        <v>46</v>
      </c>
      <c r="M43" s="12">
        <v>0</v>
      </c>
      <c r="N43" s="12">
        <v>0</v>
      </c>
      <c r="O43" s="12">
        <v>0</v>
      </c>
      <c r="P43" s="12">
        <v>0</v>
      </c>
      <c r="Q43" s="12">
        <v>0</v>
      </c>
      <c r="R43" s="13">
        <v>0</v>
      </c>
      <c r="S43" s="46">
        <f t="shared" si="0"/>
        <v>0</v>
      </c>
    </row>
    <row r="44" spans="1:19" s="14" customFormat="1" x14ac:dyDescent="0.3">
      <c r="A44" s="10" t="s">
        <v>73</v>
      </c>
      <c r="B44" s="11" t="s">
        <v>26</v>
      </c>
      <c r="C44" s="11">
        <v>1745261</v>
      </c>
      <c r="D44" s="11" t="s">
        <v>27</v>
      </c>
      <c r="E44" s="10"/>
      <c r="F44" s="11" t="s">
        <v>28</v>
      </c>
      <c r="G44" s="11" t="s">
        <v>29</v>
      </c>
      <c r="H44" s="11">
        <v>25257</v>
      </c>
      <c r="I44" s="11">
        <v>1</v>
      </c>
      <c r="J44" s="45" t="s">
        <v>74</v>
      </c>
      <c r="K44" s="11" t="s">
        <v>75</v>
      </c>
      <c r="L44" s="11" t="s">
        <v>32</v>
      </c>
      <c r="M44" s="12">
        <v>800</v>
      </c>
      <c r="N44" s="12">
        <v>2.7</v>
      </c>
      <c r="O44" s="12">
        <v>2160</v>
      </c>
      <c r="P44" s="12">
        <v>0</v>
      </c>
      <c r="Q44" s="12">
        <v>0</v>
      </c>
      <c r="R44" s="13">
        <v>2160</v>
      </c>
      <c r="S44" s="46">
        <f t="shared" si="0"/>
        <v>54555120</v>
      </c>
    </row>
    <row r="45" spans="1:19" s="14" customFormat="1" x14ac:dyDescent="0.3">
      <c r="A45" s="10" t="s">
        <v>73</v>
      </c>
      <c r="B45" s="11" t="s">
        <v>26</v>
      </c>
      <c r="C45" s="11">
        <v>1745261</v>
      </c>
      <c r="D45" s="11" t="s">
        <v>27</v>
      </c>
      <c r="E45" s="10"/>
      <c r="F45" s="11" t="s">
        <v>28</v>
      </c>
      <c r="G45" s="11" t="s">
        <v>29</v>
      </c>
      <c r="H45" s="11">
        <v>25257</v>
      </c>
      <c r="I45" s="11">
        <v>2</v>
      </c>
      <c r="J45" s="45"/>
      <c r="K45" s="11" t="s">
        <v>76</v>
      </c>
      <c r="L45" s="11" t="s">
        <v>46</v>
      </c>
      <c r="M45" s="12">
        <v>0</v>
      </c>
      <c r="N45" s="12">
        <v>0</v>
      </c>
      <c r="O45" s="12">
        <v>0</v>
      </c>
      <c r="P45" s="12">
        <v>0</v>
      </c>
      <c r="Q45" s="12">
        <v>0</v>
      </c>
      <c r="R45" s="13">
        <v>0</v>
      </c>
      <c r="S45" s="46">
        <f t="shared" si="0"/>
        <v>0</v>
      </c>
    </row>
    <row r="46" spans="1:19" s="14" customFormat="1" x14ac:dyDescent="0.3">
      <c r="A46" s="10" t="s">
        <v>77</v>
      </c>
      <c r="B46" s="11" t="s">
        <v>78</v>
      </c>
      <c r="C46" s="11">
        <v>1745262</v>
      </c>
      <c r="D46" s="11" t="s">
        <v>79</v>
      </c>
      <c r="E46" s="10"/>
      <c r="F46" s="11" t="s">
        <v>80</v>
      </c>
      <c r="G46" s="11" t="s">
        <v>81</v>
      </c>
      <c r="H46" s="11">
        <v>24239</v>
      </c>
      <c r="I46" s="11">
        <v>1</v>
      </c>
      <c r="J46" s="45" t="s">
        <v>82</v>
      </c>
      <c r="K46" s="11" t="s">
        <v>83</v>
      </c>
      <c r="L46" s="11" t="s">
        <v>32</v>
      </c>
      <c r="M46" s="12">
        <v>5</v>
      </c>
      <c r="N46" s="12">
        <v>8.7799999999999994</v>
      </c>
      <c r="O46" s="12">
        <v>43.9</v>
      </c>
      <c r="P46" s="12">
        <v>0</v>
      </c>
      <c r="Q46" s="12">
        <v>0</v>
      </c>
      <c r="R46" s="13">
        <v>43.9</v>
      </c>
      <c r="S46" s="46">
        <f t="shared" si="0"/>
        <v>1064092</v>
      </c>
    </row>
    <row r="47" spans="1:19" s="14" customFormat="1" x14ac:dyDescent="0.3">
      <c r="A47" s="10" t="s">
        <v>77</v>
      </c>
      <c r="B47" s="11" t="s">
        <v>78</v>
      </c>
      <c r="C47" s="11">
        <v>1745262</v>
      </c>
      <c r="D47" s="11" t="s">
        <v>79</v>
      </c>
      <c r="E47" s="10"/>
      <c r="F47" s="11" t="s">
        <v>80</v>
      </c>
      <c r="G47" s="11" t="s">
        <v>81</v>
      </c>
      <c r="H47" s="11">
        <v>24239</v>
      </c>
      <c r="I47" s="11">
        <v>2</v>
      </c>
      <c r="J47" s="45" t="s">
        <v>84</v>
      </c>
      <c r="K47" s="11" t="s">
        <v>85</v>
      </c>
      <c r="L47" s="11" t="s">
        <v>32</v>
      </c>
      <c r="M47" s="12">
        <v>5</v>
      </c>
      <c r="N47" s="12">
        <v>8.7799999999999994</v>
      </c>
      <c r="O47" s="12">
        <v>43.9</v>
      </c>
      <c r="P47" s="12">
        <v>0</v>
      </c>
      <c r="Q47" s="12">
        <v>0</v>
      </c>
      <c r="R47" s="13">
        <v>43.9</v>
      </c>
      <c r="S47" s="46">
        <f t="shared" si="0"/>
        <v>1064092</v>
      </c>
    </row>
    <row r="48" spans="1:19" s="14" customFormat="1" x14ac:dyDescent="0.3">
      <c r="A48" s="10" t="s">
        <v>77</v>
      </c>
      <c r="B48" s="11" t="s">
        <v>78</v>
      </c>
      <c r="C48" s="11">
        <v>1745262</v>
      </c>
      <c r="D48" s="11" t="s">
        <v>79</v>
      </c>
      <c r="E48" s="10"/>
      <c r="F48" s="11" t="s">
        <v>80</v>
      </c>
      <c r="G48" s="11" t="s">
        <v>81</v>
      </c>
      <c r="H48" s="11">
        <v>24239</v>
      </c>
      <c r="I48" s="11">
        <v>3</v>
      </c>
      <c r="J48" s="45" t="s">
        <v>86</v>
      </c>
      <c r="K48" s="11" t="s">
        <v>87</v>
      </c>
      <c r="L48" s="11" t="s">
        <v>32</v>
      </c>
      <c r="M48" s="12">
        <v>16</v>
      </c>
      <c r="N48" s="12">
        <v>7.67</v>
      </c>
      <c r="O48" s="12">
        <v>122.72</v>
      </c>
      <c r="P48" s="12">
        <v>0</v>
      </c>
      <c r="Q48" s="12">
        <v>0</v>
      </c>
      <c r="R48" s="13">
        <v>122.72</v>
      </c>
      <c r="S48" s="46">
        <f t="shared" si="0"/>
        <v>2974610</v>
      </c>
    </row>
    <row r="49" spans="1:19" s="14" customFormat="1" x14ac:dyDescent="0.3">
      <c r="A49" s="10" t="s">
        <v>77</v>
      </c>
      <c r="B49" s="11" t="s">
        <v>78</v>
      </c>
      <c r="C49" s="11">
        <v>1745262</v>
      </c>
      <c r="D49" s="11" t="s">
        <v>79</v>
      </c>
      <c r="E49" s="10"/>
      <c r="F49" s="11" t="s">
        <v>80</v>
      </c>
      <c r="G49" s="11" t="s">
        <v>81</v>
      </c>
      <c r="H49" s="11">
        <v>24239</v>
      </c>
      <c r="I49" s="11">
        <v>4</v>
      </c>
      <c r="J49" s="45" t="s">
        <v>88</v>
      </c>
      <c r="K49" s="11" t="s">
        <v>89</v>
      </c>
      <c r="L49" s="11" t="s">
        <v>32</v>
      </c>
      <c r="M49" s="12">
        <v>5</v>
      </c>
      <c r="N49" s="12">
        <v>8.51</v>
      </c>
      <c r="O49" s="12">
        <v>42.55</v>
      </c>
      <c r="P49" s="12">
        <v>0</v>
      </c>
      <c r="Q49" s="12">
        <v>0</v>
      </c>
      <c r="R49" s="13">
        <v>42.55</v>
      </c>
      <c r="S49" s="46">
        <f t="shared" si="0"/>
        <v>1031369</v>
      </c>
    </row>
    <row r="50" spans="1:19" s="14" customFormat="1" x14ac:dyDescent="0.3">
      <c r="A50" s="10" t="s">
        <v>77</v>
      </c>
      <c r="B50" s="11" t="s">
        <v>78</v>
      </c>
      <c r="C50" s="11">
        <v>1745262</v>
      </c>
      <c r="D50" s="11" t="s">
        <v>79</v>
      </c>
      <c r="E50" s="10"/>
      <c r="F50" s="11" t="s">
        <v>80</v>
      </c>
      <c r="G50" s="11" t="s">
        <v>81</v>
      </c>
      <c r="H50" s="11">
        <v>24239</v>
      </c>
      <c r="I50" s="11">
        <v>5</v>
      </c>
      <c r="J50" s="45" t="s">
        <v>90</v>
      </c>
      <c r="K50" s="11" t="s">
        <v>91</v>
      </c>
      <c r="L50" s="11" t="s">
        <v>32</v>
      </c>
      <c r="M50" s="12">
        <v>15</v>
      </c>
      <c r="N50" s="12">
        <v>8.84</v>
      </c>
      <c r="O50" s="12">
        <v>132.6</v>
      </c>
      <c r="P50" s="12">
        <v>0</v>
      </c>
      <c r="Q50" s="12">
        <v>0</v>
      </c>
      <c r="R50" s="13">
        <v>132.6</v>
      </c>
      <c r="S50" s="46">
        <f t="shared" si="0"/>
        <v>3214091</v>
      </c>
    </row>
    <row r="51" spans="1:19" s="14" customFormat="1" x14ac:dyDescent="0.3">
      <c r="A51" s="10" t="s">
        <v>77</v>
      </c>
      <c r="B51" s="11" t="s">
        <v>78</v>
      </c>
      <c r="C51" s="11">
        <v>1745262</v>
      </c>
      <c r="D51" s="11" t="s">
        <v>79</v>
      </c>
      <c r="E51" s="10"/>
      <c r="F51" s="11" t="s">
        <v>80</v>
      </c>
      <c r="G51" s="11" t="s">
        <v>81</v>
      </c>
      <c r="H51" s="11">
        <v>24239</v>
      </c>
      <c r="I51" s="11">
        <v>6</v>
      </c>
      <c r="J51" s="45"/>
      <c r="K51" s="11" t="s">
        <v>92</v>
      </c>
      <c r="L51" s="11" t="s">
        <v>46</v>
      </c>
      <c r="M51" s="12">
        <v>0</v>
      </c>
      <c r="N51" s="12">
        <v>0</v>
      </c>
      <c r="O51" s="12">
        <v>0</v>
      </c>
      <c r="P51" s="12">
        <v>0</v>
      </c>
      <c r="Q51" s="12">
        <v>0</v>
      </c>
      <c r="R51" s="13">
        <v>0</v>
      </c>
      <c r="S51" s="46">
        <f t="shared" si="0"/>
        <v>0</v>
      </c>
    </row>
    <row r="52" spans="1:19" s="14" customFormat="1" x14ac:dyDescent="0.3">
      <c r="A52" s="10" t="s">
        <v>93</v>
      </c>
      <c r="B52" s="11" t="s">
        <v>78</v>
      </c>
      <c r="C52" s="11">
        <v>1745263</v>
      </c>
      <c r="D52" s="11" t="s">
        <v>79</v>
      </c>
      <c r="E52" s="10"/>
      <c r="F52" s="11" t="s">
        <v>80</v>
      </c>
      <c r="G52" s="11" t="s">
        <v>81</v>
      </c>
      <c r="H52" s="11">
        <v>24239</v>
      </c>
      <c r="I52" s="11">
        <v>1</v>
      </c>
      <c r="J52" s="45" t="s">
        <v>94</v>
      </c>
      <c r="K52" s="11" t="s">
        <v>95</v>
      </c>
      <c r="L52" s="11" t="s">
        <v>32</v>
      </c>
      <c r="M52" s="12">
        <v>100</v>
      </c>
      <c r="N52" s="12">
        <v>3.61</v>
      </c>
      <c r="O52" s="12">
        <v>361</v>
      </c>
      <c r="P52" s="12">
        <v>0</v>
      </c>
      <c r="Q52" s="12">
        <v>0</v>
      </c>
      <c r="R52" s="13">
        <v>361</v>
      </c>
      <c r="S52" s="46">
        <f t="shared" si="0"/>
        <v>8750279</v>
      </c>
    </row>
    <row r="53" spans="1:19" s="14" customFormat="1" x14ac:dyDescent="0.3">
      <c r="A53" s="10" t="s">
        <v>93</v>
      </c>
      <c r="B53" s="11" t="s">
        <v>78</v>
      </c>
      <c r="C53" s="11">
        <v>1745263</v>
      </c>
      <c r="D53" s="11" t="s">
        <v>79</v>
      </c>
      <c r="E53" s="10"/>
      <c r="F53" s="11" t="s">
        <v>80</v>
      </c>
      <c r="G53" s="11" t="s">
        <v>81</v>
      </c>
      <c r="H53" s="11">
        <v>24239</v>
      </c>
      <c r="I53" s="11">
        <v>2</v>
      </c>
      <c r="J53" s="45"/>
      <c r="K53" s="11" t="s">
        <v>96</v>
      </c>
      <c r="L53" s="11" t="s">
        <v>46</v>
      </c>
      <c r="M53" s="12">
        <v>0</v>
      </c>
      <c r="N53" s="12">
        <v>0</v>
      </c>
      <c r="O53" s="12">
        <v>0</v>
      </c>
      <c r="P53" s="12">
        <v>0</v>
      </c>
      <c r="Q53" s="12">
        <v>0</v>
      </c>
      <c r="R53" s="13">
        <v>0</v>
      </c>
      <c r="S53" s="46">
        <f t="shared" si="0"/>
        <v>0</v>
      </c>
    </row>
    <row r="54" spans="1:19" s="14" customFormat="1" x14ac:dyDescent="0.3">
      <c r="A54" s="10" t="s">
        <v>111</v>
      </c>
      <c r="B54" s="11" t="s">
        <v>78</v>
      </c>
      <c r="C54" s="11">
        <v>1745265</v>
      </c>
      <c r="D54" s="11" t="s">
        <v>112</v>
      </c>
      <c r="E54" s="10"/>
      <c r="F54" s="11" t="s">
        <v>113</v>
      </c>
      <c r="G54" s="11" t="s">
        <v>81</v>
      </c>
      <c r="H54" s="11">
        <v>24239</v>
      </c>
      <c r="I54" s="11">
        <v>1</v>
      </c>
      <c r="J54" s="45">
        <v>566516502</v>
      </c>
      <c r="K54" s="11" t="s">
        <v>114</v>
      </c>
      <c r="L54" s="11" t="s">
        <v>32</v>
      </c>
      <c r="M54" s="12">
        <v>50</v>
      </c>
      <c r="N54" s="12">
        <v>3.25</v>
      </c>
      <c r="O54" s="12">
        <v>162.5</v>
      </c>
      <c r="P54" s="12">
        <v>0</v>
      </c>
      <c r="Q54" s="12">
        <v>0</v>
      </c>
      <c r="R54" s="13">
        <v>162.5</v>
      </c>
      <c r="S54" s="46">
        <f t="shared" si="0"/>
        <v>3938838</v>
      </c>
    </row>
    <row r="55" spans="1:19" s="14" customFormat="1" x14ac:dyDescent="0.3">
      <c r="A55" s="10" t="s">
        <v>111</v>
      </c>
      <c r="B55" s="11" t="s">
        <v>78</v>
      </c>
      <c r="C55" s="11">
        <v>1745265</v>
      </c>
      <c r="D55" s="11" t="s">
        <v>112</v>
      </c>
      <c r="E55" s="10"/>
      <c r="F55" s="11" t="s">
        <v>113</v>
      </c>
      <c r="G55" s="11" t="s">
        <v>81</v>
      </c>
      <c r="H55" s="11">
        <v>24239</v>
      </c>
      <c r="I55" s="11">
        <v>2</v>
      </c>
      <c r="J55" s="45">
        <v>566559002</v>
      </c>
      <c r="K55" s="11" t="s">
        <v>115</v>
      </c>
      <c r="L55" s="11" t="s">
        <v>32</v>
      </c>
      <c r="M55" s="12">
        <v>100</v>
      </c>
      <c r="N55" s="12">
        <v>3.1</v>
      </c>
      <c r="O55" s="12">
        <v>310</v>
      </c>
      <c r="P55" s="12">
        <v>0</v>
      </c>
      <c r="Q55" s="12">
        <v>0</v>
      </c>
      <c r="R55" s="13">
        <v>310</v>
      </c>
      <c r="S55" s="46">
        <f t="shared" si="0"/>
        <v>7514090</v>
      </c>
    </row>
    <row r="56" spans="1:19" s="14" customFormat="1" x14ac:dyDescent="0.3">
      <c r="A56" s="10" t="s">
        <v>111</v>
      </c>
      <c r="B56" s="11" t="s">
        <v>78</v>
      </c>
      <c r="C56" s="11">
        <v>1745265</v>
      </c>
      <c r="D56" s="11" t="s">
        <v>112</v>
      </c>
      <c r="E56" s="10"/>
      <c r="F56" s="11" t="s">
        <v>113</v>
      </c>
      <c r="G56" s="11" t="s">
        <v>81</v>
      </c>
      <c r="H56" s="11">
        <v>24239</v>
      </c>
      <c r="I56" s="11">
        <v>3</v>
      </c>
      <c r="J56" s="45">
        <v>566561305</v>
      </c>
      <c r="K56" s="11" t="s">
        <v>116</v>
      </c>
      <c r="L56" s="11" t="s">
        <v>32</v>
      </c>
      <c r="M56" s="12">
        <v>100</v>
      </c>
      <c r="N56" s="12">
        <v>11.68</v>
      </c>
      <c r="O56" s="12">
        <v>1168</v>
      </c>
      <c r="P56" s="12">
        <v>0</v>
      </c>
      <c r="Q56" s="12">
        <v>0</v>
      </c>
      <c r="R56" s="13">
        <v>1168</v>
      </c>
      <c r="S56" s="46">
        <f t="shared" si="0"/>
        <v>28311152</v>
      </c>
    </row>
    <row r="57" spans="1:19" s="14" customFormat="1" x14ac:dyDescent="0.3">
      <c r="A57" s="10" t="s">
        <v>111</v>
      </c>
      <c r="B57" s="11" t="s">
        <v>78</v>
      </c>
      <c r="C57" s="11">
        <v>1745265</v>
      </c>
      <c r="D57" s="11" t="s">
        <v>112</v>
      </c>
      <c r="E57" s="10"/>
      <c r="F57" s="11" t="s">
        <v>113</v>
      </c>
      <c r="G57" s="11" t="s">
        <v>81</v>
      </c>
      <c r="H57" s="11">
        <v>24239</v>
      </c>
      <c r="I57" s="11">
        <v>4</v>
      </c>
      <c r="J57" s="45">
        <v>567301805</v>
      </c>
      <c r="K57" s="11" t="s">
        <v>117</v>
      </c>
      <c r="L57" s="11" t="s">
        <v>32</v>
      </c>
      <c r="M57" s="12">
        <v>100</v>
      </c>
      <c r="N57" s="12">
        <v>11.68</v>
      </c>
      <c r="O57" s="12">
        <v>1168</v>
      </c>
      <c r="P57" s="12">
        <v>0</v>
      </c>
      <c r="Q57" s="12">
        <v>0</v>
      </c>
      <c r="R57" s="13">
        <v>1168</v>
      </c>
      <c r="S57" s="46">
        <f t="shared" si="0"/>
        <v>28311152</v>
      </c>
    </row>
    <row r="58" spans="1:19" s="14" customFormat="1" x14ac:dyDescent="0.3">
      <c r="A58" s="10" t="s">
        <v>111</v>
      </c>
      <c r="B58" s="11" t="s">
        <v>78</v>
      </c>
      <c r="C58" s="11">
        <v>1745265</v>
      </c>
      <c r="D58" s="11" t="s">
        <v>112</v>
      </c>
      <c r="E58" s="10"/>
      <c r="F58" s="11" t="s">
        <v>113</v>
      </c>
      <c r="G58" s="11" t="s">
        <v>81</v>
      </c>
      <c r="H58" s="11">
        <v>24239</v>
      </c>
      <c r="I58" s="11">
        <v>5</v>
      </c>
      <c r="J58" s="45">
        <v>567302102</v>
      </c>
      <c r="K58" s="11" t="s">
        <v>118</v>
      </c>
      <c r="L58" s="11" t="s">
        <v>32</v>
      </c>
      <c r="M58" s="12">
        <v>100</v>
      </c>
      <c r="N58" s="12">
        <v>12.03</v>
      </c>
      <c r="O58" s="12">
        <v>1203</v>
      </c>
      <c r="P58" s="12">
        <v>0</v>
      </c>
      <c r="Q58" s="12">
        <v>0</v>
      </c>
      <c r="R58" s="13">
        <v>1203</v>
      </c>
      <c r="S58" s="46">
        <f t="shared" si="0"/>
        <v>29159517</v>
      </c>
    </row>
    <row r="59" spans="1:19" s="14" customFormat="1" x14ac:dyDescent="0.3">
      <c r="A59" s="10" t="s">
        <v>111</v>
      </c>
      <c r="B59" s="11" t="s">
        <v>78</v>
      </c>
      <c r="C59" s="11">
        <v>1745265</v>
      </c>
      <c r="D59" s="11" t="s">
        <v>112</v>
      </c>
      <c r="E59" s="10"/>
      <c r="F59" s="11" t="s">
        <v>113</v>
      </c>
      <c r="G59" s="11" t="s">
        <v>81</v>
      </c>
      <c r="H59" s="11">
        <v>24239</v>
      </c>
      <c r="I59" s="11">
        <v>6</v>
      </c>
      <c r="J59" s="45">
        <v>567302302</v>
      </c>
      <c r="K59" s="11" t="s">
        <v>119</v>
      </c>
      <c r="L59" s="11" t="s">
        <v>32</v>
      </c>
      <c r="M59" s="12">
        <v>100</v>
      </c>
      <c r="N59" s="12">
        <v>12.03</v>
      </c>
      <c r="O59" s="12">
        <v>1203</v>
      </c>
      <c r="P59" s="12">
        <v>0</v>
      </c>
      <c r="Q59" s="12">
        <v>0</v>
      </c>
      <c r="R59" s="13">
        <v>1203</v>
      </c>
      <c r="S59" s="46">
        <f t="shared" si="0"/>
        <v>29159517</v>
      </c>
    </row>
    <row r="60" spans="1:19" s="14" customFormat="1" x14ac:dyDescent="0.3">
      <c r="A60" s="10" t="s">
        <v>111</v>
      </c>
      <c r="B60" s="11" t="s">
        <v>78</v>
      </c>
      <c r="C60" s="11">
        <v>1745265</v>
      </c>
      <c r="D60" s="11" t="s">
        <v>112</v>
      </c>
      <c r="E60" s="10"/>
      <c r="F60" s="11" t="s">
        <v>113</v>
      </c>
      <c r="G60" s="11" t="s">
        <v>81</v>
      </c>
      <c r="H60" s="11">
        <v>24239</v>
      </c>
      <c r="I60" s="11">
        <v>7</v>
      </c>
      <c r="J60" s="45">
        <v>600979204</v>
      </c>
      <c r="K60" s="11" t="s">
        <v>120</v>
      </c>
      <c r="L60" s="11" t="s">
        <v>32</v>
      </c>
      <c r="M60" s="12">
        <v>100</v>
      </c>
      <c r="N60" s="12">
        <v>11.4</v>
      </c>
      <c r="O60" s="12">
        <v>1140</v>
      </c>
      <c r="P60" s="12">
        <v>0</v>
      </c>
      <c r="Q60" s="12">
        <v>0</v>
      </c>
      <c r="R60" s="13">
        <v>1140</v>
      </c>
      <c r="S60" s="46">
        <f t="shared" si="0"/>
        <v>27632460</v>
      </c>
    </row>
    <row r="61" spans="1:19" s="14" customFormat="1" x14ac:dyDescent="0.3">
      <c r="A61" s="10" t="s">
        <v>111</v>
      </c>
      <c r="B61" s="11" t="s">
        <v>78</v>
      </c>
      <c r="C61" s="11">
        <v>1745265</v>
      </c>
      <c r="D61" s="11" t="s">
        <v>112</v>
      </c>
      <c r="E61" s="10"/>
      <c r="F61" s="11" t="s">
        <v>113</v>
      </c>
      <c r="G61" s="11" t="s">
        <v>81</v>
      </c>
      <c r="H61" s="11">
        <v>24239</v>
      </c>
      <c r="I61" s="11">
        <v>8</v>
      </c>
      <c r="J61" s="45">
        <v>600979304</v>
      </c>
      <c r="K61" s="11" t="s">
        <v>121</v>
      </c>
      <c r="L61" s="11" t="s">
        <v>32</v>
      </c>
      <c r="M61" s="12">
        <v>100</v>
      </c>
      <c r="N61" s="12">
        <v>11.4</v>
      </c>
      <c r="O61" s="12">
        <v>1140</v>
      </c>
      <c r="P61" s="12">
        <v>0</v>
      </c>
      <c r="Q61" s="12">
        <v>0</v>
      </c>
      <c r="R61" s="13">
        <v>1140</v>
      </c>
      <c r="S61" s="46">
        <f t="shared" si="0"/>
        <v>27632460</v>
      </c>
    </row>
    <row r="62" spans="1:19" s="14" customFormat="1" x14ac:dyDescent="0.3">
      <c r="A62" s="10" t="s">
        <v>111</v>
      </c>
      <c r="B62" s="11" t="s">
        <v>78</v>
      </c>
      <c r="C62" s="11">
        <v>1745265</v>
      </c>
      <c r="D62" s="11" t="s">
        <v>112</v>
      </c>
      <c r="E62" s="10"/>
      <c r="F62" s="11" t="s">
        <v>113</v>
      </c>
      <c r="G62" s="11" t="s">
        <v>81</v>
      </c>
      <c r="H62" s="11">
        <v>24239</v>
      </c>
      <c r="I62" s="11">
        <v>9</v>
      </c>
      <c r="J62" s="45"/>
      <c r="K62" s="11" t="s">
        <v>122</v>
      </c>
      <c r="L62" s="11" t="s">
        <v>46</v>
      </c>
      <c r="M62" s="12">
        <v>0</v>
      </c>
      <c r="N62" s="12">
        <v>0</v>
      </c>
      <c r="O62" s="12">
        <v>0</v>
      </c>
      <c r="P62" s="12">
        <v>0</v>
      </c>
      <c r="Q62" s="12">
        <v>0</v>
      </c>
      <c r="R62" s="13">
        <v>0</v>
      </c>
      <c r="S62" s="46">
        <f t="shared" ref="S62:S90" si="1">ROUND(M62*N62*H62,0)</f>
        <v>0</v>
      </c>
    </row>
    <row r="63" spans="1:19" s="14" customFormat="1" x14ac:dyDescent="0.3">
      <c r="A63" s="10" t="s">
        <v>123</v>
      </c>
      <c r="B63" s="11" t="s">
        <v>124</v>
      </c>
      <c r="C63" s="11">
        <v>1745266</v>
      </c>
      <c r="D63" s="11" t="s">
        <v>125</v>
      </c>
      <c r="E63" s="10"/>
      <c r="F63" s="11" t="s">
        <v>126</v>
      </c>
      <c r="G63" s="11" t="s">
        <v>81</v>
      </c>
      <c r="H63" s="11">
        <v>24230</v>
      </c>
      <c r="I63" s="11">
        <v>1</v>
      </c>
      <c r="J63" s="45" t="s">
        <v>86</v>
      </c>
      <c r="K63" s="11" t="s">
        <v>87</v>
      </c>
      <c r="L63" s="11" t="s">
        <v>32</v>
      </c>
      <c r="M63" s="12">
        <v>1200</v>
      </c>
      <c r="N63" s="12">
        <v>5.1100000000000003</v>
      </c>
      <c r="O63" s="12">
        <v>6132</v>
      </c>
      <c r="P63" s="12">
        <v>0</v>
      </c>
      <c r="Q63" s="12">
        <v>0</v>
      </c>
      <c r="R63" s="13">
        <v>6132</v>
      </c>
      <c r="S63" s="46">
        <f t="shared" si="1"/>
        <v>148578360</v>
      </c>
    </row>
    <row r="64" spans="1:19" s="14" customFormat="1" x14ac:dyDescent="0.3">
      <c r="A64" s="10" t="s">
        <v>123</v>
      </c>
      <c r="B64" s="11" t="s">
        <v>124</v>
      </c>
      <c r="C64" s="11">
        <v>1745266</v>
      </c>
      <c r="D64" s="11" t="s">
        <v>125</v>
      </c>
      <c r="E64" s="10"/>
      <c r="F64" s="11" t="s">
        <v>126</v>
      </c>
      <c r="G64" s="11" t="s">
        <v>81</v>
      </c>
      <c r="H64" s="11">
        <v>24230</v>
      </c>
      <c r="I64" s="11">
        <v>2</v>
      </c>
      <c r="J64" s="45" t="s">
        <v>127</v>
      </c>
      <c r="K64" s="11" t="s">
        <v>128</v>
      </c>
      <c r="L64" s="11" t="s">
        <v>32</v>
      </c>
      <c r="M64" s="12">
        <v>500</v>
      </c>
      <c r="N64" s="12">
        <v>5.1100000000000003</v>
      </c>
      <c r="O64" s="12">
        <v>2555</v>
      </c>
      <c r="P64" s="12">
        <v>0</v>
      </c>
      <c r="Q64" s="12">
        <v>0</v>
      </c>
      <c r="R64" s="13">
        <v>2555</v>
      </c>
      <c r="S64" s="46">
        <f t="shared" si="1"/>
        <v>61907650</v>
      </c>
    </row>
    <row r="65" spans="1:19" s="14" customFormat="1" x14ac:dyDescent="0.3">
      <c r="A65" s="10" t="s">
        <v>123</v>
      </c>
      <c r="B65" s="11" t="s">
        <v>124</v>
      </c>
      <c r="C65" s="11">
        <v>1745266</v>
      </c>
      <c r="D65" s="11" t="s">
        <v>125</v>
      </c>
      <c r="E65" s="10"/>
      <c r="F65" s="11" t="s">
        <v>126</v>
      </c>
      <c r="G65" s="11" t="s">
        <v>81</v>
      </c>
      <c r="H65" s="11">
        <v>24230</v>
      </c>
      <c r="I65" s="11">
        <v>3</v>
      </c>
      <c r="J65" s="45" t="s">
        <v>129</v>
      </c>
      <c r="K65" s="11" t="s">
        <v>130</v>
      </c>
      <c r="L65" s="11" t="s">
        <v>32</v>
      </c>
      <c r="M65" s="12">
        <v>400</v>
      </c>
      <c r="N65" s="12">
        <v>4.68</v>
      </c>
      <c r="O65" s="12">
        <v>1872</v>
      </c>
      <c r="P65" s="12">
        <v>0</v>
      </c>
      <c r="Q65" s="12">
        <v>0</v>
      </c>
      <c r="R65" s="13">
        <v>1872</v>
      </c>
      <c r="S65" s="46">
        <f t="shared" si="1"/>
        <v>45358560</v>
      </c>
    </row>
    <row r="66" spans="1:19" s="14" customFormat="1" x14ac:dyDescent="0.3">
      <c r="A66" s="10" t="s">
        <v>123</v>
      </c>
      <c r="B66" s="11" t="s">
        <v>124</v>
      </c>
      <c r="C66" s="11">
        <v>1745266</v>
      </c>
      <c r="D66" s="11" t="s">
        <v>125</v>
      </c>
      <c r="E66" s="10"/>
      <c r="F66" s="11" t="s">
        <v>126</v>
      </c>
      <c r="G66" s="11" t="s">
        <v>81</v>
      </c>
      <c r="H66" s="11">
        <v>24230</v>
      </c>
      <c r="I66" s="11">
        <v>4</v>
      </c>
      <c r="J66" s="45" t="s">
        <v>131</v>
      </c>
      <c r="K66" s="11" t="s">
        <v>132</v>
      </c>
      <c r="L66" s="11" t="s">
        <v>32</v>
      </c>
      <c r="M66" s="12">
        <v>100</v>
      </c>
      <c r="N66" s="12">
        <v>4.68</v>
      </c>
      <c r="O66" s="12">
        <v>468</v>
      </c>
      <c r="P66" s="12">
        <v>0</v>
      </c>
      <c r="Q66" s="12">
        <v>0</v>
      </c>
      <c r="R66" s="13">
        <v>468</v>
      </c>
      <c r="S66" s="46">
        <f t="shared" si="1"/>
        <v>11339640</v>
      </c>
    </row>
    <row r="67" spans="1:19" s="14" customFormat="1" x14ac:dyDescent="0.3">
      <c r="A67" s="10" t="s">
        <v>123</v>
      </c>
      <c r="B67" s="11" t="s">
        <v>124</v>
      </c>
      <c r="C67" s="11">
        <v>1745266</v>
      </c>
      <c r="D67" s="11" t="s">
        <v>125</v>
      </c>
      <c r="E67" s="10"/>
      <c r="F67" s="11" t="s">
        <v>126</v>
      </c>
      <c r="G67" s="11" t="s">
        <v>81</v>
      </c>
      <c r="H67" s="11">
        <v>24230</v>
      </c>
      <c r="I67" s="11">
        <v>5</v>
      </c>
      <c r="J67" s="45" t="s">
        <v>133</v>
      </c>
      <c r="K67" s="11" t="s">
        <v>134</v>
      </c>
      <c r="L67" s="11" t="s">
        <v>32</v>
      </c>
      <c r="M67" s="12">
        <v>100</v>
      </c>
      <c r="N67" s="12">
        <v>5.68</v>
      </c>
      <c r="O67" s="12">
        <v>568</v>
      </c>
      <c r="P67" s="12">
        <v>0</v>
      </c>
      <c r="Q67" s="12">
        <v>0</v>
      </c>
      <c r="R67" s="13">
        <v>568</v>
      </c>
      <c r="S67" s="46">
        <f t="shared" si="1"/>
        <v>13762640</v>
      </c>
    </row>
    <row r="68" spans="1:19" s="14" customFormat="1" x14ac:dyDescent="0.3">
      <c r="A68" s="10" t="s">
        <v>123</v>
      </c>
      <c r="B68" s="11" t="s">
        <v>124</v>
      </c>
      <c r="C68" s="11">
        <v>1745266</v>
      </c>
      <c r="D68" s="11" t="s">
        <v>125</v>
      </c>
      <c r="E68" s="10"/>
      <c r="F68" s="11" t="s">
        <v>126</v>
      </c>
      <c r="G68" s="11" t="s">
        <v>81</v>
      </c>
      <c r="H68" s="11">
        <v>24230</v>
      </c>
      <c r="I68" s="11">
        <v>6</v>
      </c>
      <c r="J68" s="45" t="s">
        <v>135</v>
      </c>
      <c r="K68" s="11" t="s">
        <v>136</v>
      </c>
      <c r="L68" s="11" t="s">
        <v>32</v>
      </c>
      <c r="M68" s="12">
        <v>100</v>
      </c>
      <c r="N68" s="12">
        <v>5.68</v>
      </c>
      <c r="O68" s="12">
        <v>568</v>
      </c>
      <c r="P68" s="12">
        <v>0</v>
      </c>
      <c r="Q68" s="12">
        <v>0</v>
      </c>
      <c r="R68" s="13">
        <v>568</v>
      </c>
      <c r="S68" s="46">
        <f t="shared" si="1"/>
        <v>13762640</v>
      </c>
    </row>
    <row r="69" spans="1:19" s="14" customFormat="1" x14ac:dyDescent="0.3">
      <c r="A69" s="10" t="s">
        <v>123</v>
      </c>
      <c r="B69" s="11" t="s">
        <v>124</v>
      </c>
      <c r="C69" s="11">
        <v>1745266</v>
      </c>
      <c r="D69" s="11" t="s">
        <v>125</v>
      </c>
      <c r="E69" s="10"/>
      <c r="F69" s="11" t="s">
        <v>126</v>
      </c>
      <c r="G69" s="11" t="s">
        <v>81</v>
      </c>
      <c r="H69" s="11">
        <v>24230</v>
      </c>
      <c r="I69" s="11">
        <v>7</v>
      </c>
      <c r="J69" s="45" t="s">
        <v>137</v>
      </c>
      <c r="K69" s="11" t="s">
        <v>138</v>
      </c>
      <c r="L69" s="11" t="s">
        <v>32</v>
      </c>
      <c r="M69" s="12">
        <v>300</v>
      </c>
      <c r="N69" s="12">
        <v>4.68</v>
      </c>
      <c r="O69" s="12">
        <v>1404</v>
      </c>
      <c r="P69" s="12">
        <v>0</v>
      </c>
      <c r="Q69" s="12">
        <v>0</v>
      </c>
      <c r="R69" s="13">
        <v>1404</v>
      </c>
      <c r="S69" s="46">
        <f t="shared" si="1"/>
        <v>34018920</v>
      </c>
    </row>
    <row r="70" spans="1:19" s="14" customFormat="1" x14ac:dyDescent="0.3">
      <c r="A70" s="10" t="s">
        <v>123</v>
      </c>
      <c r="B70" s="11" t="s">
        <v>124</v>
      </c>
      <c r="C70" s="11">
        <v>1745266</v>
      </c>
      <c r="D70" s="11" t="s">
        <v>125</v>
      </c>
      <c r="E70" s="10"/>
      <c r="F70" s="11" t="s">
        <v>126</v>
      </c>
      <c r="G70" s="11" t="s">
        <v>81</v>
      </c>
      <c r="H70" s="11">
        <v>24230</v>
      </c>
      <c r="I70" s="11">
        <v>8</v>
      </c>
      <c r="J70" s="45" t="s">
        <v>139</v>
      </c>
      <c r="K70" s="11" t="s">
        <v>140</v>
      </c>
      <c r="L70" s="11" t="s">
        <v>32</v>
      </c>
      <c r="M70" s="12">
        <v>100</v>
      </c>
      <c r="N70" s="12">
        <v>4.68</v>
      </c>
      <c r="O70" s="12">
        <v>468</v>
      </c>
      <c r="P70" s="12">
        <v>0</v>
      </c>
      <c r="Q70" s="12">
        <v>0</v>
      </c>
      <c r="R70" s="13">
        <v>468</v>
      </c>
      <c r="S70" s="46">
        <f t="shared" si="1"/>
        <v>11339640</v>
      </c>
    </row>
    <row r="71" spans="1:19" s="14" customFormat="1" x14ac:dyDescent="0.3">
      <c r="A71" s="10" t="s">
        <v>123</v>
      </c>
      <c r="B71" s="11" t="s">
        <v>124</v>
      </c>
      <c r="C71" s="11">
        <v>1745266</v>
      </c>
      <c r="D71" s="11" t="s">
        <v>125</v>
      </c>
      <c r="E71" s="10"/>
      <c r="F71" s="11" t="s">
        <v>126</v>
      </c>
      <c r="G71" s="11" t="s">
        <v>81</v>
      </c>
      <c r="H71" s="11">
        <v>24230</v>
      </c>
      <c r="I71" s="11">
        <v>9</v>
      </c>
      <c r="J71" s="45" t="s">
        <v>141</v>
      </c>
      <c r="K71" s="11" t="s">
        <v>142</v>
      </c>
      <c r="L71" s="11" t="s">
        <v>32</v>
      </c>
      <c r="M71" s="12">
        <v>100</v>
      </c>
      <c r="N71" s="12">
        <v>5.68</v>
      </c>
      <c r="O71" s="12">
        <v>568</v>
      </c>
      <c r="P71" s="12">
        <v>0</v>
      </c>
      <c r="Q71" s="12">
        <v>0</v>
      </c>
      <c r="R71" s="13">
        <v>568</v>
      </c>
      <c r="S71" s="46">
        <f t="shared" si="1"/>
        <v>13762640</v>
      </c>
    </row>
    <row r="72" spans="1:19" s="14" customFormat="1" x14ac:dyDescent="0.3">
      <c r="A72" s="10" t="s">
        <v>123</v>
      </c>
      <c r="B72" s="11" t="s">
        <v>124</v>
      </c>
      <c r="C72" s="11">
        <v>1745266</v>
      </c>
      <c r="D72" s="11" t="s">
        <v>125</v>
      </c>
      <c r="E72" s="10"/>
      <c r="F72" s="11" t="s">
        <v>126</v>
      </c>
      <c r="G72" s="11" t="s">
        <v>81</v>
      </c>
      <c r="H72" s="11">
        <v>24230</v>
      </c>
      <c r="I72" s="11">
        <v>10</v>
      </c>
      <c r="J72" s="45" t="s">
        <v>143</v>
      </c>
      <c r="K72" s="11" t="s">
        <v>144</v>
      </c>
      <c r="L72" s="11" t="s">
        <v>32</v>
      </c>
      <c r="M72" s="12">
        <v>100</v>
      </c>
      <c r="N72" s="12">
        <v>5.68</v>
      </c>
      <c r="O72" s="12">
        <v>568</v>
      </c>
      <c r="P72" s="12">
        <v>0</v>
      </c>
      <c r="Q72" s="12">
        <v>0</v>
      </c>
      <c r="R72" s="13">
        <v>568</v>
      </c>
      <c r="S72" s="46">
        <f t="shared" si="1"/>
        <v>13762640</v>
      </c>
    </row>
    <row r="73" spans="1:19" s="14" customFormat="1" x14ac:dyDescent="0.3">
      <c r="A73" s="10" t="s">
        <v>123</v>
      </c>
      <c r="B73" s="11" t="s">
        <v>124</v>
      </c>
      <c r="C73" s="11">
        <v>1745266</v>
      </c>
      <c r="D73" s="11" t="s">
        <v>125</v>
      </c>
      <c r="E73" s="10"/>
      <c r="F73" s="11" t="s">
        <v>126</v>
      </c>
      <c r="G73" s="11" t="s">
        <v>81</v>
      </c>
      <c r="H73" s="11">
        <v>24230</v>
      </c>
      <c r="I73" s="11">
        <v>11</v>
      </c>
      <c r="J73" s="45"/>
      <c r="K73" s="11" t="s">
        <v>145</v>
      </c>
      <c r="L73" s="11" t="s">
        <v>46</v>
      </c>
      <c r="M73" s="12">
        <v>0</v>
      </c>
      <c r="N73" s="12">
        <v>0</v>
      </c>
      <c r="O73" s="12">
        <v>0</v>
      </c>
      <c r="P73" s="12">
        <v>0</v>
      </c>
      <c r="Q73" s="12">
        <v>0</v>
      </c>
      <c r="R73" s="13">
        <v>0</v>
      </c>
      <c r="S73" s="46">
        <f t="shared" si="1"/>
        <v>0</v>
      </c>
    </row>
    <row r="74" spans="1:19" s="14" customFormat="1" x14ac:dyDescent="0.3">
      <c r="A74" s="10" t="s">
        <v>146</v>
      </c>
      <c r="B74" s="11" t="s">
        <v>124</v>
      </c>
      <c r="C74" s="11">
        <v>1745267</v>
      </c>
      <c r="D74" s="11" t="s">
        <v>125</v>
      </c>
      <c r="E74" s="10"/>
      <c r="F74" s="11" t="s">
        <v>126</v>
      </c>
      <c r="G74" s="11" t="s">
        <v>81</v>
      </c>
      <c r="H74" s="11">
        <v>24230</v>
      </c>
      <c r="I74" s="11">
        <v>1</v>
      </c>
      <c r="J74" s="45" t="s">
        <v>147</v>
      </c>
      <c r="K74" s="11" t="s">
        <v>148</v>
      </c>
      <c r="L74" s="11" t="s">
        <v>32</v>
      </c>
      <c r="M74" s="12">
        <v>800</v>
      </c>
      <c r="N74" s="12">
        <v>5.85</v>
      </c>
      <c r="O74" s="12">
        <v>4680</v>
      </c>
      <c r="P74" s="12">
        <v>0</v>
      </c>
      <c r="Q74" s="12">
        <v>0</v>
      </c>
      <c r="R74" s="13">
        <v>4680</v>
      </c>
      <c r="S74" s="46">
        <f t="shared" si="1"/>
        <v>113396400</v>
      </c>
    </row>
    <row r="75" spans="1:19" s="14" customFormat="1" x14ac:dyDescent="0.3">
      <c r="A75" s="10" t="s">
        <v>146</v>
      </c>
      <c r="B75" s="11" t="s">
        <v>124</v>
      </c>
      <c r="C75" s="11">
        <v>1745267</v>
      </c>
      <c r="D75" s="11" t="s">
        <v>125</v>
      </c>
      <c r="E75" s="10"/>
      <c r="F75" s="11" t="s">
        <v>126</v>
      </c>
      <c r="G75" s="11" t="s">
        <v>81</v>
      </c>
      <c r="H75" s="11">
        <v>24230</v>
      </c>
      <c r="I75" s="11">
        <v>2</v>
      </c>
      <c r="J75" s="45" t="s">
        <v>149</v>
      </c>
      <c r="K75" s="11" t="s">
        <v>150</v>
      </c>
      <c r="L75" s="11" t="s">
        <v>32</v>
      </c>
      <c r="M75" s="12">
        <v>300</v>
      </c>
      <c r="N75" s="12">
        <v>5.85</v>
      </c>
      <c r="O75" s="12">
        <v>1755</v>
      </c>
      <c r="P75" s="12">
        <v>0</v>
      </c>
      <c r="Q75" s="12">
        <v>0</v>
      </c>
      <c r="R75" s="13">
        <v>1755</v>
      </c>
      <c r="S75" s="46">
        <f t="shared" si="1"/>
        <v>42523650</v>
      </c>
    </row>
    <row r="76" spans="1:19" s="14" customFormat="1" x14ac:dyDescent="0.3">
      <c r="A76" s="10" t="s">
        <v>146</v>
      </c>
      <c r="B76" s="11" t="s">
        <v>124</v>
      </c>
      <c r="C76" s="11">
        <v>1745267</v>
      </c>
      <c r="D76" s="11" t="s">
        <v>125</v>
      </c>
      <c r="E76" s="10"/>
      <c r="F76" s="11" t="s">
        <v>126</v>
      </c>
      <c r="G76" s="11" t="s">
        <v>81</v>
      </c>
      <c r="H76" s="11">
        <v>24230</v>
      </c>
      <c r="I76" s="11">
        <v>3</v>
      </c>
      <c r="J76" s="45" t="s">
        <v>82</v>
      </c>
      <c r="K76" s="11" t="s">
        <v>83</v>
      </c>
      <c r="L76" s="11" t="s">
        <v>32</v>
      </c>
      <c r="M76" s="12">
        <v>500</v>
      </c>
      <c r="N76" s="12">
        <v>5.85</v>
      </c>
      <c r="O76" s="12">
        <v>2925</v>
      </c>
      <c r="P76" s="12">
        <v>0</v>
      </c>
      <c r="Q76" s="12">
        <v>0</v>
      </c>
      <c r="R76" s="13">
        <v>2925</v>
      </c>
      <c r="S76" s="46">
        <f t="shared" si="1"/>
        <v>70872750</v>
      </c>
    </row>
    <row r="77" spans="1:19" s="14" customFormat="1" x14ac:dyDescent="0.3">
      <c r="A77" s="10" t="s">
        <v>146</v>
      </c>
      <c r="B77" s="11" t="s">
        <v>124</v>
      </c>
      <c r="C77" s="11">
        <v>1745267</v>
      </c>
      <c r="D77" s="11" t="s">
        <v>125</v>
      </c>
      <c r="E77" s="10"/>
      <c r="F77" s="11" t="s">
        <v>126</v>
      </c>
      <c r="G77" s="11" t="s">
        <v>81</v>
      </c>
      <c r="H77" s="11">
        <v>24230</v>
      </c>
      <c r="I77" s="11">
        <v>4</v>
      </c>
      <c r="J77" s="45" t="s">
        <v>84</v>
      </c>
      <c r="K77" s="11" t="s">
        <v>85</v>
      </c>
      <c r="L77" s="11" t="s">
        <v>32</v>
      </c>
      <c r="M77" s="12">
        <v>100</v>
      </c>
      <c r="N77" s="12">
        <v>5.85</v>
      </c>
      <c r="O77" s="12">
        <v>585</v>
      </c>
      <c r="P77" s="12">
        <v>0</v>
      </c>
      <c r="Q77" s="12">
        <v>0</v>
      </c>
      <c r="R77" s="13">
        <v>585</v>
      </c>
      <c r="S77" s="46">
        <f t="shared" si="1"/>
        <v>14174550</v>
      </c>
    </row>
    <row r="78" spans="1:19" s="14" customFormat="1" x14ac:dyDescent="0.3">
      <c r="A78" s="10" t="s">
        <v>146</v>
      </c>
      <c r="B78" s="11" t="s">
        <v>124</v>
      </c>
      <c r="C78" s="11">
        <v>1745267</v>
      </c>
      <c r="D78" s="11" t="s">
        <v>125</v>
      </c>
      <c r="E78" s="10"/>
      <c r="F78" s="11" t="s">
        <v>126</v>
      </c>
      <c r="G78" s="11" t="s">
        <v>81</v>
      </c>
      <c r="H78" s="11">
        <v>24230</v>
      </c>
      <c r="I78" s="11">
        <v>5</v>
      </c>
      <c r="J78" s="45" t="s">
        <v>151</v>
      </c>
      <c r="K78" s="11" t="s">
        <v>152</v>
      </c>
      <c r="L78" s="11" t="s">
        <v>32</v>
      </c>
      <c r="M78" s="12">
        <v>300</v>
      </c>
      <c r="N78" s="12">
        <v>5.75</v>
      </c>
      <c r="O78" s="12">
        <v>1725</v>
      </c>
      <c r="P78" s="12">
        <v>0</v>
      </c>
      <c r="Q78" s="12">
        <v>0</v>
      </c>
      <c r="R78" s="13">
        <v>1725</v>
      </c>
      <c r="S78" s="46">
        <f t="shared" si="1"/>
        <v>41796750</v>
      </c>
    </row>
    <row r="79" spans="1:19" s="14" customFormat="1" x14ac:dyDescent="0.3">
      <c r="A79" s="10" t="s">
        <v>146</v>
      </c>
      <c r="B79" s="11" t="s">
        <v>124</v>
      </c>
      <c r="C79" s="11">
        <v>1745267</v>
      </c>
      <c r="D79" s="11" t="s">
        <v>125</v>
      </c>
      <c r="E79" s="10"/>
      <c r="F79" s="11" t="s">
        <v>126</v>
      </c>
      <c r="G79" s="11" t="s">
        <v>81</v>
      </c>
      <c r="H79" s="11">
        <v>24230</v>
      </c>
      <c r="I79" s="11">
        <v>6</v>
      </c>
      <c r="J79" s="45" t="s">
        <v>153</v>
      </c>
      <c r="K79" s="11" t="s">
        <v>154</v>
      </c>
      <c r="L79" s="11" t="s">
        <v>32</v>
      </c>
      <c r="M79" s="12">
        <v>100</v>
      </c>
      <c r="N79" s="12">
        <v>5.75</v>
      </c>
      <c r="O79" s="12">
        <v>575</v>
      </c>
      <c r="P79" s="12">
        <v>0</v>
      </c>
      <c r="Q79" s="12">
        <v>0</v>
      </c>
      <c r="R79" s="13">
        <v>575</v>
      </c>
      <c r="S79" s="46">
        <f t="shared" si="1"/>
        <v>13932250</v>
      </c>
    </row>
    <row r="80" spans="1:19" s="14" customFormat="1" x14ac:dyDescent="0.3">
      <c r="A80" s="10" t="s">
        <v>146</v>
      </c>
      <c r="B80" s="11" t="s">
        <v>124</v>
      </c>
      <c r="C80" s="11">
        <v>1745267</v>
      </c>
      <c r="D80" s="11" t="s">
        <v>125</v>
      </c>
      <c r="E80" s="10"/>
      <c r="F80" s="11" t="s">
        <v>126</v>
      </c>
      <c r="G80" s="11" t="s">
        <v>81</v>
      </c>
      <c r="H80" s="11">
        <v>24230</v>
      </c>
      <c r="I80" s="11">
        <v>7</v>
      </c>
      <c r="J80" s="45" t="s">
        <v>155</v>
      </c>
      <c r="K80" s="11" t="s">
        <v>156</v>
      </c>
      <c r="L80" s="11" t="s">
        <v>32</v>
      </c>
      <c r="M80" s="12">
        <v>100</v>
      </c>
      <c r="N80" s="12">
        <v>6.33</v>
      </c>
      <c r="O80" s="12">
        <v>633</v>
      </c>
      <c r="P80" s="12">
        <v>0</v>
      </c>
      <c r="Q80" s="12">
        <v>0</v>
      </c>
      <c r="R80" s="13">
        <v>633</v>
      </c>
      <c r="S80" s="46">
        <f t="shared" si="1"/>
        <v>15337590</v>
      </c>
    </row>
    <row r="81" spans="1:19" s="14" customFormat="1" x14ac:dyDescent="0.3">
      <c r="A81" s="10" t="s">
        <v>146</v>
      </c>
      <c r="B81" s="11" t="s">
        <v>124</v>
      </c>
      <c r="C81" s="11">
        <v>1745267</v>
      </c>
      <c r="D81" s="11" t="s">
        <v>125</v>
      </c>
      <c r="E81" s="10"/>
      <c r="F81" s="11" t="s">
        <v>126</v>
      </c>
      <c r="G81" s="11" t="s">
        <v>81</v>
      </c>
      <c r="H81" s="11">
        <v>24230</v>
      </c>
      <c r="I81" s="11">
        <v>8</v>
      </c>
      <c r="J81" s="45" t="s">
        <v>157</v>
      </c>
      <c r="K81" s="11" t="s">
        <v>158</v>
      </c>
      <c r="L81" s="11" t="s">
        <v>32</v>
      </c>
      <c r="M81" s="12">
        <v>100</v>
      </c>
      <c r="N81" s="12">
        <v>6.33</v>
      </c>
      <c r="O81" s="12">
        <v>633</v>
      </c>
      <c r="P81" s="12">
        <v>0</v>
      </c>
      <c r="Q81" s="12">
        <v>0</v>
      </c>
      <c r="R81" s="13">
        <v>633</v>
      </c>
      <c r="S81" s="46">
        <f t="shared" si="1"/>
        <v>15337590</v>
      </c>
    </row>
    <row r="82" spans="1:19" s="14" customFormat="1" x14ac:dyDescent="0.3">
      <c r="A82" s="10" t="s">
        <v>146</v>
      </c>
      <c r="B82" s="11" t="s">
        <v>124</v>
      </c>
      <c r="C82" s="11">
        <v>1745267</v>
      </c>
      <c r="D82" s="11" t="s">
        <v>125</v>
      </c>
      <c r="E82" s="10"/>
      <c r="F82" s="11" t="s">
        <v>126</v>
      </c>
      <c r="G82" s="11" t="s">
        <v>81</v>
      </c>
      <c r="H82" s="11">
        <v>24230</v>
      </c>
      <c r="I82" s="11">
        <v>9</v>
      </c>
      <c r="J82" s="45" t="s">
        <v>159</v>
      </c>
      <c r="K82" s="11" t="s">
        <v>160</v>
      </c>
      <c r="L82" s="11" t="s">
        <v>32</v>
      </c>
      <c r="M82" s="12">
        <v>600</v>
      </c>
      <c r="N82" s="12">
        <v>2.88</v>
      </c>
      <c r="O82" s="12">
        <v>1728</v>
      </c>
      <c r="P82" s="12">
        <v>0</v>
      </c>
      <c r="Q82" s="12">
        <v>0</v>
      </c>
      <c r="R82" s="13">
        <v>1728</v>
      </c>
      <c r="S82" s="46">
        <f t="shared" si="1"/>
        <v>41869440</v>
      </c>
    </row>
    <row r="83" spans="1:19" s="14" customFormat="1" x14ac:dyDescent="0.3">
      <c r="A83" s="10" t="s">
        <v>146</v>
      </c>
      <c r="B83" s="11" t="s">
        <v>124</v>
      </c>
      <c r="C83" s="11">
        <v>1745267</v>
      </c>
      <c r="D83" s="11" t="s">
        <v>125</v>
      </c>
      <c r="E83" s="10"/>
      <c r="F83" s="11" t="s">
        <v>126</v>
      </c>
      <c r="G83" s="11" t="s">
        <v>81</v>
      </c>
      <c r="H83" s="11">
        <v>24230</v>
      </c>
      <c r="I83" s="11">
        <v>10</v>
      </c>
      <c r="J83" s="45" t="s">
        <v>161</v>
      </c>
      <c r="K83" s="11" t="s">
        <v>162</v>
      </c>
      <c r="L83" s="11" t="s">
        <v>32</v>
      </c>
      <c r="M83" s="12">
        <v>300</v>
      </c>
      <c r="N83" s="12">
        <v>5.75</v>
      </c>
      <c r="O83" s="12">
        <v>1725</v>
      </c>
      <c r="P83" s="12">
        <v>0</v>
      </c>
      <c r="Q83" s="12">
        <v>0</v>
      </c>
      <c r="R83" s="13">
        <v>1725</v>
      </c>
      <c r="S83" s="46">
        <f t="shared" si="1"/>
        <v>41796750</v>
      </c>
    </row>
    <row r="84" spans="1:19" s="14" customFormat="1" x14ac:dyDescent="0.3">
      <c r="A84" s="10" t="s">
        <v>146</v>
      </c>
      <c r="B84" s="11" t="s">
        <v>124</v>
      </c>
      <c r="C84" s="11">
        <v>1745267</v>
      </c>
      <c r="D84" s="11" t="s">
        <v>125</v>
      </c>
      <c r="E84" s="10"/>
      <c r="F84" s="11" t="s">
        <v>126</v>
      </c>
      <c r="G84" s="11" t="s">
        <v>81</v>
      </c>
      <c r="H84" s="11">
        <v>24230</v>
      </c>
      <c r="I84" s="11">
        <v>11</v>
      </c>
      <c r="J84" s="45" t="s">
        <v>163</v>
      </c>
      <c r="K84" s="11" t="s">
        <v>164</v>
      </c>
      <c r="L84" s="11" t="s">
        <v>32</v>
      </c>
      <c r="M84" s="12">
        <v>100</v>
      </c>
      <c r="N84" s="12">
        <v>5.75</v>
      </c>
      <c r="O84" s="12">
        <v>575</v>
      </c>
      <c r="P84" s="12">
        <v>0</v>
      </c>
      <c r="Q84" s="12">
        <v>0</v>
      </c>
      <c r="R84" s="13">
        <v>575</v>
      </c>
      <c r="S84" s="46">
        <f t="shared" si="1"/>
        <v>13932250</v>
      </c>
    </row>
    <row r="85" spans="1:19" s="14" customFormat="1" x14ac:dyDescent="0.3">
      <c r="A85" s="10" t="s">
        <v>146</v>
      </c>
      <c r="B85" s="11" t="s">
        <v>124</v>
      </c>
      <c r="C85" s="11">
        <v>1745267</v>
      </c>
      <c r="D85" s="11" t="s">
        <v>125</v>
      </c>
      <c r="E85" s="10"/>
      <c r="F85" s="11" t="s">
        <v>126</v>
      </c>
      <c r="G85" s="11" t="s">
        <v>81</v>
      </c>
      <c r="H85" s="11">
        <v>24230</v>
      </c>
      <c r="I85" s="11">
        <v>12</v>
      </c>
      <c r="J85" s="45" t="s">
        <v>165</v>
      </c>
      <c r="K85" s="11" t="s">
        <v>166</v>
      </c>
      <c r="L85" s="11" t="s">
        <v>32</v>
      </c>
      <c r="M85" s="12">
        <v>100</v>
      </c>
      <c r="N85" s="12">
        <v>6.33</v>
      </c>
      <c r="O85" s="12">
        <v>633</v>
      </c>
      <c r="P85" s="12">
        <v>0</v>
      </c>
      <c r="Q85" s="12">
        <v>0</v>
      </c>
      <c r="R85" s="13">
        <v>633</v>
      </c>
      <c r="S85" s="46">
        <f t="shared" si="1"/>
        <v>15337590</v>
      </c>
    </row>
    <row r="86" spans="1:19" s="14" customFormat="1" x14ac:dyDescent="0.3">
      <c r="A86" s="10" t="s">
        <v>146</v>
      </c>
      <c r="B86" s="11" t="s">
        <v>124</v>
      </c>
      <c r="C86" s="11">
        <v>1745267</v>
      </c>
      <c r="D86" s="11" t="s">
        <v>125</v>
      </c>
      <c r="E86" s="10"/>
      <c r="F86" s="11" t="s">
        <v>126</v>
      </c>
      <c r="G86" s="11" t="s">
        <v>81</v>
      </c>
      <c r="H86" s="11">
        <v>24230</v>
      </c>
      <c r="I86" s="11">
        <v>13</v>
      </c>
      <c r="J86" s="45" t="s">
        <v>167</v>
      </c>
      <c r="K86" s="11" t="s">
        <v>168</v>
      </c>
      <c r="L86" s="11" t="s">
        <v>32</v>
      </c>
      <c r="M86" s="12">
        <v>100</v>
      </c>
      <c r="N86" s="12">
        <v>6.33</v>
      </c>
      <c r="O86" s="12">
        <v>633</v>
      </c>
      <c r="P86" s="12">
        <v>0</v>
      </c>
      <c r="Q86" s="12">
        <v>0</v>
      </c>
      <c r="R86" s="13">
        <v>633</v>
      </c>
      <c r="S86" s="46">
        <f t="shared" si="1"/>
        <v>15337590</v>
      </c>
    </row>
    <row r="87" spans="1:19" s="14" customFormat="1" x14ac:dyDescent="0.3">
      <c r="A87" s="10" t="s">
        <v>146</v>
      </c>
      <c r="B87" s="11" t="s">
        <v>124</v>
      </c>
      <c r="C87" s="11">
        <v>1745267</v>
      </c>
      <c r="D87" s="11" t="s">
        <v>125</v>
      </c>
      <c r="E87" s="10"/>
      <c r="F87" s="11" t="s">
        <v>126</v>
      </c>
      <c r="G87" s="11" t="s">
        <v>81</v>
      </c>
      <c r="H87" s="11">
        <v>24230</v>
      </c>
      <c r="I87" s="11">
        <v>14</v>
      </c>
      <c r="J87" s="45"/>
      <c r="K87" s="11" t="s">
        <v>169</v>
      </c>
      <c r="L87" s="11" t="s">
        <v>46</v>
      </c>
      <c r="M87" s="12">
        <v>0</v>
      </c>
      <c r="N87" s="12">
        <v>0</v>
      </c>
      <c r="O87" s="12">
        <v>0</v>
      </c>
      <c r="P87" s="12">
        <v>0</v>
      </c>
      <c r="Q87" s="12">
        <v>0</v>
      </c>
      <c r="R87" s="13">
        <v>0</v>
      </c>
      <c r="S87" s="46">
        <f t="shared" si="1"/>
        <v>0</v>
      </c>
    </row>
    <row r="88" spans="1:19" s="14" customFormat="1" x14ac:dyDescent="0.3">
      <c r="A88" s="10" t="s">
        <v>170</v>
      </c>
      <c r="B88" s="11" t="s">
        <v>124</v>
      </c>
      <c r="C88" s="11">
        <v>1745268</v>
      </c>
      <c r="D88" s="11" t="s">
        <v>125</v>
      </c>
      <c r="E88" s="10"/>
      <c r="F88" s="11" t="s">
        <v>126</v>
      </c>
      <c r="G88" s="11" t="s">
        <v>81</v>
      </c>
      <c r="H88" s="11">
        <v>24230</v>
      </c>
      <c r="I88" s="11">
        <v>1</v>
      </c>
      <c r="J88" s="45" t="s">
        <v>171</v>
      </c>
      <c r="K88" s="11" t="s">
        <v>172</v>
      </c>
      <c r="L88" s="11" t="s">
        <v>32</v>
      </c>
      <c r="M88" s="12">
        <v>2400</v>
      </c>
      <c r="N88" s="12">
        <v>6.37</v>
      </c>
      <c r="O88" s="12">
        <v>15288</v>
      </c>
      <c r="P88" s="12">
        <v>0</v>
      </c>
      <c r="Q88" s="12">
        <v>0</v>
      </c>
      <c r="R88" s="13">
        <v>15288</v>
      </c>
      <c r="S88" s="46">
        <f t="shared" si="1"/>
        <v>370428240</v>
      </c>
    </row>
    <row r="89" spans="1:19" s="14" customFormat="1" x14ac:dyDescent="0.3">
      <c r="A89" s="10" t="s">
        <v>170</v>
      </c>
      <c r="B89" s="11" t="s">
        <v>124</v>
      </c>
      <c r="C89" s="11">
        <v>1745268</v>
      </c>
      <c r="D89" s="11" t="s">
        <v>125</v>
      </c>
      <c r="E89" s="10"/>
      <c r="F89" s="11" t="s">
        <v>126</v>
      </c>
      <c r="G89" s="11" t="s">
        <v>81</v>
      </c>
      <c r="H89" s="11">
        <v>24230</v>
      </c>
      <c r="I89" s="11">
        <v>2</v>
      </c>
      <c r="J89" s="45" t="s">
        <v>88</v>
      </c>
      <c r="K89" s="11" t="s">
        <v>89</v>
      </c>
      <c r="L89" s="11" t="s">
        <v>32</v>
      </c>
      <c r="M89" s="12">
        <v>2400</v>
      </c>
      <c r="N89" s="12">
        <v>5.67</v>
      </c>
      <c r="O89" s="12">
        <v>13608</v>
      </c>
      <c r="P89" s="12">
        <v>0</v>
      </c>
      <c r="Q89" s="12">
        <v>0</v>
      </c>
      <c r="R89" s="13">
        <v>13608</v>
      </c>
      <c r="S89" s="46">
        <f t="shared" si="1"/>
        <v>329721840</v>
      </c>
    </row>
    <row r="90" spans="1:19" s="14" customFormat="1" x14ac:dyDescent="0.3">
      <c r="A90" s="10" t="s">
        <v>170</v>
      </c>
      <c r="B90" s="11" t="s">
        <v>124</v>
      </c>
      <c r="C90" s="11">
        <v>1745268</v>
      </c>
      <c r="D90" s="11" t="s">
        <v>125</v>
      </c>
      <c r="E90" s="10"/>
      <c r="F90" s="11" t="s">
        <v>126</v>
      </c>
      <c r="G90" s="11" t="s">
        <v>81</v>
      </c>
      <c r="H90" s="11">
        <v>24230</v>
      </c>
      <c r="I90" s="11">
        <v>3</v>
      </c>
      <c r="J90" s="45" t="s">
        <v>90</v>
      </c>
      <c r="K90" s="11" t="s">
        <v>91</v>
      </c>
      <c r="L90" s="11" t="s">
        <v>32</v>
      </c>
      <c r="M90" s="12">
        <v>1200</v>
      </c>
      <c r="N90" s="12">
        <v>5.89</v>
      </c>
      <c r="O90" s="12">
        <v>7068</v>
      </c>
      <c r="P90" s="12">
        <v>0</v>
      </c>
      <c r="Q90" s="12">
        <v>0</v>
      </c>
      <c r="R90" s="13">
        <v>7068</v>
      </c>
      <c r="S90" s="46">
        <f t="shared" si="1"/>
        <v>171257640</v>
      </c>
    </row>
    <row r="91" spans="1:19" s="14" customFormat="1" x14ac:dyDescent="0.3">
      <c r="A91" s="10" t="s">
        <v>170</v>
      </c>
      <c r="B91" s="11" t="s">
        <v>124</v>
      </c>
      <c r="C91" s="11">
        <v>1745268</v>
      </c>
      <c r="D91" s="11" t="s">
        <v>125</v>
      </c>
      <c r="E91" s="10"/>
      <c r="F91" s="11" t="s">
        <v>126</v>
      </c>
      <c r="G91" s="11" t="s">
        <v>81</v>
      </c>
      <c r="H91" s="11">
        <v>24230</v>
      </c>
      <c r="I91" s="11">
        <v>4</v>
      </c>
      <c r="J91" s="45" t="s">
        <v>173</v>
      </c>
      <c r="K91" s="11" t="s">
        <v>174</v>
      </c>
      <c r="L91" s="11" t="s">
        <v>32</v>
      </c>
      <c r="M91" s="12">
        <v>1200</v>
      </c>
      <c r="N91" s="12">
        <v>4.0999999999999996</v>
      </c>
      <c r="O91" s="12">
        <v>4920</v>
      </c>
      <c r="P91" s="12">
        <v>0</v>
      </c>
      <c r="Q91" s="12">
        <v>0</v>
      </c>
      <c r="R91" s="13">
        <v>4920</v>
      </c>
      <c r="S91" s="46">
        <f t="shared" ref="S91:S136" si="2">ROUND(M91*N91*H91,0)</f>
        <v>119211600</v>
      </c>
    </row>
    <row r="92" spans="1:19" s="14" customFormat="1" x14ac:dyDescent="0.3">
      <c r="A92" s="10" t="s">
        <v>170</v>
      </c>
      <c r="B92" s="11" t="s">
        <v>124</v>
      </c>
      <c r="C92" s="11">
        <v>1745268</v>
      </c>
      <c r="D92" s="11" t="s">
        <v>125</v>
      </c>
      <c r="E92" s="10"/>
      <c r="F92" s="11" t="s">
        <v>126</v>
      </c>
      <c r="G92" s="11" t="s">
        <v>81</v>
      </c>
      <c r="H92" s="11">
        <v>24230</v>
      </c>
      <c r="I92" s="11">
        <v>5</v>
      </c>
      <c r="J92" s="45" t="s">
        <v>175</v>
      </c>
      <c r="K92" s="11" t="s">
        <v>176</v>
      </c>
      <c r="L92" s="11" t="s">
        <v>32</v>
      </c>
      <c r="M92" s="12">
        <v>1200</v>
      </c>
      <c r="N92" s="12">
        <v>5.89</v>
      </c>
      <c r="O92" s="12">
        <v>7068</v>
      </c>
      <c r="P92" s="12">
        <v>0</v>
      </c>
      <c r="Q92" s="12">
        <v>0</v>
      </c>
      <c r="R92" s="13">
        <v>7068</v>
      </c>
      <c r="S92" s="46">
        <f t="shared" si="2"/>
        <v>171257640</v>
      </c>
    </row>
    <row r="93" spans="1:19" s="14" customFormat="1" x14ac:dyDescent="0.3">
      <c r="A93" s="10" t="s">
        <v>170</v>
      </c>
      <c r="B93" s="11" t="s">
        <v>124</v>
      </c>
      <c r="C93" s="11">
        <v>1745268</v>
      </c>
      <c r="D93" s="11" t="s">
        <v>125</v>
      </c>
      <c r="E93" s="10"/>
      <c r="F93" s="11" t="s">
        <v>126</v>
      </c>
      <c r="G93" s="11" t="s">
        <v>81</v>
      </c>
      <c r="H93" s="11">
        <v>24230</v>
      </c>
      <c r="I93" s="11">
        <v>6</v>
      </c>
      <c r="J93" s="45" t="s">
        <v>177</v>
      </c>
      <c r="K93" s="11" t="s">
        <v>178</v>
      </c>
      <c r="L93" s="11" t="s">
        <v>32</v>
      </c>
      <c r="M93" s="12">
        <v>1200</v>
      </c>
      <c r="N93" s="12">
        <v>5.62</v>
      </c>
      <c r="O93" s="12">
        <v>6744</v>
      </c>
      <c r="P93" s="12">
        <v>0</v>
      </c>
      <c r="Q93" s="12">
        <v>0</v>
      </c>
      <c r="R93" s="13">
        <v>6744</v>
      </c>
      <c r="S93" s="46">
        <f t="shared" si="2"/>
        <v>163407120</v>
      </c>
    </row>
    <row r="94" spans="1:19" s="14" customFormat="1" x14ac:dyDescent="0.3">
      <c r="A94" s="10" t="s">
        <v>170</v>
      </c>
      <c r="B94" s="11" t="s">
        <v>124</v>
      </c>
      <c r="C94" s="11">
        <v>1745268</v>
      </c>
      <c r="D94" s="11" t="s">
        <v>125</v>
      </c>
      <c r="E94" s="10"/>
      <c r="F94" s="11" t="s">
        <v>126</v>
      </c>
      <c r="G94" s="11" t="s">
        <v>81</v>
      </c>
      <c r="H94" s="11">
        <v>24230</v>
      </c>
      <c r="I94" s="11">
        <v>7</v>
      </c>
      <c r="J94" s="45" t="s">
        <v>179</v>
      </c>
      <c r="K94" s="11" t="s">
        <v>180</v>
      </c>
      <c r="L94" s="11" t="s">
        <v>32</v>
      </c>
      <c r="M94" s="12">
        <v>1200</v>
      </c>
      <c r="N94" s="12">
        <v>5.62</v>
      </c>
      <c r="O94" s="12">
        <v>6744</v>
      </c>
      <c r="P94" s="12">
        <v>0</v>
      </c>
      <c r="Q94" s="12">
        <v>0</v>
      </c>
      <c r="R94" s="13">
        <v>6744</v>
      </c>
      <c r="S94" s="46">
        <f t="shared" si="2"/>
        <v>163407120</v>
      </c>
    </row>
    <row r="95" spans="1:19" s="14" customFormat="1" x14ac:dyDescent="0.3">
      <c r="A95" s="10" t="s">
        <v>170</v>
      </c>
      <c r="B95" s="11" t="s">
        <v>124</v>
      </c>
      <c r="C95" s="11">
        <v>1745268</v>
      </c>
      <c r="D95" s="11" t="s">
        <v>125</v>
      </c>
      <c r="E95" s="10"/>
      <c r="F95" s="11" t="s">
        <v>126</v>
      </c>
      <c r="G95" s="11" t="s">
        <v>81</v>
      </c>
      <c r="H95" s="11">
        <v>24230</v>
      </c>
      <c r="I95" s="11">
        <v>8</v>
      </c>
      <c r="J95" s="45"/>
      <c r="K95" s="11" t="s">
        <v>181</v>
      </c>
      <c r="L95" s="11" t="s">
        <v>46</v>
      </c>
      <c r="M95" s="12">
        <v>0</v>
      </c>
      <c r="N95" s="12">
        <v>0</v>
      </c>
      <c r="O95" s="12">
        <v>0</v>
      </c>
      <c r="P95" s="12">
        <v>0</v>
      </c>
      <c r="Q95" s="12">
        <v>0</v>
      </c>
      <c r="R95" s="13">
        <v>0</v>
      </c>
      <c r="S95" s="46">
        <f t="shared" si="2"/>
        <v>0</v>
      </c>
    </row>
    <row r="96" spans="1:19" s="14" customFormat="1" x14ac:dyDescent="0.3">
      <c r="A96" s="10" t="s">
        <v>182</v>
      </c>
      <c r="B96" s="11" t="s">
        <v>183</v>
      </c>
      <c r="C96" s="11">
        <v>1745276</v>
      </c>
      <c r="D96" s="11" t="s">
        <v>98</v>
      </c>
      <c r="E96" s="10"/>
      <c r="F96" s="11" t="s">
        <v>99</v>
      </c>
      <c r="G96" s="11" t="s">
        <v>81</v>
      </c>
      <c r="H96" s="11">
        <v>24277</v>
      </c>
      <c r="I96" s="11">
        <v>1</v>
      </c>
      <c r="J96" s="45" t="s">
        <v>184</v>
      </c>
      <c r="K96" s="11" t="s">
        <v>185</v>
      </c>
      <c r="L96" s="11" t="s">
        <v>32</v>
      </c>
      <c r="M96" s="12">
        <v>2</v>
      </c>
      <c r="N96" s="12">
        <v>41.34</v>
      </c>
      <c r="O96" s="12">
        <v>82.68</v>
      </c>
      <c r="P96" s="12">
        <v>0</v>
      </c>
      <c r="Q96" s="12">
        <v>0</v>
      </c>
      <c r="R96" s="13">
        <v>82.68</v>
      </c>
      <c r="S96" s="46">
        <f t="shared" si="2"/>
        <v>2007222</v>
      </c>
    </row>
    <row r="97" spans="1:19" s="14" customFormat="1" x14ac:dyDescent="0.3">
      <c r="A97" s="10" t="s">
        <v>182</v>
      </c>
      <c r="B97" s="11" t="s">
        <v>183</v>
      </c>
      <c r="C97" s="11">
        <v>1745276</v>
      </c>
      <c r="D97" s="11" t="s">
        <v>98</v>
      </c>
      <c r="E97" s="10"/>
      <c r="F97" s="11" t="s">
        <v>99</v>
      </c>
      <c r="G97" s="11" t="s">
        <v>81</v>
      </c>
      <c r="H97" s="11">
        <v>24277</v>
      </c>
      <c r="I97" s="11">
        <v>2</v>
      </c>
      <c r="J97" s="45" t="s">
        <v>186</v>
      </c>
      <c r="K97" s="11" t="s">
        <v>187</v>
      </c>
      <c r="L97" s="11" t="s">
        <v>32</v>
      </c>
      <c r="M97" s="12">
        <v>3</v>
      </c>
      <c r="N97" s="12">
        <v>41.37</v>
      </c>
      <c r="O97" s="12">
        <v>124.11</v>
      </c>
      <c r="P97" s="12">
        <v>0</v>
      </c>
      <c r="Q97" s="12">
        <v>0</v>
      </c>
      <c r="R97" s="13">
        <v>124.11</v>
      </c>
      <c r="S97" s="46">
        <f t="shared" si="2"/>
        <v>3013018</v>
      </c>
    </row>
    <row r="98" spans="1:19" s="14" customFormat="1" x14ac:dyDescent="0.3">
      <c r="A98" s="10" t="s">
        <v>182</v>
      </c>
      <c r="B98" s="11" t="s">
        <v>183</v>
      </c>
      <c r="C98" s="11">
        <v>1745276</v>
      </c>
      <c r="D98" s="11" t="s">
        <v>98</v>
      </c>
      <c r="E98" s="10"/>
      <c r="F98" s="11" t="s">
        <v>99</v>
      </c>
      <c r="G98" s="11" t="s">
        <v>81</v>
      </c>
      <c r="H98" s="11">
        <v>24277</v>
      </c>
      <c r="I98" s="11">
        <v>3</v>
      </c>
      <c r="J98" s="45" t="s">
        <v>188</v>
      </c>
      <c r="K98" s="11" t="s">
        <v>189</v>
      </c>
      <c r="L98" s="11" t="s">
        <v>32</v>
      </c>
      <c r="M98" s="12">
        <v>2</v>
      </c>
      <c r="N98" s="12">
        <v>41.34</v>
      </c>
      <c r="O98" s="12">
        <v>82.68</v>
      </c>
      <c r="P98" s="12">
        <v>0</v>
      </c>
      <c r="Q98" s="12">
        <v>0</v>
      </c>
      <c r="R98" s="13">
        <v>82.68</v>
      </c>
      <c r="S98" s="46">
        <f t="shared" si="2"/>
        <v>2007222</v>
      </c>
    </row>
    <row r="99" spans="1:19" s="14" customFormat="1" x14ac:dyDescent="0.3">
      <c r="A99" s="10" t="s">
        <v>182</v>
      </c>
      <c r="B99" s="11" t="s">
        <v>183</v>
      </c>
      <c r="C99" s="11">
        <v>1745276</v>
      </c>
      <c r="D99" s="11" t="s">
        <v>98</v>
      </c>
      <c r="E99" s="10"/>
      <c r="F99" s="11" t="s">
        <v>99</v>
      </c>
      <c r="G99" s="11" t="s">
        <v>81</v>
      </c>
      <c r="H99" s="11">
        <v>24277</v>
      </c>
      <c r="I99" s="11">
        <v>4</v>
      </c>
      <c r="J99" s="45" t="s">
        <v>190</v>
      </c>
      <c r="K99" s="11" t="s">
        <v>191</v>
      </c>
      <c r="L99" s="11" t="s">
        <v>32</v>
      </c>
      <c r="M99" s="12">
        <v>3</v>
      </c>
      <c r="N99" s="12">
        <v>41.37</v>
      </c>
      <c r="O99" s="12">
        <v>124.11</v>
      </c>
      <c r="P99" s="12">
        <v>0</v>
      </c>
      <c r="Q99" s="12">
        <v>0</v>
      </c>
      <c r="R99" s="13">
        <v>124.11</v>
      </c>
      <c r="S99" s="46">
        <f t="shared" si="2"/>
        <v>3013018</v>
      </c>
    </row>
    <row r="100" spans="1:19" s="14" customFormat="1" x14ac:dyDescent="0.3">
      <c r="A100" s="10" t="s">
        <v>182</v>
      </c>
      <c r="B100" s="11" t="s">
        <v>183</v>
      </c>
      <c r="C100" s="11">
        <v>1745276</v>
      </c>
      <c r="D100" s="11" t="s">
        <v>98</v>
      </c>
      <c r="E100" s="10"/>
      <c r="F100" s="11" t="s">
        <v>99</v>
      </c>
      <c r="G100" s="11" t="s">
        <v>81</v>
      </c>
      <c r="H100" s="11">
        <v>24277</v>
      </c>
      <c r="I100" s="11">
        <v>5</v>
      </c>
      <c r="J100" s="45"/>
      <c r="K100" s="11" t="s">
        <v>192</v>
      </c>
      <c r="L100" s="11" t="s">
        <v>46</v>
      </c>
      <c r="M100" s="12">
        <v>0</v>
      </c>
      <c r="N100" s="12">
        <v>0</v>
      </c>
      <c r="O100" s="12">
        <v>0</v>
      </c>
      <c r="P100" s="12">
        <v>0</v>
      </c>
      <c r="Q100" s="12">
        <v>0</v>
      </c>
      <c r="R100" s="13">
        <v>0</v>
      </c>
      <c r="S100" s="46">
        <f t="shared" si="2"/>
        <v>0</v>
      </c>
    </row>
    <row r="101" spans="1:19" s="14" customFormat="1" x14ac:dyDescent="0.3">
      <c r="A101" s="10" t="s">
        <v>201</v>
      </c>
      <c r="B101" s="11" t="s">
        <v>194</v>
      </c>
      <c r="C101" s="11">
        <v>1745278</v>
      </c>
      <c r="D101" s="11" t="s">
        <v>202</v>
      </c>
      <c r="E101" s="10"/>
      <c r="F101" s="11" t="s">
        <v>203</v>
      </c>
      <c r="G101" s="11" t="s">
        <v>81</v>
      </c>
      <c r="H101" s="11">
        <v>24292</v>
      </c>
      <c r="I101" s="11">
        <v>1</v>
      </c>
      <c r="J101" s="45">
        <v>641283817</v>
      </c>
      <c r="K101" s="11" t="s">
        <v>204</v>
      </c>
      <c r="L101" s="11" t="s">
        <v>32</v>
      </c>
      <c r="M101" s="12">
        <v>4000</v>
      </c>
      <c r="N101" s="12">
        <v>6.3349000000000002</v>
      </c>
      <c r="O101" s="12">
        <v>25339.599999999999</v>
      </c>
      <c r="P101" s="12">
        <v>0</v>
      </c>
      <c r="Q101" s="12">
        <v>0</v>
      </c>
      <c r="R101" s="13">
        <v>25339.599999999999</v>
      </c>
      <c r="S101" s="46">
        <f t="shared" si="2"/>
        <v>615549563</v>
      </c>
    </row>
    <row r="102" spans="1:19" s="14" customFormat="1" x14ac:dyDescent="0.3">
      <c r="A102" s="10" t="s">
        <v>201</v>
      </c>
      <c r="B102" s="11" t="s">
        <v>194</v>
      </c>
      <c r="C102" s="11">
        <v>1745278</v>
      </c>
      <c r="D102" s="11" t="s">
        <v>202</v>
      </c>
      <c r="E102" s="10"/>
      <c r="F102" s="11" t="s">
        <v>203</v>
      </c>
      <c r="G102" s="11" t="s">
        <v>81</v>
      </c>
      <c r="H102" s="11">
        <v>24292</v>
      </c>
      <c r="I102" s="11">
        <v>2</v>
      </c>
      <c r="J102" s="45">
        <v>644942416</v>
      </c>
      <c r="K102" s="11" t="s">
        <v>205</v>
      </c>
      <c r="L102" s="11" t="s">
        <v>32</v>
      </c>
      <c r="M102" s="12">
        <v>4000</v>
      </c>
      <c r="N102" s="12">
        <v>0.2868</v>
      </c>
      <c r="O102" s="12">
        <v>1147.2</v>
      </c>
      <c r="P102" s="12">
        <v>0</v>
      </c>
      <c r="Q102" s="12">
        <v>0</v>
      </c>
      <c r="R102" s="13">
        <v>1147.2</v>
      </c>
      <c r="S102" s="46">
        <f t="shared" si="2"/>
        <v>27867782</v>
      </c>
    </row>
    <row r="103" spans="1:19" s="14" customFormat="1" x14ac:dyDescent="0.3">
      <c r="A103" s="10" t="s">
        <v>201</v>
      </c>
      <c r="B103" s="11" t="s">
        <v>194</v>
      </c>
      <c r="C103" s="11">
        <v>1745278</v>
      </c>
      <c r="D103" s="11" t="s">
        <v>202</v>
      </c>
      <c r="E103" s="10"/>
      <c r="F103" s="11" t="s">
        <v>203</v>
      </c>
      <c r="G103" s="11" t="s">
        <v>81</v>
      </c>
      <c r="H103" s="11">
        <v>24292</v>
      </c>
      <c r="I103" s="11">
        <v>3</v>
      </c>
      <c r="J103" s="45"/>
      <c r="K103" s="11" t="s">
        <v>206</v>
      </c>
      <c r="L103" s="11" t="s">
        <v>46</v>
      </c>
      <c r="M103" s="12">
        <v>0</v>
      </c>
      <c r="N103" s="12">
        <v>0</v>
      </c>
      <c r="O103" s="12">
        <v>0</v>
      </c>
      <c r="P103" s="12">
        <v>0</v>
      </c>
      <c r="Q103" s="12">
        <v>0</v>
      </c>
      <c r="R103" s="13">
        <v>0</v>
      </c>
      <c r="S103" s="46">
        <f t="shared" si="2"/>
        <v>0</v>
      </c>
    </row>
    <row r="104" spans="1:19" s="14" customFormat="1" x14ac:dyDescent="0.3">
      <c r="A104" s="10" t="s">
        <v>207</v>
      </c>
      <c r="B104" s="11" t="s">
        <v>194</v>
      </c>
      <c r="C104" s="11">
        <v>1745279</v>
      </c>
      <c r="D104" s="11" t="s">
        <v>208</v>
      </c>
      <c r="E104" s="10"/>
      <c r="F104" s="11" t="s">
        <v>209</v>
      </c>
      <c r="G104" s="11" t="s">
        <v>81</v>
      </c>
      <c r="H104" s="11">
        <v>24292</v>
      </c>
      <c r="I104" s="11">
        <v>1</v>
      </c>
      <c r="J104" s="45" t="s">
        <v>210</v>
      </c>
      <c r="K104" s="11" t="s">
        <v>211</v>
      </c>
      <c r="L104" s="11" t="s">
        <v>32</v>
      </c>
      <c r="M104" s="12">
        <v>500</v>
      </c>
      <c r="N104" s="12">
        <v>5.2930000000000001</v>
      </c>
      <c r="O104" s="12">
        <v>2646.5</v>
      </c>
      <c r="P104" s="12">
        <v>0</v>
      </c>
      <c r="Q104" s="12">
        <v>0</v>
      </c>
      <c r="R104" s="13">
        <v>2646.5</v>
      </c>
      <c r="S104" s="46">
        <f t="shared" si="2"/>
        <v>64288778</v>
      </c>
    </row>
    <row r="105" spans="1:19" s="14" customFormat="1" x14ac:dyDescent="0.3">
      <c r="A105" s="10" t="s">
        <v>207</v>
      </c>
      <c r="B105" s="11" t="s">
        <v>194</v>
      </c>
      <c r="C105" s="11">
        <v>1745279</v>
      </c>
      <c r="D105" s="11" t="s">
        <v>208</v>
      </c>
      <c r="E105" s="10"/>
      <c r="F105" s="11" t="s">
        <v>209</v>
      </c>
      <c r="G105" s="11" t="s">
        <v>81</v>
      </c>
      <c r="H105" s="11">
        <v>24292</v>
      </c>
      <c r="I105" s="11">
        <v>2</v>
      </c>
      <c r="J105" s="45" t="s">
        <v>212</v>
      </c>
      <c r="K105" s="11" t="s">
        <v>213</v>
      </c>
      <c r="L105" s="11" t="s">
        <v>32</v>
      </c>
      <c r="M105" s="12">
        <v>1800</v>
      </c>
      <c r="N105" s="12">
        <v>5.1349999999999998</v>
      </c>
      <c r="O105" s="12">
        <v>9243</v>
      </c>
      <c r="P105" s="12">
        <v>0</v>
      </c>
      <c r="Q105" s="12">
        <v>0</v>
      </c>
      <c r="R105" s="13">
        <v>9243</v>
      </c>
      <c r="S105" s="46">
        <f t="shared" si="2"/>
        <v>224530956</v>
      </c>
    </row>
    <row r="106" spans="1:19" s="14" customFormat="1" x14ac:dyDescent="0.3">
      <c r="A106" s="10" t="s">
        <v>207</v>
      </c>
      <c r="B106" s="11" t="s">
        <v>194</v>
      </c>
      <c r="C106" s="11">
        <v>1745279</v>
      </c>
      <c r="D106" s="11" t="s">
        <v>208</v>
      </c>
      <c r="E106" s="10"/>
      <c r="F106" s="11" t="s">
        <v>209</v>
      </c>
      <c r="G106" s="11" t="s">
        <v>81</v>
      </c>
      <c r="H106" s="11">
        <v>24292</v>
      </c>
      <c r="I106" s="11">
        <v>3</v>
      </c>
      <c r="J106" s="45" t="s">
        <v>214</v>
      </c>
      <c r="K106" s="11" t="s">
        <v>215</v>
      </c>
      <c r="L106" s="11" t="s">
        <v>32</v>
      </c>
      <c r="M106" s="12">
        <v>2100</v>
      </c>
      <c r="N106" s="12">
        <v>5.1630000000000003</v>
      </c>
      <c r="O106" s="12">
        <v>10842.3</v>
      </c>
      <c r="P106" s="12">
        <v>0</v>
      </c>
      <c r="Q106" s="12">
        <v>0</v>
      </c>
      <c r="R106" s="13">
        <v>10842.3</v>
      </c>
      <c r="S106" s="46">
        <f t="shared" si="2"/>
        <v>263381152</v>
      </c>
    </row>
    <row r="107" spans="1:19" s="14" customFormat="1" x14ac:dyDescent="0.3">
      <c r="A107" s="10" t="s">
        <v>207</v>
      </c>
      <c r="B107" s="11" t="s">
        <v>194</v>
      </c>
      <c r="C107" s="11">
        <v>1745279</v>
      </c>
      <c r="D107" s="11" t="s">
        <v>208</v>
      </c>
      <c r="E107" s="10"/>
      <c r="F107" s="11" t="s">
        <v>209</v>
      </c>
      <c r="G107" s="11" t="s">
        <v>81</v>
      </c>
      <c r="H107" s="11">
        <v>24292</v>
      </c>
      <c r="I107" s="11">
        <v>4</v>
      </c>
      <c r="J107" s="45" t="s">
        <v>216</v>
      </c>
      <c r="K107" s="11" t="s">
        <v>217</v>
      </c>
      <c r="L107" s="11" t="s">
        <v>32</v>
      </c>
      <c r="M107" s="12">
        <v>1000</v>
      </c>
      <c r="N107" s="12">
        <v>5.2930000000000001</v>
      </c>
      <c r="O107" s="12">
        <v>5293</v>
      </c>
      <c r="P107" s="12">
        <v>0</v>
      </c>
      <c r="Q107" s="12">
        <v>0</v>
      </c>
      <c r="R107" s="13">
        <v>5293</v>
      </c>
      <c r="S107" s="46">
        <f t="shared" si="2"/>
        <v>128577556</v>
      </c>
    </row>
    <row r="108" spans="1:19" s="14" customFormat="1" x14ac:dyDescent="0.3">
      <c r="A108" s="10" t="s">
        <v>207</v>
      </c>
      <c r="B108" s="11" t="s">
        <v>194</v>
      </c>
      <c r="C108" s="11">
        <v>1745279</v>
      </c>
      <c r="D108" s="11" t="s">
        <v>208</v>
      </c>
      <c r="E108" s="10"/>
      <c r="F108" s="11" t="s">
        <v>209</v>
      </c>
      <c r="G108" s="11" t="s">
        <v>81</v>
      </c>
      <c r="H108" s="11">
        <v>24292</v>
      </c>
      <c r="I108" s="11">
        <v>5</v>
      </c>
      <c r="J108" s="45" t="s">
        <v>218</v>
      </c>
      <c r="K108" s="11" t="s">
        <v>219</v>
      </c>
      <c r="L108" s="11" t="s">
        <v>32</v>
      </c>
      <c r="M108" s="12">
        <v>1800</v>
      </c>
      <c r="N108" s="12">
        <v>5.1349999999999998</v>
      </c>
      <c r="O108" s="12">
        <v>9243</v>
      </c>
      <c r="P108" s="12">
        <v>0</v>
      </c>
      <c r="Q108" s="12">
        <v>0</v>
      </c>
      <c r="R108" s="13">
        <v>9243</v>
      </c>
      <c r="S108" s="46">
        <f t="shared" si="2"/>
        <v>224530956</v>
      </c>
    </row>
    <row r="109" spans="1:19" s="14" customFormat="1" x14ac:dyDescent="0.3">
      <c r="A109" s="10" t="s">
        <v>207</v>
      </c>
      <c r="B109" s="11" t="s">
        <v>194</v>
      </c>
      <c r="C109" s="11">
        <v>1745279</v>
      </c>
      <c r="D109" s="11" t="s">
        <v>208</v>
      </c>
      <c r="E109" s="10"/>
      <c r="F109" s="11" t="s">
        <v>209</v>
      </c>
      <c r="G109" s="11" t="s">
        <v>81</v>
      </c>
      <c r="H109" s="11">
        <v>24292</v>
      </c>
      <c r="I109" s="11">
        <v>6</v>
      </c>
      <c r="J109" s="45" t="s">
        <v>220</v>
      </c>
      <c r="K109" s="11" t="s">
        <v>221</v>
      </c>
      <c r="L109" s="11" t="s">
        <v>32</v>
      </c>
      <c r="M109" s="12">
        <v>2100</v>
      </c>
      <c r="N109" s="12">
        <v>5.1630000000000003</v>
      </c>
      <c r="O109" s="12">
        <v>10842.3</v>
      </c>
      <c r="P109" s="12">
        <v>0</v>
      </c>
      <c r="Q109" s="12">
        <v>0</v>
      </c>
      <c r="R109" s="13">
        <v>10842.3</v>
      </c>
      <c r="S109" s="46">
        <f t="shared" si="2"/>
        <v>263381152</v>
      </c>
    </row>
    <row r="110" spans="1:19" s="14" customFormat="1" x14ac:dyDescent="0.3">
      <c r="A110" s="10" t="s">
        <v>207</v>
      </c>
      <c r="B110" s="11" t="s">
        <v>194</v>
      </c>
      <c r="C110" s="11">
        <v>1745279</v>
      </c>
      <c r="D110" s="11" t="s">
        <v>208</v>
      </c>
      <c r="E110" s="10"/>
      <c r="F110" s="11" t="s">
        <v>209</v>
      </c>
      <c r="G110" s="11" t="s">
        <v>81</v>
      </c>
      <c r="H110" s="11">
        <v>24292</v>
      </c>
      <c r="I110" s="11">
        <v>7</v>
      </c>
      <c r="J110" s="45" t="s">
        <v>74</v>
      </c>
      <c r="K110" s="11" t="s">
        <v>75</v>
      </c>
      <c r="L110" s="11" t="s">
        <v>32</v>
      </c>
      <c r="M110" s="12">
        <v>9700</v>
      </c>
      <c r="N110" s="12">
        <v>1.6319999999999999</v>
      </c>
      <c r="O110" s="12">
        <v>15830.4</v>
      </c>
      <c r="P110" s="12">
        <v>0</v>
      </c>
      <c r="Q110" s="12">
        <v>0</v>
      </c>
      <c r="R110" s="13">
        <v>15830.4</v>
      </c>
      <c r="S110" s="46">
        <f t="shared" si="2"/>
        <v>384552077</v>
      </c>
    </row>
    <row r="111" spans="1:19" s="14" customFormat="1" x14ac:dyDescent="0.3">
      <c r="A111" s="10" t="s">
        <v>207</v>
      </c>
      <c r="B111" s="11" t="s">
        <v>194</v>
      </c>
      <c r="C111" s="11">
        <v>1745279</v>
      </c>
      <c r="D111" s="11" t="s">
        <v>208</v>
      </c>
      <c r="E111" s="10"/>
      <c r="F111" s="11" t="s">
        <v>209</v>
      </c>
      <c r="G111" s="11" t="s">
        <v>81</v>
      </c>
      <c r="H111" s="11">
        <v>24292</v>
      </c>
      <c r="I111" s="11">
        <v>8</v>
      </c>
      <c r="J111" s="45" t="s">
        <v>222</v>
      </c>
      <c r="K111" s="11" t="s">
        <v>223</v>
      </c>
      <c r="L111" s="11" t="s">
        <v>32</v>
      </c>
      <c r="M111" s="12">
        <v>100</v>
      </c>
      <c r="N111" s="12">
        <v>5.125</v>
      </c>
      <c r="O111" s="12">
        <v>512.5</v>
      </c>
      <c r="P111" s="12">
        <v>0</v>
      </c>
      <c r="Q111" s="12">
        <v>0</v>
      </c>
      <c r="R111" s="13">
        <v>512.5</v>
      </c>
      <c r="S111" s="46">
        <f t="shared" si="2"/>
        <v>12449650</v>
      </c>
    </row>
    <row r="112" spans="1:19" s="14" customFormat="1" x14ac:dyDescent="0.3">
      <c r="A112" s="10" t="s">
        <v>207</v>
      </c>
      <c r="B112" s="11" t="s">
        <v>194</v>
      </c>
      <c r="C112" s="11">
        <v>1745279</v>
      </c>
      <c r="D112" s="11" t="s">
        <v>208</v>
      </c>
      <c r="E112" s="10"/>
      <c r="F112" s="11" t="s">
        <v>209</v>
      </c>
      <c r="G112" s="11" t="s">
        <v>81</v>
      </c>
      <c r="H112" s="11">
        <v>24292</v>
      </c>
      <c r="I112" s="11">
        <v>9</v>
      </c>
      <c r="J112" s="45" t="s">
        <v>224</v>
      </c>
      <c r="K112" s="11" t="s">
        <v>225</v>
      </c>
      <c r="L112" s="11" t="s">
        <v>32</v>
      </c>
      <c r="M112" s="12">
        <v>200</v>
      </c>
      <c r="N112" s="12">
        <v>5.2830000000000004</v>
      </c>
      <c r="O112" s="12">
        <v>1056.5999999999999</v>
      </c>
      <c r="P112" s="12">
        <v>0</v>
      </c>
      <c r="Q112" s="12">
        <v>0</v>
      </c>
      <c r="R112" s="13">
        <v>1056.5999999999999</v>
      </c>
      <c r="S112" s="46">
        <f t="shared" si="2"/>
        <v>25666927</v>
      </c>
    </row>
    <row r="113" spans="1:19" s="14" customFormat="1" x14ac:dyDescent="0.3">
      <c r="A113" s="10" t="s">
        <v>207</v>
      </c>
      <c r="B113" s="11" t="s">
        <v>194</v>
      </c>
      <c r="C113" s="11">
        <v>1745279</v>
      </c>
      <c r="D113" s="11" t="s">
        <v>208</v>
      </c>
      <c r="E113" s="10"/>
      <c r="F113" s="11" t="s">
        <v>209</v>
      </c>
      <c r="G113" s="11" t="s">
        <v>81</v>
      </c>
      <c r="H113" s="11">
        <v>24292</v>
      </c>
      <c r="I113" s="11">
        <v>10</v>
      </c>
      <c r="J113" s="45" t="s">
        <v>226</v>
      </c>
      <c r="K113" s="11" t="s">
        <v>227</v>
      </c>
      <c r="L113" s="11" t="s">
        <v>32</v>
      </c>
      <c r="M113" s="12">
        <v>300</v>
      </c>
      <c r="N113" s="12">
        <v>5.6040000000000001</v>
      </c>
      <c r="O113" s="12">
        <v>1681.2</v>
      </c>
      <c r="P113" s="12">
        <v>0</v>
      </c>
      <c r="Q113" s="12">
        <v>0</v>
      </c>
      <c r="R113" s="13">
        <v>1681.2</v>
      </c>
      <c r="S113" s="46">
        <f t="shared" si="2"/>
        <v>40839710</v>
      </c>
    </row>
    <row r="114" spans="1:19" s="14" customFormat="1" x14ac:dyDescent="0.3">
      <c r="A114" s="10" t="s">
        <v>207</v>
      </c>
      <c r="B114" s="11" t="s">
        <v>194</v>
      </c>
      <c r="C114" s="11">
        <v>1745279</v>
      </c>
      <c r="D114" s="11" t="s">
        <v>208</v>
      </c>
      <c r="E114" s="10"/>
      <c r="F114" s="11" t="s">
        <v>209</v>
      </c>
      <c r="G114" s="11" t="s">
        <v>81</v>
      </c>
      <c r="H114" s="11">
        <v>24292</v>
      </c>
      <c r="I114" s="11">
        <v>11</v>
      </c>
      <c r="J114" s="45" t="s">
        <v>228</v>
      </c>
      <c r="K114" s="11" t="s">
        <v>229</v>
      </c>
      <c r="L114" s="11" t="s">
        <v>32</v>
      </c>
      <c r="M114" s="12">
        <v>1300</v>
      </c>
      <c r="N114" s="12">
        <v>5.6040000000000001</v>
      </c>
      <c r="O114" s="12">
        <v>7285.2</v>
      </c>
      <c r="P114" s="12">
        <v>0</v>
      </c>
      <c r="Q114" s="12">
        <v>0</v>
      </c>
      <c r="R114" s="13">
        <v>7285.2</v>
      </c>
      <c r="S114" s="46">
        <f t="shared" si="2"/>
        <v>176972078</v>
      </c>
    </row>
    <row r="115" spans="1:19" s="14" customFormat="1" x14ac:dyDescent="0.3">
      <c r="A115" s="10" t="s">
        <v>207</v>
      </c>
      <c r="B115" s="11" t="s">
        <v>194</v>
      </c>
      <c r="C115" s="11">
        <v>1745279</v>
      </c>
      <c r="D115" s="11" t="s">
        <v>208</v>
      </c>
      <c r="E115" s="10"/>
      <c r="F115" s="11" t="s">
        <v>209</v>
      </c>
      <c r="G115" s="11" t="s">
        <v>81</v>
      </c>
      <c r="H115" s="11">
        <v>24292</v>
      </c>
      <c r="I115" s="11">
        <v>12</v>
      </c>
      <c r="J115" s="45" t="s">
        <v>230</v>
      </c>
      <c r="K115" s="11" t="s">
        <v>231</v>
      </c>
      <c r="L115" s="11" t="s">
        <v>32</v>
      </c>
      <c r="M115" s="12">
        <v>1300</v>
      </c>
      <c r="N115" s="12">
        <v>5.6040000000000001</v>
      </c>
      <c r="O115" s="12">
        <v>7285.2</v>
      </c>
      <c r="P115" s="12">
        <v>0</v>
      </c>
      <c r="Q115" s="12">
        <v>0</v>
      </c>
      <c r="R115" s="13">
        <v>7285.2</v>
      </c>
      <c r="S115" s="46">
        <f t="shared" si="2"/>
        <v>176972078</v>
      </c>
    </row>
    <row r="116" spans="1:19" s="14" customFormat="1" x14ac:dyDescent="0.3">
      <c r="A116" s="10" t="s">
        <v>207</v>
      </c>
      <c r="B116" s="11" t="s">
        <v>194</v>
      </c>
      <c r="C116" s="11">
        <v>1745279</v>
      </c>
      <c r="D116" s="11" t="s">
        <v>208</v>
      </c>
      <c r="E116" s="10"/>
      <c r="F116" s="11" t="s">
        <v>209</v>
      </c>
      <c r="G116" s="11" t="s">
        <v>81</v>
      </c>
      <c r="H116" s="11">
        <v>24292</v>
      </c>
      <c r="I116" s="11">
        <v>13</v>
      </c>
      <c r="J116" s="45" t="s">
        <v>232</v>
      </c>
      <c r="K116" s="11" t="s">
        <v>233</v>
      </c>
      <c r="L116" s="11" t="s">
        <v>32</v>
      </c>
      <c r="M116" s="12">
        <v>200</v>
      </c>
      <c r="N116" s="12">
        <v>5.2830000000000004</v>
      </c>
      <c r="O116" s="12">
        <v>1056.5999999999999</v>
      </c>
      <c r="P116" s="12">
        <v>0</v>
      </c>
      <c r="Q116" s="12">
        <v>0</v>
      </c>
      <c r="R116" s="13">
        <v>1056.5999999999999</v>
      </c>
      <c r="S116" s="46">
        <f t="shared" si="2"/>
        <v>25666927</v>
      </c>
    </row>
    <row r="117" spans="1:19" s="14" customFormat="1" x14ac:dyDescent="0.3">
      <c r="A117" s="10" t="s">
        <v>207</v>
      </c>
      <c r="B117" s="11" t="s">
        <v>194</v>
      </c>
      <c r="C117" s="11">
        <v>1745279</v>
      </c>
      <c r="D117" s="11" t="s">
        <v>208</v>
      </c>
      <c r="E117" s="10"/>
      <c r="F117" s="11" t="s">
        <v>209</v>
      </c>
      <c r="G117" s="11" t="s">
        <v>81</v>
      </c>
      <c r="H117" s="11">
        <v>24292</v>
      </c>
      <c r="I117" s="11">
        <v>14</v>
      </c>
      <c r="J117" s="45" t="s">
        <v>234</v>
      </c>
      <c r="K117" s="11" t="s">
        <v>235</v>
      </c>
      <c r="L117" s="11" t="s">
        <v>32</v>
      </c>
      <c r="M117" s="12">
        <v>300</v>
      </c>
      <c r="N117" s="12">
        <v>5.6040000000000001</v>
      </c>
      <c r="O117" s="12">
        <v>1681.2</v>
      </c>
      <c r="P117" s="12">
        <v>0</v>
      </c>
      <c r="Q117" s="12">
        <v>0</v>
      </c>
      <c r="R117" s="13">
        <v>1681.2</v>
      </c>
      <c r="S117" s="46">
        <f t="shared" si="2"/>
        <v>40839710</v>
      </c>
    </row>
    <row r="118" spans="1:19" s="14" customFormat="1" x14ac:dyDescent="0.3">
      <c r="A118" s="10" t="s">
        <v>207</v>
      </c>
      <c r="B118" s="11" t="s">
        <v>194</v>
      </c>
      <c r="C118" s="11">
        <v>1745279</v>
      </c>
      <c r="D118" s="11" t="s">
        <v>208</v>
      </c>
      <c r="E118" s="10"/>
      <c r="F118" s="11" t="s">
        <v>209</v>
      </c>
      <c r="G118" s="11" t="s">
        <v>81</v>
      </c>
      <c r="H118" s="11">
        <v>24292</v>
      </c>
      <c r="I118" s="11">
        <v>15</v>
      </c>
      <c r="J118" s="45" t="s">
        <v>236</v>
      </c>
      <c r="K118" s="11" t="s">
        <v>237</v>
      </c>
      <c r="L118" s="11" t="s">
        <v>32</v>
      </c>
      <c r="M118" s="12">
        <v>1300</v>
      </c>
      <c r="N118" s="12">
        <v>5.6040000000000001</v>
      </c>
      <c r="O118" s="12">
        <v>7285.2</v>
      </c>
      <c r="P118" s="12">
        <v>0</v>
      </c>
      <c r="Q118" s="12">
        <v>0</v>
      </c>
      <c r="R118" s="13">
        <v>7285.2</v>
      </c>
      <c r="S118" s="46">
        <f t="shared" si="2"/>
        <v>176972078</v>
      </c>
    </row>
    <row r="119" spans="1:19" s="14" customFormat="1" x14ac:dyDescent="0.3">
      <c r="A119" s="10" t="s">
        <v>207</v>
      </c>
      <c r="B119" s="11" t="s">
        <v>194</v>
      </c>
      <c r="C119" s="11">
        <v>1745279</v>
      </c>
      <c r="D119" s="11" t="s">
        <v>208</v>
      </c>
      <c r="E119" s="10"/>
      <c r="F119" s="11" t="s">
        <v>209</v>
      </c>
      <c r="G119" s="11" t="s">
        <v>81</v>
      </c>
      <c r="H119" s="11">
        <v>24292</v>
      </c>
      <c r="I119" s="11">
        <v>16</v>
      </c>
      <c r="J119" s="45" t="s">
        <v>238</v>
      </c>
      <c r="K119" s="11" t="s">
        <v>239</v>
      </c>
      <c r="L119" s="11" t="s">
        <v>32</v>
      </c>
      <c r="M119" s="12">
        <v>1200</v>
      </c>
      <c r="N119" s="12">
        <v>5.6040000000000001</v>
      </c>
      <c r="O119" s="12">
        <v>6724.8</v>
      </c>
      <c r="P119" s="12">
        <v>0</v>
      </c>
      <c r="Q119" s="12">
        <v>0</v>
      </c>
      <c r="R119" s="13">
        <v>6724.8</v>
      </c>
      <c r="S119" s="46">
        <f t="shared" si="2"/>
        <v>163358842</v>
      </c>
    </row>
    <row r="120" spans="1:19" s="14" customFormat="1" x14ac:dyDescent="0.3">
      <c r="A120" s="10" t="s">
        <v>207</v>
      </c>
      <c r="B120" s="11" t="s">
        <v>194</v>
      </c>
      <c r="C120" s="11">
        <v>1745279</v>
      </c>
      <c r="D120" s="11" t="s">
        <v>208</v>
      </c>
      <c r="E120" s="10"/>
      <c r="F120" s="11" t="s">
        <v>209</v>
      </c>
      <c r="G120" s="11" t="s">
        <v>81</v>
      </c>
      <c r="H120" s="11">
        <v>24292</v>
      </c>
      <c r="I120" s="11">
        <v>17</v>
      </c>
      <c r="J120" s="45" t="s">
        <v>240</v>
      </c>
      <c r="K120" s="11" t="s">
        <v>241</v>
      </c>
      <c r="L120" s="11" t="s">
        <v>32</v>
      </c>
      <c r="M120" s="12">
        <v>600</v>
      </c>
      <c r="N120" s="12">
        <v>1.704</v>
      </c>
      <c r="O120" s="12">
        <v>1022.4</v>
      </c>
      <c r="P120" s="12">
        <v>0</v>
      </c>
      <c r="Q120" s="12">
        <v>0</v>
      </c>
      <c r="R120" s="13">
        <v>1022.4</v>
      </c>
      <c r="S120" s="46">
        <f t="shared" si="2"/>
        <v>24836141</v>
      </c>
    </row>
    <row r="121" spans="1:19" s="14" customFormat="1" x14ac:dyDescent="0.3">
      <c r="A121" s="10" t="s">
        <v>207</v>
      </c>
      <c r="B121" s="11" t="s">
        <v>194</v>
      </c>
      <c r="C121" s="11">
        <v>1745279</v>
      </c>
      <c r="D121" s="11" t="s">
        <v>208</v>
      </c>
      <c r="E121" s="10"/>
      <c r="F121" s="11" t="s">
        <v>209</v>
      </c>
      <c r="G121" s="11" t="s">
        <v>81</v>
      </c>
      <c r="H121" s="11">
        <v>24292</v>
      </c>
      <c r="I121" s="11">
        <v>18</v>
      </c>
      <c r="J121" s="45" t="s">
        <v>242</v>
      </c>
      <c r="K121" s="11" t="s">
        <v>243</v>
      </c>
      <c r="L121" s="11" t="s">
        <v>32</v>
      </c>
      <c r="M121" s="12">
        <v>5500</v>
      </c>
      <c r="N121" s="12">
        <v>1.9470000000000001</v>
      </c>
      <c r="O121" s="12">
        <v>10708.5</v>
      </c>
      <c r="P121" s="12">
        <v>0</v>
      </c>
      <c r="Q121" s="12">
        <v>0</v>
      </c>
      <c r="R121" s="13">
        <v>10708.5</v>
      </c>
      <c r="S121" s="46">
        <f t="shared" si="2"/>
        <v>260130882</v>
      </c>
    </row>
    <row r="122" spans="1:19" s="14" customFormat="1" x14ac:dyDescent="0.3">
      <c r="A122" s="10" t="s">
        <v>207</v>
      </c>
      <c r="B122" s="11" t="s">
        <v>194</v>
      </c>
      <c r="C122" s="11">
        <v>1745279</v>
      </c>
      <c r="D122" s="11" t="s">
        <v>208</v>
      </c>
      <c r="E122" s="10"/>
      <c r="F122" s="11" t="s">
        <v>209</v>
      </c>
      <c r="G122" s="11" t="s">
        <v>81</v>
      </c>
      <c r="H122" s="11">
        <v>24292</v>
      </c>
      <c r="I122" s="11">
        <v>19</v>
      </c>
      <c r="J122" s="45"/>
      <c r="K122" s="11" t="s">
        <v>244</v>
      </c>
      <c r="L122" s="11" t="s">
        <v>46</v>
      </c>
      <c r="M122" s="12">
        <v>0</v>
      </c>
      <c r="N122" s="12">
        <v>0</v>
      </c>
      <c r="O122" s="12">
        <v>0</v>
      </c>
      <c r="P122" s="12">
        <v>0</v>
      </c>
      <c r="Q122" s="12">
        <v>0</v>
      </c>
      <c r="R122" s="13">
        <v>0</v>
      </c>
      <c r="S122" s="46">
        <f t="shared" si="2"/>
        <v>0</v>
      </c>
    </row>
    <row r="123" spans="1:19" s="14" customFormat="1" x14ac:dyDescent="0.3">
      <c r="A123" s="10" t="s">
        <v>245</v>
      </c>
      <c r="B123" s="11" t="s">
        <v>246</v>
      </c>
      <c r="C123" s="11">
        <v>1745269</v>
      </c>
      <c r="D123" s="11" t="s">
        <v>27</v>
      </c>
      <c r="E123" s="10"/>
      <c r="F123" s="11" t="s">
        <v>28</v>
      </c>
      <c r="G123" s="11" t="s">
        <v>29</v>
      </c>
      <c r="H123" s="11">
        <v>25483</v>
      </c>
      <c r="I123" s="11">
        <v>1</v>
      </c>
      <c r="J123" s="45" t="s">
        <v>33</v>
      </c>
      <c r="K123" s="11" t="s">
        <v>34</v>
      </c>
      <c r="L123" s="11" t="s">
        <v>32</v>
      </c>
      <c r="M123" s="12">
        <v>500</v>
      </c>
      <c r="N123" s="12">
        <v>3.71</v>
      </c>
      <c r="O123" s="12">
        <v>1855</v>
      </c>
      <c r="P123" s="12">
        <v>0</v>
      </c>
      <c r="Q123" s="12">
        <v>0</v>
      </c>
      <c r="R123" s="13">
        <v>1855</v>
      </c>
      <c r="S123" s="46">
        <f t="shared" si="2"/>
        <v>47270965</v>
      </c>
    </row>
    <row r="124" spans="1:19" s="14" customFormat="1" x14ac:dyDescent="0.3">
      <c r="A124" s="10" t="s">
        <v>245</v>
      </c>
      <c r="B124" s="11" t="s">
        <v>246</v>
      </c>
      <c r="C124" s="11">
        <v>1745269</v>
      </c>
      <c r="D124" s="11" t="s">
        <v>27</v>
      </c>
      <c r="E124" s="10"/>
      <c r="F124" s="11" t="s">
        <v>28</v>
      </c>
      <c r="G124" s="11" t="s">
        <v>29</v>
      </c>
      <c r="H124" s="11">
        <v>25483</v>
      </c>
      <c r="I124" s="11">
        <v>2</v>
      </c>
      <c r="J124" s="45" t="s">
        <v>35</v>
      </c>
      <c r="K124" s="11" t="s">
        <v>36</v>
      </c>
      <c r="L124" s="11" t="s">
        <v>32</v>
      </c>
      <c r="M124" s="12">
        <v>100</v>
      </c>
      <c r="N124" s="12">
        <v>3.47</v>
      </c>
      <c r="O124" s="12">
        <v>347</v>
      </c>
      <c r="P124" s="12">
        <v>0</v>
      </c>
      <c r="Q124" s="12">
        <v>0</v>
      </c>
      <c r="R124" s="13">
        <v>347</v>
      </c>
      <c r="S124" s="46">
        <f t="shared" si="2"/>
        <v>8842601</v>
      </c>
    </row>
    <row r="125" spans="1:19" s="14" customFormat="1" x14ac:dyDescent="0.3">
      <c r="A125" s="10" t="s">
        <v>245</v>
      </c>
      <c r="B125" s="11" t="s">
        <v>246</v>
      </c>
      <c r="C125" s="11">
        <v>1745269</v>
      </c>
      <c r="D125" s="11" t="s">
        <v>27</v>
      </c>
      <c r="E125" s="10"/>
      <c r="F125" s="11" t="s">
        <v>28</v>
      </c>
      <c r="G125" s="11" t="s">
        <v>29</v>
      </c>
      <c r="H125" s="11">
        <v>25483</v>
      </c>
      <c r="I125" s="11">
        <v>3</v>
      </c>
      <c r="J125" s="45" t="s">
        <v>39</v>
      </c>
      <c r="K125" s="11" t="s">
        <v>40</v>
      </c>
      <c r="L125" s="11" t="s">
        <v>32</v>
      </c>
      <c r="M125" s="12">
        <v>200</v>
      </c>
      <c r="N125" s="12">
        <v>3.7</v>
      </c>
      <c r="O125" s="12">
        <v>740</v>
      </c>
      <c r="P125" s="12">
        <v>0</v>
      </c>
      <c r="Q125" s="12">
        <v>0</v>
      </c>
      <c r="R125" s="13">
        <v>740</v>
      </c>
      <c r="S125" s="46">
        <f t="shared" si="2"/>
        <v>18857420</v>
      </c>
    </row>
    <row r="126" spans="1:19" s="14" customFormat="1" x14ac:dyDescent="0.3">
      <c r="A126" s="10" t="s">
        <v>245</v>
      </c>
      <c r="B126" s="11" t="s">
        <v>246</v>
      </c>
      <c r="C126" s="11">
        <v>1745269</v>
      </c>
      <c r="D126" s="11" t="s">
        <v>27</v>
      </c>
      <c r="E126" s="10"/>
      <c r="F126" s="11" t="s">
        <v>28</v>
      </c>
      <c r="G126" s="11" t="s">
        <v>29</v>
      </c>
      <c r="H126" s="11">
        <v>25483</v>
      </c>
      <c r="I126" s="11">
        <v>4</v>
      </c>
      <c r="J126" s="45" t="s">
        <v>247</v>
      </c>
      <c r="K126" s="11" t="s">
        <v>248</v>
      </c>
      <c r="L126" s="11" t="s">
        <v>32</v>
      </c>
      <c r="M126" s="12">
        <v>100</v>
      </c>
      <c r="N126" s="12">
        <v>4.0999999999999996</v>
      </c>
      <c r="O126" s="12">
        <v>410</v>
      </c>
      <c r="P126" s="12">
        <v>0</v>
      </c>
      <c r="Q126" s="12">
        <v>0</v>
      </c>
      <c r="R126" s="13">
        <v>410</v>
      </c>
      <c r="S126" s="46">
        <f t="shared" si="2"/>
        <v>10448030</v>
      </c>
    </row>
    <row r="127" spans="1:19" s="14" customFormat="1" x14ac:dyDescent="0.3">
      <c r="A127" s="10" t="s">
        <v>245</v>
      </c>
      <c r="B127" s="11" t="s">
        <v>246</v>
      </c>
      <c r="C127" s="11">
        <v>1745269</v>
      </c>
      <c r="D127" s="11" t="s">
        <v>27</v>
      </c>
      <c r="E127" s="10"/>
      <c r="F127" s="11" t="s">
        <v>28</v>
      </c>
      <c r="G127" s="11" t="s">
        <v>29</v>
      </c>
      <c r="H127" s="11">
        <v>25483</v>
      </c>
      <c r="I127" s="11">
        <v>5</v>
      </c>
      <c r="J127" s="45" t="s">
        <v>41</v>
      </c>
      <c r="K127" s="11" t="s">
        <v>42</v>
      </c>
      <c r="L127" s="11" t="s">
        <v>32</v>
      </c>
      <c r="M127" s="12">
        <v>100</v>
      </c>
      <c r="N127" s="12">
        <v>4.22</v>
      </c>
      <c r="O127" s="12">
        <v>422</v>
      </c>
      <c r="P127" s="12">
        <v>0</v>
      </c>
      <c r="Q127" s="12">
        <v>0</v>
      </c>
      <c r="R127" s="13">
        <v>422</v>
      </c>
      <c r="S127" s="46">
        <f t="shared" si="2"/>
        <v>10753826</v>
      </c>
    </row>
    <row r="128" spans="1:19" s="14" customFormat="1" x14ac:dyDescent="0.3">
      <c r="A128" s="10" t="s">
        <v>245</v>
      </c>
      <c r="B128" s="11" t="s">
        <v>246</v>
      </c>
      <c r="C128" s="11">
        <v>1745269</v>
      </c>
      <c r="D128" s="11" t="s">
        <v>27</v>
      </c>
      <c r="E128" s="10"/>
      <c r="F128" s="11" t="s">
        <v>28</v>
      </c>
      <c r="G128" s="11" t="s">
        <v>29</v>
      </c>
      <c r="H128" s="11">
        <v>25483</v>
      </c>
      <c r="I128" s="11">
        <v>6</v>
      </c>
      <c r="J128" s="45"/>
      <c r="K128" s="11" t="s">
        <v>249</v>
      </c>
      <c r="L128" s="11" t="s">
        <v>46</v>
      </c>
      <c r="M128" s="12">
        <v>0</v>
      </c>
      <c r="N128" s="12">
        <v>0</v>
      </c>
      <c r="O128" s="12">
        <v>0</v>
      </c>
      <c r="P128" s="12">
        <v>0</v>
      </c>
      <c r="Q128" s="12">
        <v>0</v>
      </c>
      <c r="R128" s="13">
        <v>0</v>
      </c>
      <c r="S128" s="46">
        <f t="shared" si="2"/>
        <v>0</v>
      </c>
    </row>
    <row r="129" spans="1:19" s="14" customFormat="1" x14ac:dyDescent="0.3">
      <c r="A129" s="10" t="s">
        <v>250</v>
      </c>
      <c r="B129" s="11" t="s">
        <v>246</v>
      </c>
      <c r="C129" s="11">
        <v>1745270</v>
      </c>
      <c r="D129" s="11" t="s">
        <v>27</v>
      </c>
      <c r="E129" s="10"/>
      <c r="F129" s="11" t="s">
        <v>28</v>
      </c>
      <c r="G129" s="11" t="s">
        <v>29</v>
      </c>
      <c r="H129" s="11">
        <v>25483</v>
      </c>
      <c r="I129" s="11">
        <v>1</v>
      </c>
      <c r="J129" s="45" t="s">
        <v>48</v>
      </c>
      <c r="K129" s="11" t="s">
        <v>49</v>
      </c>
      <c r="L129" s="11" t="s">
        <v>32</v>
      </c>
      <c r="M129" s="12">
        <v>1000</v>
      </c>
      <c r="N129" s="12">
        <v>6.15</v>
      </c>
      <c r="O129" s="12">
        <v>6150</v>
      </c>
      <c r="P129" s="12">
        <v>0</v>
      </c>
      <c r="Q129" s="12">
        <v>0</v>
      </c>
      <c r="R129" s="13">
        <v>6150</v>
      </c>
      <c r="S129" s="46">
        <f t="shared" si="2"/>
        <v>156720450</v>
      </c>
    </row>
    <row r="130" spans="1:19" s="14" customFormat="1" x14ac:dyDescent="0.3">
      <c r="A130" s="10" t="s">
        <v>250</v>
      </c>
      <c r="B130" s="11" t="s">
        <v>246</v>
      </c>
      <c r="C130" s="11">
        <v>1745270</v>
      </c>
      <c r="D130" s="11" t="s">
        <v>27</v>
      </c>
      <c r="E130" s="10"/>
      <c r="F130" s="11" t="s">
        <v>28</v>
      </c>
      <c r="G130" s="11" t="s">
        <v>29</v>
      </c>
      <c r="H130" s="11">
        <v>25483</v>
      </c>
      <c r="I130" s="11">
        <v>2</v>
      </c>
      <c r="J130" s="45"/>
      <c r="K130" s="11" t="s">
        <v>251</v>
      </c>
      <c r="L130" s="11" t="s">
        <v>46</v>
      </c>
      <c r="M130" s="12">
        <v>0</v>
      </c>
      <c r="N130" s="12">
        <v>0</v>
      </c>
      <c r="O130" s="12">
        <v>0</v>
      </c>
      <c r="P130" s="12">
        <v>0</v>
      </c>
      <c r="Q130" s="12">
        <v>0</v>
      </c>
      <c r="R130" s="13">
        <v>0</v>
      </c>
      <c r="S130" s="46">
        <f t="shared" si="2"/>
        <v>0</v>
      </c>
    </row>
    <row r="131" spans="1:19" s="14" customFormat="1" x14ac:dyDescent="0.3">
      <c r="A131" s="10" t="s">
        <v>252</v>
      </c>
      <c r="B131" s="11" t="s">
        <v>246</v>
      </c>
      <c r="C131" s="11">
        <v>1745271</v>
      </c>
      <c r="D131" s="11" t="s">
        <v>27</v>
      </c>
      <c r="E131" s="10"/>
      <c r="F131" s="11" t="s">
        <v>28</v>
      </c>
      <c r="G131" s="11" t="s">
        <v>29</v>
      </c>
      <c r="H131" s="11">
        <v>25483</v>
      </c>
      <c r="I131" s="11">
        <v>1</v>
      </c>
      <c r="J131" s="45" t="s">
        <v>253</v>
      </c>
      <c r="K131" s="11" t="s">
        <v>254</v>
      </c>
      <c r="L131" s="11" t="s">
        <v>32</v>
      </c>
      <c r="M131" s="12">
        <v>1600</v>
      </c>
      <c r="N131" s="12">
        <v>2.88002</v>
      </c>
      <c r="O131" s="12">
        <v>4608.0320000000002</v>
      </c>
      <c r="P131" s="12">
        <v>0</v>
      </c>
      <c r="Q131" s="12">
        <v>0</v>
      </c>
      <c r="R131" s="13">
        <v>4608.0320000000002</v>
      </c>
      <c r="S131" s="46">
        <f t="shared" si="2"/>
        <v>117426479</v>
      </c>
    </row>
    <row r="132" spans="1:19" s="14" customFormat="1" x14ac:dyDescent="0.3">
      <c r="A132" s="10" t="s">
        <v>252</v>
      </c>
      <c r="B132" s="11" t="s">
        <v>246</v>
      </c>
      <c r="C132" s="11">
        <v>1745271</v>
      </c>
      <c r="D132" s="11" t="s">
        <v>27</v>
      </c>
      <c r="E132" s="10"/>
      <c r="F132" s="11" t="s">
        <v>28</v>
      </c>
      <c r="G132" s="11" t="s">
        <v>29</v>
      </c>
      <c r="H132" s="11">
        <v>25483</v>
      </c>
      <c r="I132" s="11">
        <v>2</v>
      </c>
      <c r="J132" s="45" t="s">
        <v>255</v>
      </c>
      <c r="K132" s="11" t="s">
        <v>256</v>
      </c>
      <c r="L132" s="11" t="s">
        <v>32</v>
      </c>
      <c r="M132" s="12">
        <v>1000</v>
      </c>
      <c r="N132" s="12">
        <v>3.57</v>
      </c>
      <c r="O132" s="12">
        <v>3570</v>
      </c>
      <c r="P132" s="12">
        <v>0</v>
      </c>
      <c r="Q132" s="12">
        <v>0</v>
      </c>
      <c r="R132" s="13">
        <v>3570</v>
      </c>
      <c r="S132" s="46">
        <f t="shared" si="2"/>
        <v>90974310</v>
      </c>
    </row>
    <row r="133" spans="1:19" s="14" customFormat="1" x14ac:dyDescent="0.3">
      <c r="A133" s="10" t="s">
        <v>252</v>
      </c>
      <c r="B133" s="11" t="s">
        <v>246</v>
      </c>
      <c r="C133" s="11">
        <v>1745271</v>
      </c>
      <c r="D133" s="11" t="s">
        <v>27</v>
      </c>
      <c r="E133" s="10"/>
      <c r="F133" s="11" t="s">
        <v>28</v>
      </c>
      <c r="G133" s="11" t="s">
        <v>29</v>
      </c>
      <c r="H133" s="11">
        <v>25483</v>
      </c>
      <c r="I133" s="11">
        <v>3</v>
      </c>
      <c r="J133" s="45"/>
      <c r="K133" s="11" t="s">
        <v>257</v>
      </c>
      <c r="L133" s="11" t="s">
        <v>46</v>
      </c>
      <c r="M133" s="12">
        <v>0</v>
      </c>
      <c r="N133" s="12">
        <v>0</v>
      </c>
      <c r="O133" s="12">
        <v>0</v>
      </c>
      <c r="P133" s="12">
        <v>0</v>
      </c>
      <c r="Q133" s="12">
        <v>0</v>
      </c>
      <c r="R133" s="13">
        <v>0</v>
      </c>
      <c r="S133" s="46">
        <f t="shared" si="2"/>
        <v>0</v>
      </c>
    </row>
    <row r="134" spans="1:19" s="14" customFormat="1" x14ac:dyDescent="0.3">
      <c r="A134" s="10" t="s">
        <v>258</v>
      </c>
      <c r="B134" s="11" t="s">
        <v>246</v>
      </c>
      <c r="C134" s="11">
        <v>1745272</v>
      </c>
      <c r="D134" s="11" t="s">
        <v>27</v>
      </c>
      <c r="E134" s="10"/>
      <c r="F134" s="11" t="s">
        <v>28</v>
      </c>
      <c r="G134" s="11" t="s">
        <v>29</v>
      </c>
      <c r="H134" s="11">
        <v>25483</v>
      </c>
      <c r="I134" s="11">
        <v>1</v>
      </c>
      <c r="J134" s="45" t="s">
        <v>56</v>
      </c>
      <c r="K134" s="11" t="s">
        <v>57</v>
      </c>
      <c r="L134" s="11" t="s">
        <v>32</v>
      </c>
      <c r="M134" s="12">
        <v>600</v>
      </c>
      <c r="N134" s="12">
        <v>6.0540000000000003</v>
      </c>
      <c r="O134" s="12">
        <v>3632.4</v>
      </c>
      <c r="P134" s="12">
        <v>0</v>
      </c>
      <c r="Q134" s="12">
        <v>0</v>
      </c>
      <c r="R134" s="13">
        <v>3632.4</v>
      </c>
      <c r="S134" s="46">
        <f t="shared" si="2"/>
        <v>92564449</v>
      </c>
    </row>
    <row r="135" spans="1:19" s="14" customFormat="1" x14ac:dyDescent="0.3">
      <c r="A135" s="10" t="s">
        <v>258</v>
      </c>
      <c r="B135" s="11" t="s">
        <v>246</v>
      </c>
      <c r="C135" s="11">
        <v>1745272</v>
      </c>
      <c r="D135" s="11" t="s">
        <v>27</v>
      </c>
      <c r="E135" s="10"/>
      <c r="F135" s="11" t="s">
        <v>28</v>
      </c>
      <c r="G135" s="11" t="s">
        <v>29</v>
      </c>
      <c r="H135" s="11">
        <v>25483</v>
      </c>
      <c r="I135" s="11">
        <v>2</v>
      </c>
      <c r="J135" s="45" t="s">
        <v>58</v>
      </c>
      <c r="K135" s="11" t="s">
        <v>59</v>
      </c>
      <c r="L135" s="11" t="s">
        <v>32</v>
      </c>
      <c r="M135" s="12">
        <v>1000</v>
      </c>
      <c r="N135" s="12">
        <v>2.0880000000000001</v>
      </c>
      <c r="O135" s="12">
        <v>2088</v>
      </c>
      <c r="P135" s="12">
        <v>0</v>
      </c>
      <c r="Q135" s="12">
        <v>0</v>
      </c>
      <c r="R135" s="13">
        <v>2088</v>
      </c>
      <c r="S135" s="46">
        <f t="shared" si="2"/>
        <v>53208504</v>
      </c>
    </row>
    <row r="136" spans="1:19" s="14" customFormat="1" x14ac:dyDescent="0.3">
      <c r="A136" s="10" t="s">
        <v>258</v>
      </c>
      <c r="B136" s="11" t="s">
        <v>246</v>
      </c>
      <c r="C136" s="11">
        <v>1745272</v>
      </c>
      <c r="D136" s="11" t="s">
        <v>27</v>
      </c>
      <c r="E136" s="10"/>
      <c r="F136" s="11" t="s">
        <v>28</v>
      </c>
      <c r="G136" s="11" t="s">
        <v>29</v>
      </c>
      <c r="H136" s="11">
        <v>25483</v>
      </c>
      <c r="I136" s="11">
        <v>3</v>
      </c>
      <c r="J136" s="45"/>
      <c r="K136" s="11" t="s">
        <v>259</v>
      </c>
      <c r="L136" s="11" t="s">
        <v>46</v>
      </c>
      <c r="M136" s="12">
        <v>0</v>
      </c>
      <c r="N136" s="12">
        <v>0</v>
      </c>
      <c r="O136" s="12">
        <v>0</v>
      </c>
      <c r="P136" s="12">
        <v>0</v>
      </c>
      <c r="Q136" s="12">
        <v>0</v>
      </c>
      <c r="R136" s="13">
        <v>0</v>
      </c>
      <c r="S136" s="46">
        <f t="shared" si="2"/>
        <v>0</v>
      </c>
    </row>
    <row r="137" spans="1:19" s="14" customFormat="1" x14ac:dyDescent="0.3">
      <c r="A137" s="10" t="s">
        <v>260</v>
      </c>
      <c r="B137" s="11" t="s">
        <v>246</v>
      </c>
      <c r="C137" s="11">
        <v>1745273</v>
      </c>
      <c r="D137" s="11" t="s">
        <v>27</v>
      </c>
      <c r="E137" s="10"/>
      <c r="F137" s="11" t="s">
        <v>28</v>
      </c>
      <c r="G137" s="11" t="s">
        <v>29</v>
      </c>
      <c r="H137" s="11">
        <v>25483</v>
      </c>
      <c r="I137" s="11">
        <v>1</v>
      </c>
      <c r="J137" s="45" t="s">
        <v>62</v>
      </c>
      <c r="K137" s="11" t="s">
        <v>63</v>
      </c>
      <c r="L137" s="11" t="s">
        <v>32</v>
      </c>
      <c r="M137" s="12">
        <v>200</v>
      </c>
      <c r="N137" s="12">
        <v>3.43</v>
      </c>
      <c r="O137" s="12">
        <v>686</v>
      </c>
      <c r="P137" s="12">
        <v>0</v>
      </c>
      <c r="Q137" s="12">
        <v>0</v>
      </c>
      <c r="R137" s="13">
        <v>686</v>
      </c>
      <c r="S137" s="46">
        <f t="shared" ref="S137:S194" si="3">ROUND(M137*N137*H137,0)</f>
        <v>17481338</v>
      </c>
    </row>
    <row r="138" spans="1:19" s="14" customFormat="1" x14ac:dyDescent="0.3">
      <c r="A138" s="10" t="s">
        <v>260</v>
      </c>
      <c r="B138" s="11" t="s">
        <v>246</v>
      </c>
      <c r="C138" s="11">
        <v>1745273</v>
      </c>
      <c r="D138" s="11" t="s">
        <v>27</v>
      </c>
      <c r="E138" s="10"/>
      <c r="F138" s="11" t="s">
        <v>28</v>
      </c>
      <c r="G138" s="11" t="s">
        <v>29</v>
      </c>
      <c r="H138" s="11">
        <v>25483</v>
      </c>
      <c r="I138" s="11">
        <v>2</v>
      </c>
      <c r="J138" s="45" t="s">
        <v>64</v>
      </c>
      <c r="K138" s="11" t="s">
        <v>65</v>
      </c>
      <c r="L138" s="11" t="s">
        <v>32</v>
      </c>
      <c r="M138" s="12">
        <v>400</v>
      </c>
      <c r="N138" s="12">
        <v>2.5099999999999998</v>
      </c>
      <c r="O138" s="12">
        <v>1004</v>
      </c>
      <c r="P138" s="12">
        <v>0</v>
      </c>
      <c r="Q138" s="12">
        <v>0</v>
      </c>
      <c r="R138" s="13">
        <v>1004</v>
      </c>
      <c r="S138" s="46">
        <f t="shared" si="3"/>
        <v>25584932</v>
      </c>
    </row>
    <row r="139" spans="1:19" s="14" customFormat="1" x14ac:dyDescent="0.3">
      <c r="A139" s="10" t="s">
        <v>260</v>
      </c>
      <c r="B139" s="11" t="s">
        <v>246</v>
      </c>
      <c r="C139" s="11">
        <v>1745273</v>
      </c>
      <c r="D139" s="11" t="s">
        <v>27</v>
      </c>
      <c r="E139" s="10"/>
      <c r="F139" s="11" t="s">
        <v>28</v>
      </c>
      <c r="G139" s="11" t="s">
        <v>29</v>
      </c>
      <c r="H139" s="11">
        <v>25483</v>
      </c>
      <c r="I139" s="11">
        <v>3</v>
      </c>
      <c r="J139" s="45" t="s">
        <v>66</v>
      </c>
      <c r="K139" s="11" t="s">
        <v>67</v>
      </c>
      <c r="L139" s="11" t="s">
        <v>32</v>
      </c>
      <c r="M139" s="12">
        <v>200</v>
      </c>
      <c r="N139" s="12">
        <v>2.48</v>
      </c>
      <c r="O139" s="12">
        <v>496</v>
      </c>
      <c r="P139" s="12">
        <v>0</v>
      </c>
      <c r="Q139" s="12">
        <v>0</v>
      </c>
      <c r="R139" s="12">
        <v>496</v>
      </c>
      <c r="S139" s="55">
        <f t="shared" si="3"/>
        <v>12639568</v>
      </c>
    </row>
    <row r="140" spans="1:19" s="14" customFormat="1" x14ac:dyDescent="0.3">
      <c r="A140" s="10" t="s">
        <v>260</v>
      </c>
      <c r="B140" s="11" t="s">
        <v>246</v>
      </c>
      <c r="C140" s="11">
        <v>1745273</v>
      </c>
      <c r="D140" s="11" t="s">
        <v>27</v>
      </c>
      <c r="E140" s="10"/>
      <c r="F140" s="11" t="s">
        <v>28</v>
      </c>
      <c r="G140" s="11" t="s">
        <v>29</v>
      </c>
      <c r="H140" s="11">
        <v>25483</v>
      </c>
      <c r="I140" s="11">
        <v>4</v>
      </c>
      <c r="J140" s="45" t="s">
        <v>70</v>
      </c>
      <c r="K140" s="11" t="s">
        <v>71</v>
      </c>
      <c r="L140" s="11" t="s">
        <v>32</v>
      </c>
      <c r="M140" s="12">
        <v>200</v>
      </c>
      <c r="N140" s="12">
        <v>2.57</v>
      </c>
      <c r="O140" s="12">
        <v>514</v>
      </c>
      <c r="P140" s="12">
        <v>0</v>
      </c>
      <c r="Q140" s="12">
        <v>0</v>
      </c>
      <c r="R140" s="12">
        <v>514</v>
      </c>
      <c r="S140" s="56">
        <f t="shared" si="3"/>
        <v>13098262</v>
      </c>
    </row>
    <row r="141" spans="1:19" s="14" customFormat="1" x14ac:dyDescent="0.3">
      <c r="A141" s="10" t="s">
        <v>260</v>
      </c>
      <c r="B141" s="11" t="s">
        <v>246</v>
      </c>
      <c r="C141" s="11">
        <v>1745273</v>
      </c>
      <c r="D141" s="11" t="s">
        <v>27</v>
      </c>
      <c r="E141" s="10"/>
      <c r="F141" s="11" t="s">
        <v>28</v>
      </c>
      <c r="G141" s="11" t="s">
        <v>29</v>
      </c>
      <c r="H141" s="11">
        <v>25483</v>
      </c>
      <c r="I141" s="11">
        <v>5</v>
      </c>
      <c r="J141" s="45" t="s">
        <v>261</v>
      </c>
      <c r="K141" s="11" t="s">
        <v>262</v>
      </c>
      <c r="L141" s="11" t="s">
        <v>32</v>
      </c>
      <c r="M141" s="12">
        <v>200</v>
      </c>
      <c r="N141" s="12">
        <v>3.51</v>
      </c>
      <c r="O141" s="12">
        <v>702</v>
      </c>
      <c r="P141" s="12">
        <v>0</v>
      </c>
      <c r="Q141" s="12">
        <v>0</v>
      </c>
      <c r="R141" s="12">
        <v>702</v>
      </c>
      <c r="S141" s="56">
        <f t="shared" si="3"/>
        <v>17889066</v>
      </c>
    </row>
    <row r="142" spans="1:19" s="14" customFormat="1" x14ac:dyDescent="0.3">
      <c r="A142" s="10" t="s">
        <v>260</v>
      </c>
      <c r="B142" s="11" t="s">
        <v>246</v>
      </c>
      <c r="C142" s="11">
        <v>1745273</v>
      </c>
      <c r="D142" s="11" t="s">
        <v>27</v>
      </c>
      <c r="E142" s="10"/>
      <c r="F142" s="11" t="s">
        <v>28</v>
      </c>
      <c r="G142" s="11" t="s">
        <v>29</v>
      </c>
      <c r="H142" s="11">
        <v>25483</v>
      </c>
      <c r="I142" s="11">
        <v>6</v>
      </c>
      <c r="J142" s="45"/>
      <c r="K142" s="11" t="s">
        <v>263</v>
      </c>
      <c r="L142" s="11" t="s">
        <v>46</v>
      </c>
      <c r="M142" s="12">
        <v>0</v>
      </c>
      <c r="N142" s="12">
        <v>0</v>
      </c>
      <c r="O142" s="12">
        <v>0</v>
      </c>
      <c r="P142" s="12">
        <v>0</v>
      </c>
      <c r="Q142" s="12">
        <v>0</v>
      </c>
      <c r="R142" s="12">
        <v>0</v>
      </c>
      <c r="S142" s="56">
        <f t="shared" si="3"/>
        <v>0</v>
      </c>
    </row>
    <row r="143" spans="1:19" s="14" customFormat="1" x14ac:dyDescent="0.3">
      <c r="A143" s="10" t="s">
        <v>264</v>
      </c>
      <c r="B143" s="11" t="s">
        <v>246</v>
      </c>
      <c r="C143" s="11">
        <v>1745274</v>
      </c>
      <c r="D143" s="11" t="s">
        <v>27</v>
      </c>
      <c r="E143" s="10"/>
      <c r="F143" s="11" t="s">
        <v>28</v>
      </c>
      <c r="G143" s="11" t="s">
        <v>29</v>
      </c>
      <c r="H143" s="11">
        <v>25483</v>
      </c>
      <c r="I143" s="11">
        <v>1</v>
      </c>
      <c r="J143" s="45" t="s">
        <v>265</v>
      </c>
      <c r="K143" s="11" t="s">
        <v>266</v>
      </c>
      <c r="L143" s="11" t="s">
        <v>32</v>
      </c>
      <c r="M143" s="12">
        <v>1000</v>
      </c>
      <c r="N143" s="12">
        <v>3.28</v>
      </c>
      <c r="O143" s="12">
        <v>3280</v>
      </c>
      <c r="P143" s="12">
        <v>0</v>
      </c>
      <c r="Q143" s="12">
        <v>0</v>
      </c>
      <c r="R143" s="12">
        <v>3280</v>
      </c>
      <c r="S143" s="56">
        <f t="shared" si="3"/>
        <v>83584240</v>
      </c>
    </row>
    <row r="144" spans="1:19" s="14" customFormat="1" x14ac:dyDescent="0.3">
      <c r="A144" s="10" t="s">
        <v>264</v>
      </c>
      <c r="B144" s="11" t="s">
        <v>246</v>
      </c>
      <c r="C144" s="11">
        <v>1745274</v>
      </c>
      <c r="D144" s="11" t="s">
        <v>27</v>
      </c>
      <c r="E144" s="10"/>
      <c r="F144" s="11" t="s">
        <v>28</v>
      </c>
      <c r="G144" s="11" t="s">
        <v>29</v>
      </c>
      <c r="H144" s="11">
        <v>25483</v>
      </c>
      <c r="I144" s="11">
        <v>2</v>
      </c>
      <c r="J144" s="45" t="s">
        <v>267</v>
      </c>
      <c r="K144" s="11" t="s">
        <v>268</v>
      </c>
      <c r="L144" s="11" t="s">
        <v>32</v>
      </c>
      <c r="M144" s="12">
        <v>1000</v>
      </c>
      <c r="N144" s="12">
        <v>3.28</v>
      </c>
      <c r="O144" s="12">
        <v>3280</v>
      </c>
      <c r="P144" s="12">
        <v>0</v>
      </c>
      <c r="Q144" s="12">
        <v>0</v>
      </c>
      <c r="R144" s="12">
        <v>3280</v>
      </c>
      <c r="S144" s="56">
        <f t="shared" si="3"/>
        <v>83584240</v>
      </c>
    </row>
    <row r="145" spans="1:19" s="14" customFormat="1" x14ac:dyDescent="0.3">
      <c r="A145" s="10" t="s">
        <v>264</v>
      </c>
      <c r="B145" s="11" t="s">
        <v>246</v>
      </c>
      <c r="C145" s="11">
        <v>1745274</v>
      </c>
      <c r="D145" s="11" t="s">
        <v>27</v>
      </c>
      <c r="E145" s="10"/>
      <c r="F145" s="11" t="s">
        <v>28</v>
      </c>
      <c r="G145" s="11" t="s">
        <v>29</v>
      </c>
      <c r="H145" s="11">
        <v>25483</v>
      </c>
      <c r="I145" s="11">
        <v>3</v>
      </c>
      <c r="J145" s="45" t="s">
        <v>269</v>
      </c>
      <c r="K145" s="11" t="s">
        <v>270</v>
      </c>
      <c r="L145" s="11" t="s">
        <v>32</v>
      </c>
      <c r="M145" s="12">
        <v>1000</v>
      </c>
      <c r="N145" s="12">
        <v>3.05</v>
      </c>
      <c r="O145" s="12">
        <v>3050</v>
      </c>
      <c r="P145" s="12">
        <v>0</v>
      </c>
      <c r="Q145" s="12">
        <v>0</v>
      </c>
      <c r="R145" s="12">
        <v>3050</v>
      </c>
      <c r="S145" s="56">
        <f t="shared" si="3"/>
        <v>77723150</v>
      </c>
    </row>
    <row r="146" spans="1:19" s="14" customFormat="1" x14ac:dyDescent="0.3">
      <c r="A146" s="10" t="s">
        <v>264</v>
      </c>
      <c r="B146" s="11" t="s">
        <v>246</v>
      </c>
      <c r="C146" s="11">
        <v>1745274</v>
      </c>
      <c r="D146" s="11" t="s">
        <v>27</v>
      </c>
      <c r="E146" s="10"/>
      <c r="F146" s="11" t="s">
        <v>28</v>
      </c>
      <c r="G146" s="11" t="s">
        <v>29</v>
      </c>
      <c r="H146" s="11">
        <v>25483</v>
      </c>
      <c r="I146" s="11">
        <v>4</v>
      </c>
      <c r="J146" s="45" t="s">
        <v>271</v>
      </c>
      <c r="K146" s="11" t="s">
        <v>272</v>
      </c>
      <c r="L146" s="11" t="s">
        <v>32</v>
      </c>
      <c r="M146" s="12">
        <v>2000</v>
      </c>
      <c r="N146" s="12">
        <v>3.07</v>
      </c>
      <c r="O146" s="12">
        <v>6140</v>
      </c>
      <c r="P146" s="12">
        <v>0</v>
      </c>
      <c r="Q146" s="12">
        <v>0</v>
      </c>
      <c r="R146" s="12">
        <v>6140</v>
      </c>
      <c r="S146" s="56">
        <f t="shared" si="3"/>
        <v>156465620</v>
      </c>
    </row>
    <row r="147" spans="1:19" s="14" customFormat="1" x14ac:dyDescent="0.3">
      <c r="A147" s="10" t="s">
        <v>264</v>
      </c>
      <c r="B147" s="11" t="s">
        <v>246</v>
      </c>
      <c r="C147" s="11">
        <v>1745274</v>
      </c>
      <c r="D147" s="11" t="s">
        <v>27</v>
      </c>
      <c r="E147" s="10"/>
      <c r="F147" s="11" t="s">
        <v>28</v>
      </c>
      <c r="G147" s="11" t="s">
        <v>29</v>
      </c>
      <c r="H147" s="11">
        <v>25483</v>
      </c>
      <c r="I147" s="11">
        <v>5</v>
      </c>
      <c r="J147" s="45"/>
      <c r="K147" s="11" t="s">
        <v>273</v>
      </c>
      <c r="L147" s="11" t="s">
        <v>46</v>
      </c>
      <c r="M147" s="12">
        <v>0</v>
      </c>
      <c r="N147" s="12">
        <v>0</v>
      </c>
      <c r="O147" s="12">
        <v>0</v>
      </c>
      <c r="P147" s="12">
        <v>0</v>
      </c>
      <c r="Q147" s="12">
        <v>0</v>
      </c>
      <c r="R147" s="12">
        <v>0</v>
      </c>
      <c r="S147" s="56">
        <f t="shared" si="3"/>
        <v>0</v>
      </c>
    </row>
    <row r="148" spans="1:19" s="14" customFormat="1" x14ac:dyDescent="0.3">
      <c r="A148" s="10" t="s">
        <v>274</v>
      </c>
      <c r="B148" s="11" t="s">
        <v>246</v>
      </c>
      <c r="C148" s="11">
        <v>1745275</v>
      </c>
      <c r="D148" s="11" t="s">
        <v>27</v>
      </c>
      <c r="E148" s="10"/>
      <c r="F148" s="11" t="s">
        <v>28</v>
      </c>
      <c r="G148" s="11" t="s">
        <v>29</v>
      </c>
      <c r="H148" s="11">
        <v>25483</v>
      </c>
      <c r="I148" s="11">
        <v>1</v>
      </c>
      <c r="J148" s="45" t="s">
        <v>275</v>
      </c>
      <c r="K148" s="11" t="s">
        <v>276</v>
      </c>
      <c r="L148" s="11" t="s">
        <v>32</v>
      </c>
      <c r="M148" s="12">
        <v>500</v>
      </c>
      <c r="N148" s="12">
        <v>10.88</v>
      </c>
      <c r="O148" s="12">
        <v>5440</v>
      </c>
      <c r="P148" s="12">
        <v>0</v>
      </c>
      <c r="Q148" s="12">
        <v>0</v>
      </c>
      <c r="R148" s="12">
        <v>5440</v>
      </c>
      <c r="S148" s="56">
        <f t="shared" si="3"/>
        <v>138627520</v>
      </c>
    </row>
    <row r="149" spans="1:19" s="14" customFormat="1" x14ac:dyDescent="0.3">
      <c r="A149" s="10" t="s">
        <v>274</v>
      </c>
      <c r="B149" s="11" t="s">
        <v>246</v>
      </c>
      <c r="C149" s="11">
        <v>1745275</v>
      </c>
      <c r="D149" s="11" t="s">
        <v>27</v>
      </c>
      <c r="E149" s="10"/>
      <c r="F149" s="11" t="s">
        <v>28</v>
      </c>
      <c r="G149" s="11" t="s">
        <v>29</v>
      </c>
      <c r="H149" s="11">
        <v>25483</v>
      </c>
      <c r="I149" s="11">
        <v>2</v>
      </c>
      <c r="J149" s="45" t="s">
        <v>277</v>
      </c>
      <c r="K149" s="11" t="s">
        <v>278</v>
      </c>
      <c r="L149" s="11" t="s">
        <v>32</v>
      </c>
      <c r="M149" s="12">
        <v>500</v>
      </c>
      <c r="N149" s="12">
        <v>10.88</v>
      </c>
      <c r="O149" s="12">
        <v>5440</v>
      </c>
      <c r="P149" s="12">
        <v>0</v>
      </c>
      <c r="Q149" s="12">
        <v>0</v>
      </c>
      <c r="R149" s="12">
        <v>5440</v>
      </c>
      <c r="S149" s="56">
        <f t="shared" si="3"/>
        <v>138627520</v>
      </c>
    </row>
    <row r="150" spans="1:19" s="14" customFormat="1" x14ac:dyDescent="0.3">
      <c r="A150" s="10" t="s">
        <v>274</v>
      </c>
      <c r="B150" s="11" t="s">
        <v>246</v>
      </c>
      <c r="C150" s="11">
        <v>1745275</v>
      </c>
      <c r="D150" s="11" t="s">
        <v>27</v>
      </c>
      <c r="E150" s="10"/>
      <c r="F150" s="11" t="s">
        <v>28</v>
      </c>
      <c r="G150" s="11" t="s">
        <v>29</v>
      </c>
      <c r="H150" s="11">
        <v>25483</v>
      </c>
      <c r="I150" s="11">
        <v>3</v>
      </c>
      <c r="J150" s="45" t="s">
        <v>74</v>
      </c>
      <c r="K150" s="11" t="s">
        <v>75</v>
      </c>
      <c r="L150" s="11" t="s">
        <v>32</v>
      </c>
      <c r="M150" s="12">
        <v>800</v>
      </c>
      <c r="N150" s="12">
        <v>2.7</v>
      </c>
      <c r="O150" s="12">
        <v>2160</v>
      </c>
      <c r="P150" s="12">
        <v>0</v>
      </c>
      <c r="Q150" s="12">
        <v>0</v>
      </c>
      <c r="R150" s="12">
        <v>2160</v>
      </c>
      <c r="S150" s="56">
        <f t="shared" si="3"/>
        <v>55043280</v>
      </c>
    </row>
    <row r="151" spans="1:19" s="14" customFormat="1" x14ac:dyDescent="0.3">
      <c r="A151" s="10" t="s">
        <v>274</v>
      </c>
      <c r="B151" s="11" t="s">
        <v>246</v>
      </c>
      <c r="C151" s="11">
        <v>1745275</v>
      </c>
      <c r="D151" s="11" t="s">
        <v>27</v>
      </c>
      <c r="E151" s="10"/>
      <c r="F151" s="11" t="s">
        <v>28</v>
      </c>
      <c r="G151" s="11" t="s">
        <v>29</v>
      </c>
      <c r="H151" s="11">
        <v>25483</v>
      </c>
      <c r="I151" s="11">
        <v>4</v>
      </c>
      <c r="J151" s="45"/>
      <c r="K151" s="11" t="s">
        <v>279</v>
      </c>
      <c r="L151" s="11" t="s">
        <v>46</v>
      </c>
      <c r="M151" s="12">
        <v>0</v>
      </c>
      <c r="N151" s="12">
        <v>0</v>
      </c>
      <c r="O151" s="12">
        <v>0</v>
      </c>
      <c r="P151" s="12">
        <v>0</v>
      </c>
      <c r="Q151" s="12">
        <v>0</v>
      </c>
      <c r="R151" s="12">
        <v>0</v>
      </c>
      <c r="S151" s="56">
        <f t="shared" si="3"/>
        <v>0</v>
      </c>
    </row>
    <row r="152" spans="1:19" s="14" customFormat="1" x14ac:dyDescent="0.3">
      <c r="A152" s="10" t="s">
        <v>280</v>
      </c>
      <c r="B152" s="11" t="s">
        <v>246</v>
      </c>
      <c r="C152" s="11">
        <v>1745282</v>
      </c>
      <c r="D152" s="11" t="s">
        <v>125</v>
      </c>
      <c r="E152" s="10"/>
      <c r="F152" s="11" t="s">
        <v>126</v>
      </c>
      <c r="G152" s="11" t="s">
        <v>81</v>
      </c>
      <c r="H152" s="11">
        <v>24305</v>
      </c>
      <c r="I152" s="11">
        <v>1</v>
      </c>
      <c r="J152" s="45" t="s">
        <v>171</v>
      </c>
      <c r="K152" s="11" t="s">
        <v>172</v>
      </c>
      <c r="L152" s="11" t="s">
        <v>32</v>
      </c>
      <c r="M152" s="12">
        <v>2400</v>
      </c>
      <c r="N152" s="12">
        <v>6.37</v>
      </c>
      <c r="O152" s="12">
        <v>15288</v>
      </c>
      <c r="P152" s="12">
        <v>0</v>
      </c>
      <c r="Q152" s="12">
        <v>0</v>
      </c>
      <c r="R152" s="12">
        <v>15288</v>
      </c>
      <c r="S152" s="56">
        <f t="shared" si="3"/>
        <v>371574840</v>
      </c>
    </row>
    <row r="153" spans="1:19" s="14" customFormat="1" x14ac:dyDescent="0.3">
      <c r="A153" s="10" t="s">
        <v>280</v>
      </c>
      <c r="B153" s="11" t="s">
        <v>246</v>
      </c>
      <c r="C153" s="11">
        <v>1745282</v>
      </c>
      <c r="D153" s="11" t="s">
        <v>125</v>
      </c>
      <c r="E153" s="10"/>
      <c r="F153" s="11" t="s">
        <v>126</v>
      </c>
      <c r="G153" s="11" t="s">
        <v>81</v>
      </c>
      <c r="H153" s="11">
        <v>24305</v>
      </c>
      <c r="I153" s="11">
        <v>2</v>
      </c>
      <c r="J153" s="45" t="s">
        <v>88</v>
      </c>
      <c r="K153" s="11" t="s">
        <v>89</v>
      </c>
      <c r="L153" s="11" t="s">
        <v>32</v>
      </c>
      <c r="M153" s="12">
        <v>2400</v>
      </c>
      <c r="N153" s="12">
        <v>5.67</v>
      </c>
      <c r="O153" s="12">
        <v>13608</v>
      </c>
      <c r="P153" s="12">
        <v>0</v>
      </c>
      <c r="Q153" s="12">
        <v>0</v>
      </c>
      <c r="R153" s="12">
        <v>13608</v>
      </c>
      <c r="S153" s="56">
        <f t="shared" si="3"/>
        <v>330742440</v>
      </c>
    </row>
    <row r="154" spans="1:19" s="14" customFormat="1" x14ac:dyDescent="0.3">
      <c r="A154" s="10" t="s">
        <v>280</v>
      </c>
      <c r="B154" s="11" t="s">
        <v>246</v>
      </c>
      <c r="C154" s="11">
        <v>1745282</v>
      </c>
      <c r="D154" s="11" t="s">
        <v>125</v>
      </c>
      <c r="E154" s="10"/>
      <c r="F154" s="11" t="s">
        <v>126</v>
      </c>
      <c r="G154" s="11" t="s">
        <v>81</v>
      </c>
      <c r="H154" s="11">
        <v>24305</v>
      </c>
      <c r="I154" s="11">
        <v>3</v>
      </c>
      <c r="J154" s="45" t="s">
        <v>90</v>
      </c>
      <c r="K154" s="11" t="s">
        <v>91</v>
      </c>
      <c r="L154" s="11" t="s">
        <v>32</v>
      </c>
      <c r="M154" s="12">
        <v>1200</v>
      </c>
      <c r="N154" s="12">
        <v>5.89</v>
      </c>
      <c r="O154" s="12">
        <v>7068</v>
      </c>
      <c r="P154" s="12">
        <v>0</v>
      </c>
      <c r="Q154" s="12">
        <v>0</v>
      </c>
      <c r="R154" s="12">
        <v>7068</v>
      </c>
      <c r="S154" s="56">
        <f t="shared" si="3"/>
        <v>171787740</v>
      </c>
    </row>
    <row r="155" spans="1:19" s="14" customFormat="1" x14ac:dyDescent="0.3">
      <c r="A155" s="10" t="s">
        <v>280</v>
      </c>
      <c r="B155" s="11" t="s">
        <v>246</v>
      </c>
      <c r="C155" s="11">
        <v>1745282</v>
      </c>
      <c r="D155" s="11" t="s">
        <v>125</v>
      </c>
      <c r="E155" s="10"/>
      <c r="F155" s="11" t="s">
        <v>126</v>
      </c>
      <c r="G155" s="11" t="s">
        <v>81</v>
      </c>
      <c r="H155" s="11">
        <v>24305</v>
      </c>
      <c r="I155" s="11">
        <v>4</v>
      </c>
      <c r="J155" s="45" t="s">
        <v>173</v>
      </c>
      <c r="K155" s="11" t="s">
        <v>174</v>
      </c>
      <c r="L155" s="11" t="s">
        <v>32</v>
      </c>
      <c r="M155" s="12">
        <v>1200</v>
      </c>
      <c r="N155" s="12">
        <v>4.0999999999999996</v>
      </c>
      <c r="O155" s="12">
        <v>4920</v>
      </c>
      <c r="P155" s="12">
        <v>0</v>
      </c>
      <c r="Q155" s="12">
        <v>0</v>
      </c>
      <c r="R155" s="12">
        <v>4920</v>
      </c>
      <c r="S155" s="56">
        <f t="shared" si="3"/>
        <v>119580600</v>
      </c>
    </row>
    <row r="156" spans="1:19" s="14" customFormat="1" x14ac:dyDescent="0.3">
      <c r="A156" s="10" t="s">
        <v>280</v>
      </c>
      <c r="B156" s="11" t="s">
        <v>246</v>
      </c>
      <c r="C156" s="11">
        <v>1745282</v>
      </c>
      <c r="D156" s="11" t="s">
        <v>125</v>
      </c>
      <c r="E156" s="10"/>
      <c r="F156" s="11" t="s">
        <v>126</v>
      </c>
      <c r="G156" s="11" t="s">
        <v>81</v>
      </c>
      <c r="H156" s="11">
        <v>24305</v>
      </c>
      <c r="I156" s="11">
        <v>5</v>
      </c>
      <c r="J156" s="45" t="s">
        <v>175</v>
      </c>
      <c r="K156" s="11" t="s">
        <v>176</v>
      </c>
      <c r="L156" s="11" t="s">
        <v>32</v>
      </c>
      <c r="M156" s="12">
        <v>1200</v>
      </c>
      <c r="N156" s="12">
        <v>5.89</v>
      </c>
      <c r="O156" s="12">
        <v>7068</v>
      </c>
      <c r="P156" s="12">
        <v>0</v>
      </c>
      <c r="Q156" s="12">
        <v>0</v>
      </c>
      <c r="R156" s="12">
        <v>7068</v>
      </c>
      <c r="S156" s="56">
        <f t="shared" si="3"/>
        <v>171787740</v>
      </c>
    </row>
    <row r="157" spans="1:19" s="14" customFormat="1" x14ac:dyDescent="0.3">
      <c r="A157" s="10" t="s">
        <v>280</v>
      </c>
      <c r="B157" s="11" t="s">
        <v>246</v>
      </c>
      <c r="C157" s="11">
        <v>1745282</v>
      </c>
      <c r="D157" s="11" t="s">
        <v>125</v>
      </c>
      <c r="E157" s="10"/>
      <c r="F157" s="11" t="s">
        <v>126</v>
      </c>
      <c r="G157" s="11" t="s">
        <v>81</v>
      </c>
      <c r="H157" s="11">
        <v>24305</v>
      </c>
      <c r="I157" s="11">
        <v>6</v>
      </c>
      <c r="J157" s="45" t="s">
        <v>177</v>
      </c>
      <c r="K157" s="11" t="s">
        <v>178</v>
      </c>
      <c r="L157" s="11" t="s">
        <v>32</v>
      </c>
      <c r="M157" s="12">
        <v>1200</v>
      </c>
      <c r="N157" s="12">
        <v>5.62</v>
      </c>
      <c r="O157" s="12">
        <v>6744</v>
      </c>
      <c r="P157" s="12">
        <v>0</v>
      </c>
      <c r="Q157" s="12">
        <v>0</v>
      </c>
      <c r="R157" s="12">
        <v>6744</v>
      </c>
      <c r="S157" s="56">
        <f t="shared" si="3"/>
        <v>163912920</v>
      </c>
    </row>
    <row r="158" spans="1:19" s="14" customFormat="1" x14ac:dyDescent="0.3">
      <c r="A158" s="10" t="s">
        <v>280</v>
      </c>
      <c r="B158" s="11" t="s">
        <v>246</v>
      </c>
      <c r="C158" s="11">
        <v>1745282</v>
      </c>
      <c r="D158" s="11" t="s">
        <v>125</v>
      </c>
      <c r="E158" s="10"/>
      <c r="F158" s="11" t="s">
        <v>126</v>
      </c>
      <c r="G158" s="11" t="s">
        <v>81</v>
      </c>
      <c r="H158" s="11">
        <v>24305</v>
      </c>
      <c r="I158" s="11">
        <v>7</v>
      </c>
      <c r="J158" s="45" t="s">
        <v>179</v>
      </c>
      <c r="K158" s="11" t="s">
        <v>180</v>
      </c>
      <c r="L158" s="11" t="s">
        <v>32</v>
      </c>
      <c r="M158" s="12">
        <v>1200</v>
      </c>
      <c r="N158" s="12">
        <v>5.62</v>
      </c>
      <c r="O158" s="12">
        <v>6744</v>
      </c>
      <c r="P158" s="12">
        <v>0</v>
      </c>
      <c r="Q158" s="12">
        <v>0</v>
      </c>
      <c r="R158" s="12">
        <v>6744</v>
      </c>
      <c r="S158" s="56">
        <f t="shared" si="3"/>
        <v>163912920</v>
      </c>
    </row>
    <row r="159" spans="1:19" s="14" customFormat="1" x14ac:dyDescent="0.3">
      <c r="A159" s="10" t="s">
        <v>280</v>
      </c>
      <c r="B159" s="11" t="s">
        <v>246</v>
      </c>
      <c r="C159" s="11">
        <v>1745282</v>
      </c>
      <c r="D159" s="11" t="s">
        <v>125</v>
      </c>
      <c r="E159" s="10"/>
      <c r="F159" s="11" t="s">
        <v>126</v>
      </c>
      <c r="G159" s="11" t="s">
        <v>81</v>
      </c>
      <c r="H159" s="11">
        <v>24305</v>
      </c>
      <c r="I159" s="11">
        <v>8</v>
      </c>
      <c r="J159" s="45"/>
      <c r="K159" s="11" t="s">
        <v>281</v>
      </c>
      <c r="L159" s="11" t="s">
        <v>46</v>
      </c>
      <c r="M159" s="12">
        <v>0</v>
      </c>
      <c r="N159" s="12">
        <v>0</v>
      </c>
      <c r="O159" s="12">
        <v>0</v>
      </c>
      <c r="P159" s="12">
        <v>0</v>
      </c>
      <c r="Q159" s="12">
        <v>0</v>
      </c>
      <c r="R159" s="12">
        <v>0</v>
      </c>
      <c r="S159" s="56">
        <f t="shared" si="3"/>
        <v>0</v>
      </c>
    </row>
    <row r="160" spans="1:19" s="14" customFormat="1" x14ac:dyDescent="0.3">
      <c r="A160" s="10" t="s">
        <v>282</v>
      </c>
      <c r="B160" s="11" t="s">
        <v>246</v>
      </c>
      <c r="C160" s="11">
        <v>1745283</v>
      </c>
      <c r="D160" s="11" t="s">
        <v>125</v>
      </c>
      <c r="E160" s="10"/>
      <c r="F160" s="11" t="s">
        <v>126</v>
      </c>
      <c r="G160" s="11" t="s">
        <v>81</v>
      </c>
      <c r="H160" s="11">
        <v>24305</v>
      </c>
      <c r="I160" s="11">
        <v>1</v>
      </c>
      <c r="J160" s="45" t="s">
        <v>147</v>
      </c>
      <c r="K160" s="11" t="s">
        <v>148</v>
      </c>
      <c r="L160" s="11" t="s">
        <v>32</v>
      </c>
      <c r="M160" s="12">
        <v>800</v>
      </c>
      <c r="N160" s="12">
        <v>5.85</v>
      </c>
      <c r="O160" s="12">
        <v>4680</v>
      </c>
      <c r="P160" s="12">
        <v>0</v>
      </c>
      <c r="Q160" s="12">
        <v>0</v>
      </c>
      <c r="R160" s="12">
        <v>4680</v>
      </c>
      <c r="S160" s="56">
        <f t="shared" si="3"/>
        <v>113747400</v>
      </c>
    </row>
    <row r="161" spans="1:19" s="14" customFormat="1" x14ac:dyDescent="0.3">
      <c r="A161" s="10" t="s">
        <v>282</v>
      </c>
      <c r="B161" s="11" t="s">
        <v>246</v>
      </c>
      <c r="C161" s="11">
        <v>1745283</v>
      </c>
      <c r="D161" s="11" t="s">
        <v>125</v>
      </c>
      <c r="E161" s="10"/>
      <c r="F161" s="11" t="s">
        <v>126</v>
      </c>
      <c r="G161" s="11" t="s">
        <v>81</v>
      </c>
      <c r="H161" s="11">
        <v>24305</v>
      </c>
      <c r="I161" s="11">
        <v>2</v>
      </c>
      <c r="J161" s="45" t="s">
        <v>149</v>
      </c>
      <c r="K161" s="11" t="s">
        <v>150</v>
      </c>
      <c r="L161" s="11" t="s">
        <v>32</v>
      </c>
      <c r="M161" s="12">
        <v>200</v>
      </c>
      <c r="N161" s="12">
        <v>5.85</v>
      </c>
      <c r="O161" s="12">
        <v>1170</v>
      </c>
      <c r="P161" s="12">
        <v>0</v>
      </c>
      <c r="Q161" s="12">
        <v>0</v>
      </c>
      <c r="R161" s="12">
        <v>1170</v>
      </c>
      <c r="S161" s="56">
        <f t="shared" si="3"/>
        <v>28436850</v>
      </c>
    </row>
    <row r="162" spans="1:19" s="14" customFormat="1" x14ac:dyDescent="0.3">
      <c r="A162" s="10" t="s">
        <v>282</v>
      </c>
      <c r="B162" s="11" t="s">
        <v>246</v>
      </c>
      <c r="C162" s="11">
        <v>1745283</v>
      </c>
      <c r="D162" s="11" t="s">
        <v>125</v>
      </c>
      <c r="E162" s="10"/>
      <c r="F162" s="11" t="s">
        <v>126</v>
      </c>
      <c r="G162" s="11" t="s">
        <v>81</v>
      </c>
      <c r="H162" s="11">
        <v>24305</v>
      </c>
      <c r="I162" s="11">
        <v>3</v>
      </c>
      <c r="J162" s="45" t="s">
        <v>82</v>
      </c>
      <c r="K162" s="11" t="s">
        <v>83</v>
      </c>
      <c r="L162" s="11" t="s">
        <v>32</v>
      </c>
      <c r="M162" s="12">
        <v>500</v>
      </c>
      <c r="N162" s="12">
        <v>5.85</v>
      </c>
      <c r="O162" s="12">
        <v>2925</v>
      </c>
      <c r="P162" s="12">
        <v>0</v>
      </c>
      <c r="Q162" s="12">
        <v>0</v>
      </c>
      <c r="R162" s="12">
        <v>2925</v>
      </c>
      <c r="S162" s="56">
        <f t="shared" si="3"/>
        <v>71092125</v>
      </c>
    </row>
    <row r="163" spans="1:19" s="14" customFormat="1" x14ac:dyDescent="0.3">
      <c r="A163" s="10" t="s">
        <v>282</v>
      </c>
      <c r="B163" s="11" t="s">
        <v>246</v>
      </c>
      <c r="C163" s="11">
        <v>1745283</v>
      </c>
      <c r="D163" s="11" t="s">
        <v>125</v>
      </c>
      <c r="E163" s="10"/>
      <c r="F163" s="11" t="s">
        <v>126</v>
      </c>
      <c r="G163" s="11" t="s">
        <v>81</v>
      </c>
      <c r="H163" s="11">
        <v>24305</v>
      </c>
      <c r="I163" s="11">
        <v>4</v>
      </c>
      <c r="J163" s="45" t="s">
        <v>84</v>
      </c>
      <c r="K163" s="11" t="s">
        <v>85</v>
      </c>
      <c r="L163" s="11" t="s">
        <v>32</v>
      </c>
      <c r="M163" s="12">
        <v>100</v>
      </c>
      <c r="N163" s="12">
        <v>5.85</v>
      </c>
      <c r="O163" s="12">
        <v>585</v>
      </c>
      <c r="P163" s="12">
        <v>0</v>
      </c>
      <c r="Q163" s="12">
        <v>0</v>
      </c>
      <c r="R163" s="12">
        <v>585</v>
      </c>
      <c r="S163" s="56">
        <f t="shared" si="3"/>
        <v>14218425</v>
      </c>
    </row>
    <row r="164" spans="1:19" s="14" customFormat="1" x14ac:dyDescent="0.3">
      <c r="A164" s="10" t="s">
        <v>282</v>
      </c>
      <c r="B164" s="11" t="s">
        <v>246</v>
      </c>
      <c r="C164" s="11">
        <v>1745283</v>
      </c>
      <c r="D164" s="11" t="s">
        <v>125</v>
      </c>
      <c r="E164" s="10"/>
      <c r="F164" s="11" t="s">
        <v>126</v>
      </c>
      <c r="G164" s="11" t="s">
        <v>81</v>
      </c>
      <c r="H164" s="11">
        <v>24305</v>
      </c>
      <c r="I164" s="11">
        <v>5</v>
      </c>
      <c r="J164" s="45" t="s">
        <v>151</v>
      </c>
      <c r="K164" s="11" t="s">
        <v>152</v>
      </c>
      <c r="L164" s="11" t="s">
        <v>32</v>
      </c>
      <c r="M164" s="12">
        <v>300</v>
      </c>
      <c r="N164" s="12">
        <v>5.75</v>
      </c>
      <c r="O164" s="12">
        <v>1725</v>
      </c>
      <c r="P164" s="12">
        <v>0</v>
      </c>
      <c r="Q164" s="12">
        <v>0</v>
      </c>
      <c r="R164" s="12">
        <v>1725</v>
      </c>
      <c r="S164" s="56">
        <f t="shared" si="3"/>
        <v>41926125</v>
      </c>
    </row>
    <row r="165" spans="1:19" s="14" customFormat="1" x14ac:dyDescent="0.3">
      <c r="A165" s="10" t="s">
        <v>282</v>
      </c>
      <c r="B165" s="11" t="s">
        <v>246</v>
      </c>
      <c r="C165" s="11">
        <v>1745283</v>
      </c>
      <c r="D165" s="11" t="s">
        <v>125</v>
      </c>
      <c r="E165" s="10"/>
      <c r="F165" s="11" t="s">
        <v>126</v>
      </c>
      <c r="G165" s="11" t="s">
        <v>81</v>
      </c>
      <c r="H165" s="11">
        <v>24305</v>
      </c>
      <c r="I165" s="11">
        <v>6</v>
      </c>
      <c r="J165" s="45" t="s">
        <v>153</v>
      </c>
      <c r="K165" s="11" t="s">
        <v>154</v>
      </c>
      <c r="L165" s="11" t="s">
        <v>32</v>
      </c>
      <c r="M165" s="12">
        <v>100</v>
      </c>
      <c r="N165" s="12">
        <v>5.75</v>
      </c>
      <c r="O165" s="12">
        <v>575</v>
      </c>
      <c r="P165" s="12">
        <v>0</v>
      </c>
      <c r="Q165" s="12">
        <v>0</v>
      </c>
      <c r="R165" s="12">
        <v>575</v>
      </c>
      <c r="S165" s="56">
        <f t="shared" si="3"/>
        <v>13975375</v>
      </c>
    </row>
    <row r="166" spans="1:19" s="14" customFormat="1" x14ac:dyDescent="0.3">
      <c r="A166" s="10" t="s">
        <v>282</v>
      </c>
      <c r="B166" s="11" t="s">
        <v>246</v>
      </c>
      <c r="C166" s="11">
        <v>1745283</v>
      </c>
      <c r="D166" s="11" t="s">
        <v>125</v>
      </c>
      <c r="E166" s="10"/>
      <c r="F166" s="11" t="s">
        <v>126</v>
      </c>
      <c r="G166" s="11" t="s">
        <v>81</v>
      </c>
      <c r="H166" s="11">
        <v>24305</v>
      </c>
      <c r="I166" s="11">
        <v>7</v>
      </c>
      <c r="J166" s="45" t="s">
        <v>155</v>
      </c>
      <c r="K166" s="11" t="s">
        <v>156</v>
      </c>
      <c r="L166" s="11" t="s">
        <v>32</v>
      </c>
      <c r="M166" s="12">
        <v>100</v>
      </c>
      <c r="N166" s="12">
        <v>6.33</v>
      </c>
      <c r="O166" s="12">
        <v>633</v>
      </c>
      <c r="P166" s="12">
        <v>0</v>
      </c>
      <c r="Q166" s="12">
        <v>0</v>
      </c>
      <c r="R166" s="12">
        <v>633</v>
      </c>
      <c r="S166" s="56">
        <f t="shared" si="3"/>
        <v>15385065</v>
      </c>
    </row>
    <row r="167" spans="1:19" s="14" customFormat="1" x14ac:dyDescent="0.3">
      <c r="A167" s="10" t="s">
        <v>282</v>
      </c>
      <c r="B167" s="11" t="s">
        <v>246</v>
      </c>
      <c r="C167" s="11">
        <v>1745283</v>
      </c>
      <c r="D167" s="11" t="s">
        <v>125</v>
      </c>
      <c r="E167" s="10"/>
      <c r="F167" s="11" t="s">
        <v>126</v>
      </c>
      <c r="G167" s="11" t="s">
        <v>81</v>
      </c>
      <c r="H167" s="11">
        <v>24305</v>
      </c>
      <c r="I167" s="11">
        <v>8</v>
      </c>
      <c r="J167" s="45" t="s">
        <v>157</v>
      </c>
      <c r="K167" s="11" t="s">
        <v>158</v>
      </c>
      <c r="L167" s="11" t="s">
        <v>32</v>
      </c>
      <c r="M167" s="12">
        <v>100</v>
      </c>
      <c r="N167" s="12">
        <v>6.33</v>
      </c>
      <c r="O167" s="12">
        <v>633</v>
      </c>
      <c r="P167" s="12">
        <v>0</v>
      </c>
      <c r="Q167" s="12">
        <v>0</v>
      </c>
      <c r="R167" s="12">
        <v>633</v>
      </c>
      <c r="S167" s="56">
        <f t="shared" si="3"/>
        <v>15385065</v>
      </c>
    </row>
    <row r="168" spans="1:19" s="14" customFormat="1" x14ac:dyDescent="0.3">
      <c r="A168" s="10" t="s">
        <v>282</v>
      </c>
      <c r="B168" s="11" t="s">
        <v>246</v>
      </c>
      <c r="C168" s="11">
        <v>1745283</v>
      </c>
      <c r="D168" s="11" t="s">
        <v>125</v>
      </c>
      <c r="E168" s="10"/>
      <c r="F168" s="11" t="s">
        <v>126</v>
      </c>
      <c r="G168" s="11" t="s">
        <v>81</v>
      </c>
      <c r="H168" s="11">
        <v>24305</v>
      </c>
      <c r="I168" s="11">
        <v>9</v>
      </c>
      <c r="J168" s="45" t="s">
        <v>159</v>
      </c>
      <c r="K168" s="11" t="s">
        <v>160</v>
      </c>
      <c r="L168" s="11" t="s">
        <v>32</v>
      </c>
      <c r="M168" s="12">
        <v>600</v>
      </c>
      <c r="N168" s="12">
        <v>2.88</v>
      </c>
      <c r="O168" s="12">
        <v>1728</v>
      </c>
      <c r="P168" s="12">
        <v>0</v>
      </c>
      <c r="Q168" s="12">
        <v>0</v>
      </c>
      <c r="R168" s="12">
        <v>1728</v>
      </c>
      <c r="S168" s="56">
        <f t="shared" si="3"/>
        <v>41999040</v>
      </c>
    </row>
    <row r="169" spans="1:19" s="14" customFormat="1" x14ac:dyDescent="0.3">
      <c r="A169" s="10" t="s">
        <v>282</v>
      </c>
      <c r="B169" s="11" t="s">
        <v>246</v>
      </c>
      <c r="C169" s="11">
        <v>1745283</v>
      </c>
      <c r="D169" s="11" t="s">
        <v>125</v>
      </c>
      <c r="E169" s="10"/>
      <c r="F169" s="11" t="s">
        <v>126</v>
      </c>
      <c r="G169" s="11" t="s">
        <v>81</v>
      </c>
      <c r="H169" s="11">
        <v>24305</v>
      </c>
      <c r="I169" s="11">
        <v>10</v>
      </c>
      <c r="J169" s="45" t="s">
        <v>161</v>
      </c>
      <c r="K169" s="11" t="s">
        <v>162</v>
      </c>
      <c r="L169" s="11" t="s">
        <v>32</v>
      </c>
      <c r="M169" s="12">
        <v>300</v>
      </c>
      <c r="N169" s="12">
        <v>5.75</v>
      </c>
      <c r="O169" s="12">
        <v>1725</v>
      </c>
      <c r="P169" s="12">
        <v>0</v>
      </c>
      <c r="Q169" s="12">
        <v>0</v>
      </c>
      <c r="R169" s="12">
        <v>1725</v>
      </c>
      <c r="S169" s="56">
        <f t="shared" si="3"/>
        <v>41926125</v>
      </c>
    </row>
    <row r="170" spans="1:19" s="14" customFormat="1" x14ac:dyDescent="0.3">
      <c r="A170" s="10" t="s">
        <v>282</v>
      </c>
      <c r="B170" s="11" t="s">
        <v>246</v>
      </c>
      <c r="C170" s="11">
        <v>1745283</v>
      </c>
      <c r="D170" s="11" t="s">
        <v>125</v>
      </c>
      <c r="E170" s="10"/>
      <c r="F170" s="11" t="s">
        <v>126</v>
      </c>
      <c r="G170" s="11" t="s">
        <v>81</v>
      </c>
      <c r="H170" s="11">
        <v>24305</v>
      </c>
      <c r="I170" s="11">
        <v>11</v>
      </c>
      <c r="J170" s="45" t="s">
        <v>163</v>
      </c>
      <c r="K170" s="11" t="s">
        <v>164</v>
      </c>
      <c r="L170" s="11" t="s">
        <v>32</v>
      </c>
      <c r="M170" s="12">
        <v>100</v>
      </c>
      <c r="N170" s="12">
        <v>5.75</v>
      </c>
      <c r="O170" s="12">
        <v>575</v>
      </c>
      <c r="P170" s="12">
        <v>0</v>
      </c>
      <c r="Q170" s="12">
        <v>0</v>
      </c>
      <c r="R170" s="12">
        <v>575</v>
      </c>
      <c r="S170" s="56">
        <f t="shared" si="3"/>
        <v>13975375</v>
      </c>
    </row>
    <row r="171" spans="1:19" s="14" customFormat="1" x14ac:dyDescent="0.3">
      <c r="A171" s="10" t="s">
        <v>282</v>
      </c>
      <c r="B171" s="11" t="s">
        <v>246</v>
      </c>
      <c r="C171" s="11">
        <v>1745283</v>
      </c>
      <c r="D171" s="11" t="s">
        <v>125</v>
      </c>
      <c r="E171" s="10"/>
      <c r="F171" s="11" t="s">
        <v>126</v>
      </c>
      <c r="G171" s="11" t="s">
        <v>81</v>
      </c>
      <c r="H171" s="11">
        <v>24305</v>
      </c>
      <c r="I171" s="11">
        <v>12</v>
      </c>
      <c r="J171" s="45" t="s">
        <v>165</v>
      </c>
      <c r="K171" s="11" t="s">
        <v>166</v>
      </c>
      <c r="L171" s="11" t="s">
        <v>32</v>
      </c>
      <c r="M171" s="12">
        <v>100</v>
      </c>
      <c r="N171" s="12">
        <v>6.33</v>
      </c>
      <c r="O171" s="12">
        <v>633</v>
      </c>
      <c r="P171" s="12">
        <v>0</v>
      </c>
      <c r="Q171" s="12">
        <v>0</v>
      </c>
      <c r="R171" s="12">
        <v>633</v>
      </c>
      <c r="S171" s="56">
        <f t="shared" si="3"/>
        <v>15385065</v>
      </c>
    </row>
    <row r="172" spans="1:19" s="14" customFormat="1" x14ac:dyDescent="0.3">
      <c r="A172" s="10" t="s">
        <v>282</v>
      </c>
      <c r="B172" s="11" t="s">
        <v>246</v>
      </c>
      <c r="C172" s="11">
        <v>1745283</v>
      </c>
      <c r="D172" s="11" t="s">
        <v>125</v>
      </c>
      <c r="E172" s="10"/>
      <c r="F172" s="11" t="s">
        <v>126</v>
      </c>
      <c r="G172" s="11" t="s">
        <v>81</v>
      </c>
      <c r="H172" s="11">
        <v>24305</v>
      </c>
      <c r="I172" s="11">
        <v>13</v>
      </c>
      <c r="J172" s="45" t="s">
        <v>167</v>
      </c>
      <c r="K172" s="11" t="s">
        <v>168</v>
      </c>
      <c r="L172" s="11" t="s">
        <v>32</v>
      </c>
      <c r="M172" s="12">
        <v>100</v>
      </c>
      <c r="N172" s="12">
        <v>6.33</v>
      </c>
      <c r="O172" s="12">
        <v>633</v>
      </c>
      <c r="P172" s="12">
        <v>0</v>
      </c>
      <c r="Q172" s="12">
        <v>0</v>
      </c>
      <c r="R172" s="12">
        <v>633</v>
      </c>
      <c r="S172" s="56">
        <f t="shared" si="3"/>
        <v>15385065</v>
      </c>
    </row>
    <row r="173" spans="1:19" s="14" customFormat="1" x14ac:dyDescent="0.3">
      <c r="A173" s="10" t="s">
        <v>282</v>
      </c>
      <c r="B173" s="11" t="s">
        <v>246</v>
      </c>
      <c r="C173" s="11">
        <v>1745283</v>
      </c>
      <c r="D173" s="11" t="s">
        <v>125</v>
      </c>
      <c r="E173" s="10"/>
      <c r="F173" s="11" t="s">
        <v>126</v>
      </c>
      <c r="G173" s="11" t="s">
        <v>81</v>
      </c>
      <c r="H173" s="11">
        <v>24305</v>
      </c>
      <c r="I173" s="11">
        <v>14</v>
      </c>
      <c r="J173" s="45"/>
      <c r="K173" s="11" t="s">
        <v>283</v>
      </c>
      <c r="L173" s="11" t="s">
        <v>46</v>
      </c>
      <c r="M173" s="12">
        <v>0</v>
      </c>
      <c r="N173" s="12">
        <v>0</v>
      </c>
      <c r="O173" s="12">
        <v>0</v>
      </c>
      <c r="P173" s="12">
        <v>0</v>
      </c>
      <c r="Q173" s="12">
        <v>0</v>
      </c>
      <c r="R173" s="12">
        <v>0</v>
      </c>
      <c r="S173" s="56">
        <f t="shared" si="3"/>
        <v>0</v>
      </c>
    </row>
    <row r="174" spans="1:19" s="14" customFormat="1" x14ac:dyDescent="0.3">
      <c r="A174" s="10" t="s">
        <v>284</v>
      </c>
      <c r="B174" s="11" t="s">
        <v>246</v>
      </c>
      <c r="C174" s="11">
        <v>1745284</v>
      </c>
      <c r="D174" s="11" t="s">
        <v>125</v>
      </c>
      <c r="E174" s="10"/>
      <c r="F174" s="11" t="s">
        <v>126</v>
      </c>
      <c r="G174" s="11" t="s">
        <v>81</v>
      </c>
      <c r="H174" s="11">
        <v>24305</v>
      </c>
      <c r="I174" s="11">
        <v>1</v>
      </c>
      <c r="J174" s="45" t="s">
        <v>86</v>
      </c>
      <c r="K174" s="11" t="s">
        <v>87</v>
      </c>
      <c r="L174" s="11" t="s">
        <v>32</v>
      </c>
      <c r="M174" s="12">
        <v>1200</v>
      </c>
      <c r="N174" s="12">
        <v>5.1100000000000003</v>
      </c>
      <c r="O174" s="12">
        <v>6132</v>
      </c>
      <c r="P174" s="12">
        <v>0</v>
      </c>
      <c r="Q174" s="12">
        <v>0</v>
      </c>
      <c r="R174" s="12">
        <v>6132</v>
      </c>
      <c r="S174" s="56">
        <f t="shared" si="3"/>
        <v>149038260</v>
      </c>
    </row>
    <row r="175" spans="1:19" s="14" customFormat="1" x14ac:dyDescent="0.3">
      <c r="A175" s="10" t="s">
        <v>284</v>
      </c>
      <c r="B175" s="11" t="s">
        <v>246</v>
      </c>
      <c r="C175" s="11">
        <v>1745284</v>
      </c>
      <c r="D175" s="11" t="s">
        <v>125</v>
      </c>
      <c r="E175" s="10"/>
      <c r="F175" s="11" t="s">
        <v>126</v>
      </c>
      <c r="G175" s="11" t="s">
        <v>81</v>
      </c>
      <c r="H175" s="11">
        <v>24305</v>
      </c>
      <c r="I175" s="11">
        <v>2</v>
      </c>
      <c r="J175" s="45" t="s">
        <v>127</v>
      </c>
      <c r="K175" s="11" t="s">
        <v>128</v>
      </c>
      <c r="L175" s="11" t="s">
        <v>32</v>
      </c>
      <c r="M175" s="12">
        <v>500</v>
      </c>
      <c r="N175" s="12">
        <v>5.1100000000000003</v>
      </c>
      <c r="O175" s="12">
        <v>2555</v>
      </c>
      <c r="P175" s="12">
        <v>0</v>
      </c>
      <c r="Q175" s="12">
        <v>0</v>
      </c>
      <c r="R175" s="12">
        <v>2555</v>
      </c>
      <c r="S175" s="56">
        <f t="shared" si="3"/>
        <v>62099275</v>
      </c>
    </row>
    <row r="176" spans="1:19" s="14" customFormat="1" x14ac:dyDescent="0.3">
      <c r="A176" s="10" t="s">
        <v>284</v>
      </c>
      <c r="B176" s="11" t="s">
        <v>246</v>
      </c>
      <c r="C176" s="11">
        <v>1745284</v>
      </c>
      <c r="D176" s="11" t="s">
        <v>125</v>
      </c>
      <c r="E176" s="10"/>
      <c r="F176" s="11" t="s">
        <v>126</v>
      </c>
      <c r="G176" s="11" t="s">
        <v>81</v>
      </c>
      <c r="H176" s="11">
        <v>24305</v>
      </c>
      <c r="I176" s="11">
        <v>3</v>
      </c>
      <c r="J176" s="45" t="s">
        <v>129</v>
      </c>
      <c r="K176" s="11" t="s">
        <v>130</v>
      </c>
      <c r="L176" s="11" t="s">
        <v>32</v>
      </c>
      <c r="M176" s="12">
        <v>400</v>
      </c>
      <c r="N176" s="12">
        <v>4.68</v>
      </c>
      <c r="O176" s="12">
        <v>1872</v>
      </c>
      <c r="P176" s="12">
        <v>0</v>
      </c>
      <c r="Q176" s="12">
        <v>0</v>
      </c>
      <c r="R176" s="12">
        <v>1872</v>
      </c>
      <c r="S176" s="56">
        <f t="shared" si="3"/>
        <v>45498960</v>
      </c>
    </row>
    <row r="177" spans="1:19" s="14" customFormat="1" x14ac:dyDescent="0.3">
      <c r="A177" s="10" t="s">
        <v>284</v>
      </c>
      <c r="B177" s="11" t="s">
        <v>246</v>
      </c>
      <c r="C177" s="11">
        <v>1745284</v>
      </c>
      <c r="D177" s="11" t="s">
        <v>125</v>
      </c>
      <c r="E177" s="10"/>
      <c r="F177" s="11" t="s">
        <v>126</v>
      </c>
      <c r="G177" s="11" t="s">
        <v>81</v>
      </c>
      <c r="H177" s="11">
        <v>24305</v>
      </c>
      <c r="I177" s="11">
        <v>4</v>
      </c>
      <c r="J177" s="45" t="s">
        <v>131</v>
      </c>
      <c r="K177" s="11" t="s">
        <v>132</v>
      </c>
      <c r="L177" s="11" t="s">
        <v>32</v>
      </c>
      <c r="M177" s="12">
        <v>100</v>
      </c>
      <c r="N177" s="12">
        <v>4.68</v>
      </c>
      <c r="O177" s="12">
        <v>468</v>
      </c>
      <c r="P177" s="12">
        <v>0</v>
      </c>
      <c r="Q177" s="12">
        <v>0</v>
      </c>
      <c r="R177" s="12">
        <v>468</v>
      </c>
      <c r="S177" s="56">
        <f t="shared" si="3"/>
        <v>11374740</v>
      </c>
    </row>
    <row r="178" spans="1:19" s="14" customFormat="1" x14ac:dyDescent="0.3">
      <c r="A178" s="10" t="s">
        <v>284</v>
      </c>
      <c r="B178" s="11" t="s">
        <v>246</v>
      </c>
      <c r="C178" s="11">
        <v>1745284</v>
      </c>
      <c r="D178" s="11" t="s">
        <v>125</v>
      </c>
      <c r="E178" s="10"/>
      <c r="F178" s="11" t="s">
        <v>126</v>
      </c>
      <c r="G178" s="11" t="s">
        <v>81</v>
      </c>
      <c r="H178" s="11">
        <v>24305</v>
      </c>
      <c r="I178" s="11">
        <v>5</v>
      </c>
      <c r="J178" s="45" t="s">
        <v>133</v>
      </c>
      <c r="K178" s="11" t="s">
        <v>134</v>
      </c>
      <c r="L178" s="11" t="s">
        <v>32</v>
      </c>
      <c r="M178" s="12">
        <v>100</v>
      </c>
      <c r="N178" s="12">
        <v>5.68</v>
      </c>
      <c r="O178" s="12">
        <v>568</v>
      </c>
      <c r="P178" s="12">
        <v>0</v>
      </c>
      <c r="Q178" s="12">
        <v>0</v>
      </c>
      <c r="R178" s="12">
        <v>568</v>
      </c>
      <c r="S178" s="56">
        <f t="shared" si="3"/>
        <v>13805240</v>
      </c>
    </row>
    <row r="179" spans="1:19" s="14" customFormat="1" x14ac:dyDescent="0.3">
      <c r="A179" s="10" t="s">
        <v>284</v>
      </c>
      <c r="B179" s="11" t="s">
        <v>246</v>
      </c>
      <c r="C179" s="11">
        <v>1745284</v>
      </c>
      <c r="D179" s="11" t="s">
        <v>125</v>
      </c>
      <c r="E179" s="10"/>
      <c r="F179" s="11" t="s">
        <v>126</v>
      </c>
      <c r="G179" s="11" t="s">
        <v>81</v>
      </c>
      <c r="H179" s="11">
        <v>24305</v>
      </c>
      <c r="I179" s="11">
        <v>6</v>
      </c>
      <c r="J179" s="45" t="s">
        <v>135</v>
      </c>
      <c r="K179" s="11" t="s">
        <v>136</v>
      </c>
      <c r="L179" s="11" t="s">
        <v>32</v>
      </c>
      <c r="M179" s="12">
        <v>100</v>
      </c>
      <c r="N179" s="12">
        <v>5.68</v>
      </c>
      <c r="O179" s="12">
        <v>568</v>
      </c>
      <c r="P179" s="12">
        <v>0</v>
      </c>
      <c r="Q179" s="12">
        <v>0</v>
      </c>
      <c r="R179" s="12">
        <v>568</v>
      </c>
      <c r="S179" s="56">
        <f t="shared" si="3"/>
        <v>13805240</v>
      </c>
    </row>
    <row r="180" spans="1:19" s="14" customFormat="1" x14ac:dyDescent="0.3">
      <c r="A180" s="10" t="s">
        <v>284</v>
      </c>
      <c r="B180" s="11" t="s">
        <v>246</v>
      </c>
      <c r="C180" s="11">
        <v>1745284</v>
      </c>
      <c r="D180" s="11" t="s">
        <v>125</v>
      </c>
      <c r="E180" s="10"/>
      <c r="F180" s="11" t="s">
        <v>126</v>
      </c>
      <c r="G180" s="11" t="s">
        <v>81</v>
      </c>
      <c r="H180" s="11">
        <v>24305</v>
      </c>
      <c r="I180" s="11">
        <v>7</v>
      </c>
      <c r="J180" s="45" t="s">
        <v>137</v>
      </c>
      <c r="K180" s="11" t="s">
        <v>138</v>
      </c>
      <c r="L180" s="11" t="s">
        <v>32</v>
      </c>
      <c r="M180" s="12">
        <v>300</v>
      </c>
      <c r="N180" s="12">
        <v>4.68</v>
      </c>
      <c r="O180" s="12">
        <v>1404</v>
      </c>
      <c r="P180" s="12">
        <v>0</v>
      </c>
      <c r="Q180" s="12">
        <v>0</v>
      </c>
      <c r="R180" s="12">
        <v>1404</v>
      </c>
      <c r="S180" s="56">
        <f t="shared" si="3"/>
        <v>34124220</v>
      </c>
    </row>
    <row r="181" spans="1:19" s="14" customFormat="1" x14ac:dyDescent="0.3">
      <c r="A181" s="10" t="s">
        <v>284</v>
      </c>
      <c r="B181" s="11" t="s">
        <v>246</v>
      </c>
      <c r="C181" s="11">
        <v>1745284</v>
      </c>
      <c r="D181" s="11" t="s">
        <v>125</v>
      </c>
      <c r="E181" s="10"/>
      <c r="F181" s="11" t="s">
        <v>126</v>
      </c>
      <c r="G181" s="11" t="s">
        <v>81</v>
      </c>
      <c r="H181" s="11">
        <v>24305</v>
      </c>
      <c r="I181" s="11">
        <v>8</v>
      </c>
      <c r="J181" s="45" t="s">
        <v>139</v>
      </c>
      <c r="K181" s="11" t="s">
        <v>140</v>
      </c>
      <c r="L181" s="11" t="s">
        <v>32</v>
      </c>
      <c r="M181" s="12">
        <v>100</v>
      </c>
      <c r="N181" s="12">
        <v>4.68</v>
      </c>
      <c r="O181" s="12">
        <v>468</v>
      </c>
      <c r="P181" s="12">
        <v>0</v>
      </c>
      <c r="Q181" s="12">
        <v>0</v>
      </c>
      <c r="R181" s="12">
        <v>468</v>
      </c>
      <c r="S181" s="56">
        <f t="shared" si="3"/>
        <v>11374740</v>
      </c>
    </row>
    <row r="182" spans="1:19" s="14" customFormat="1" x14ac:dyDescent="0.3">
      <c r="A182" s="10" t="s">
        <v>284</v>
      </c>
      <c r="B182" s="11" t="s">
        <v>246</v>
      </c>
      <c r="C182" s="11">
        <v>1745284</v>
      </c>
      <c r="D182" s="11" t="s">
        <v>125</v>
      </c>
      <c r="E182" s="10"/>
      <c r="F182" s="11" t="s">
        <v>126</v>
      </c>
      <c r="G182" s="11" t="s">
        <v>81</v>
      </c>
      <c r="H182" s="11">
        <v>24305</v>
      </c>
      <c r="I182" s="11">
        <v>9</v>
      </c>
      <c r="J182" s="45" t="s">
        <v>141</v>
      </c>
      <c r="K182" s="11" t="s">
        <v>142</v>
      </c>
      <c r="L182" s="11" t="s">
        <v>32</v>
      </c>
      <c r="M182" s="12">
        <v>200</v>
      </c>
      <c r="N182" s="12">
        <v>5.68</v>
      </c>
      <c r="O182" s="12">
        <v>1136</v>
      </c>
      <c r="P182" s="12">
        <v>0</v>
      </c>
      <c r="Q182" s="12">
        <v>0</v>
      </c>
      <c r="R182" s="12">
        <v>1136</v>
      </c>
      <c r="S182" s="56">
        <f t="shared" si="3"/>
        <v>27610480</v>
      </c>
    </row>
    <row r="183" spans="1:19" s="14" customFormat="1" x14ac:dyDescent="0.3">
      <c r="A183" s="10" t="s">
        <v>284</v>
      </c>
      <c r="B183" s="11" t="s">
        <v>246</v>
      </c>
      <c r="C183" s="11">
        <v>1745284</v>
      </c>
      <c r="D183" s="11" t="s">
        <v>125</v>
      </c>
      <c r="E183" s="10"/>
      <c r="F183" s="11" t="s">
        <v>126</v>
      </c>
      <c r="G183" s="11" t="s">
        <v>81</v>
      </c>
      <c r="H183" s="11">
        <v>24305</v>
      </c>
      <c r="I183" s="11">
        <v>10</v>
      </c>
      <c r="J183" s="45" t="s">
        <v>143</v>
      </c>
      <c r="K183" s="11" t="s">
        <v>144</v>
      </c>
      <c r="L183" s="11" t="s">
        <v>32</v>
      </c>
      <c r="M183" s="12">
        <v>100</v>
      </c>
      <c r="N183" s="12">
        <v>5.68</v>
      </c>
      <c r="O183" s="12">
        <v>568</v>
      </c>
      <c r="P183" s="12">
        <v>0</v>
      </c>
      <c r="Q183" s="12">
        <v>0</v>
      </c>
      <c r="R183" s="12">
        <v>568</v>
      </c>
      <c r="S183" s="56">
        <f t="shared" si="3"/>
        <v>13805240</v>
      </c>
    </row>
    <row r="184" spans="1:19" s="14" customFormat="1" x14ac:dyDescent="0.3">
      <c r="A184" s="10" t="s">
        <v>284</v>
      </c>
      <c r="B184" s="11" t="s">
        <v>246</v>
      </c>
      <c r="C184" s="11">
        <v>1745284</v>
      </c>
      <c r="D184" s="11" t="s">
        <v>125</v>
      </c>
      <c r="E184" s="10"/>
      <c r="F184" s="11" t="s">
        <v>126</v>
      </c>
      <c r="G184" s="11" t="s">
        <v>81</v>
      </c>
      <c r="H184" s="11">
        <v>24305</v>
      </c>
      <c r="I184" s="11">
        <v>11</v>
      </c>
      <c r="J184" s="45"/>
      <c r="K184" s="11" t="s">
        <v>285</v>
      </c>
      <c r="L184" s="11" t="s">
        <v>46</v>
      </c>
      <c r="M184" s="12">
        <v>0</v>
      </c>
      <c r="N184" s="12">
        <v>0</v>
      </c>
      <c r="O184" s="12">
        <v>0</v>
      </c>
      <c r="P184" s="12">
        <v>0</v>
      </c>
      <c r="Q184" s="12">
        <v>0</v>
      </c>
      <c r="R184" s="12">
        <v>0</v>
      </c>
      <c r="S184" s="56">
        <f t="shared" si="3"/>
        <v>0</v>
      </c>
    </row>
    <row r="185" spans="1:19" s="14" customFormat="1" x14ac:dyDescent="0.3">
      <c r="A185" s="10" t="s">
        <v>286</v>
      </c>
      <c r="B185" s="11" t="s">
        <v>287</v>
      </c>
      <c r="C185" s="11">
        <v>1745285</v>
      </c>
      <c r="D185" s="11" t="s">
        <v>27</v>
      </c>
      <c r="E185" s="10"/>
      <c r="F185" s="11" t="s">
        <v>28</v>
      </c>
      <c r="G185" s="11" t="s">
        <v>29</v>
      </c>
      <c r="H185" s="11">
        <v>25531</v>
      </c>
      <c r="I185" s="11">
        <v>1</v>
      </c>
      <c r="J185" s="45" t="s">
        <v>35</v>
      </c>
      <c r="K185" s="11" t="s">
        <v>36</v>
      </c>
      <c r="L185" s="11" t="s">
        <v>32</v>
      </c>
      <c r="M185" s="12">
        <v>100</v>
      </c>
      <c r="N185" s="12">
        <v>3.47</v>
      </c>
      <c r="O185" s="12">
        <v>347</v>
      </c>
      <c r="P185" s="12">
        <v>0</v>
      </c>
      <c r="Q185" s="12">
        <v>0</v>
      </c>
      <c r="R185" s="12">
        <v>347</v>
      </c>
      <c r="S185" s="56">
        <f t="shared" si="3"/>
        <v>8859257</v>
      </c>
    </row>
    <row r="186" spans="1:19" s="14" customFormat="1" x14ac:dyDescent="0.3">
      <c r="A186" s="10" t="s">
        <v>286</v>
      </c>
      <c r="B186" s="11" t="s">
        <v>287</v>
      </c>
      <c r="C186" s="11">
        <v>1745285</v>
      </c>
      <c r="D186" s="11" t="s">
        <v>27</v>
      </c>
      <c r="E186" s="10"/>
      <c r="F186" s="11" t="s">
        <v>28</v>
      </c>
      <c r="G186" s="11" t="s">
        <v>29</v>
      </c>
      <c r="H186" s="11">
        <v>25531</v>
      </c>
      <c r="I186" s="11">
        <v>2</v>
      </c>
      <c r="J186" s="45" t="s">
        <v>37</v>
      </c>
      <c r="K186" s="11" t="s">
        <v>38</v>
      </c>
      <c r="L186" s="11" t="s">
        <v>32</v>
      </c>
      <c r="M186" s="12">
        <v>100</v>
      </c>
      <c r="N186" s="12">
        <v>3.66</v>
      </c>
      <c r="O186" s="12">
        <v>366</v>
      </c>
      <c r="P186" s="12">
        <v>0</v>
      </c>
      <c r="Q186" s="12">
        <v>0</v>
      </c>
      <c r="R186" s="12">
        <v>366</v>
      </c>
      <c r="S186" s="56">
        <f t="shared" si="3"/>
        <v>9344346</v>
      </c>
    </row>
    <row r="187" spans="1:19" s="14" customFormat="1" x14ac:dyDescent="0.3">
      <c r="A187" s="10" t="s">
        <v>286</v>
      </c>
      <c r="B187" s="11" t="s">
        <v>287</v>
      </c>
      <c r="C187" s="11">
        <v>1745285</v>
      </c>
      <c r="D187" s="11" t="s">
        <v>27</v>
      </c>
      <c r="E187" s="10"/>
      <c r="F187" s="11" t="s">
        <v>28</v>
      </c>
      <c r="G187" s="11" t="s">
        <v>29</v>
      </c>
      <c r="H187" s="11">
        <v>25531</v>
      </c>
      <c r="I187" s="11">
        <v>3</v>
      </c>
      <c r="J187" s="45" t="s">
        <v>39</v>
      </c>
      <c r="K187" s="11" t="s">
        <v>40</v>
      </c>
      <c r="L187" s="11" t="s">
        <v>32</v>
      </c>
      <c r="M187" s="12">
        <v>100</v>
      </c>
      <c r="N187" s="12">
        <v>3.7</v>
      </c>
      <c r="O187" s="12">
        <v>370</v>
      </c>
      <c r="P187" s="12">
        <v>0</v>
      </c>
      <c r="Q187" s="12">
        <v>0</v>
      </c>
      <c r="R187" s="12">
        <v>370</v>
      </c>
      <c r="S187" s="56">
        <f t="shared" si="3"/>
        <v>9446470</v>
      </c>
    </row>
    <row r="188" spans="1:19" s="14" customFormat="1" x14ac:dyDescent="0.3">
      <c r="A188" s="10" t="s">
        <v>286</v>
      </c>
      <c r="B188" s="11" t="s">
        <v>287</v>
      </c>
      <c r="C188" s="11">
        <v>1745285</v>
      </c>
      <c r="D188" s="11" t="s">
        <v>27</v>
      </c>
      <c r="E188" s="10"/>
      <c r="F188" s="11" t="s">
        <v>28</v>
      </c>
      <c r="G188" s="11" t="s">
        <v>29</v>
      </c>
      <c r="H188" s="11">
        <v>25531</v>
      </c>
      <c r="I188" s="11">
        <v>4</v>
      </c>
      <c r="J188" s="45" t="s">
        <v>247</v>
      </c>
      <c r="K188" s="11" t="s">
        <v>248</v>
      </c>
      <c r="L188" s="11" t="s">
        <v>32</v>
      </c>
      <c r="M188" s="12">
        <v>100</v>
      </c>
      <c r="N188" s="12">
        <v>4.0999999999999996</v>
      </c>
      <c r="O188" s="12">
        <v>410</v>
      </c>
      <c r="P188" s="12">
        <v>0</v>
      </c>
      <c r="Q188" s="12">
        <v>0</v>
      </c>
      <c r="R188" s="12">
        <v>410</v>
      </c>
      <c r="S188" s="56">
        <f t="shared" si="3"/>
        <v>10467710</v>
      </c>
    </row>
    <row r="189" spans="1:19" s="14" customFormat="1" x14ac:dyDescent="0.3">
      <c r="A189" s="10" t="s">
        <v>286</v>
      </c>
      <c r="B189" s="11" t="s">
        <v>287</v>
      </c>
      <c r="C189" s="11">
        <v>1745285</v>
      </c>
      <c r="D189" s="11" t="s">
        <v>27</v>
      </c>
      <c r="E189" s="10"/>
      <c r="F189" s="11" t="s">
        <v>28</v>
      </c>
      <c r="G189" s="11" t="s">
        <v>29</v>
      </c>
      <c r="H189" s="11">
        <v>25531</v>
      </c>
      <c r="I189" s="11">
        <v>5</v>
      </c>
      <c r="J189" s="45" t="s">
        <v>41</v>
      </c>
      <c r="K189" s="11" t="s">
        <v>42</v>
      </c>
      <c r="L189" s="11" t="s">
        <v>32</v>
      </c>
      <c r="M189" s="12">
        <v>100</v>
      </c>
      <c r="N189" s="12">
        <v>4.22</v>
      </c>
      <c r="O189" s="12">
        <v>422</v>
      </c>
      <c r="P189" s="12">
        <v>0</v>
      </c>
      <c r="Q189" s="12">
        <v>0</v>
      </c>
      <c r="R189" s="12">
        <v>422</v>
      </c>
      <c r="S189" s="56">
        <f t="shared" si="3"/>
        <v>10774082</v>
      </c>
    </row>
    <row r="190" spans="1:19" s="14" customFormat="1" x14ac:dyDescent="0.3">
      <c r="A190" s="10" t="s">
        <v>286</v>
      </c>
      <c r="B190" s="11" t="s">
        <v>287</v>
      </c>
      <c r="C190" s="11">
        <v>1745285</v>
      </c>
      <c r="D190" s="11" t="s">
        <v>27</v>
      </c>
      <c r="E190" s="10"/>
      <c r="F190" s="11" t="s">
        <v>28</v>
      </c>
      <c r="G190" s="11" t="s">
        <v>29</v>
      </c>
      <c r="H190" s="11">
        <v>25531</v>
      </c>
      <c r="I190" s="11">
        <v>6</v>
      </c>
      <c r="J190" s="45" t="s">
        <v>62</v>
      </c>
      <c r="K190" s="11" t="s">
        <v>63</v>
      </c>
      <c r="L190" s="11" t="s">
        <v>32</v>
      </c>
      <c r="M190" s="12">
        <v>200</v>
      </c>
      <c r="N190" s="12">
        <v>3.43</v>
      </c>
      <c r="O190" s="12">
        <v>686</v>
      </c>
      <c r="P190" s="12">
        <v>0</v>
      </c>
      <c r="Q190" s="12">
        <v>0</v>
      </c>
      <c r="R190" s="12">
        <v>686</v>
      </c>
      <c r="S190" s="56">
        <f t="shared" si="3"/>
        <v>17514266</v>
      </c>
    </row>
    <row r="191" spans="1:19" s="14" customFormat="1" x14ac:dyDescent="0.3">
      <c r="A191" s="10" t="s">
        <v>286</v>
      </c>
      <c r="B191" s="11" t="s">
        <v>287</v>
      </c>
      <c r="C191" s="11">
        <v>1745285</v>
      </c>
      <c r="D191" s="11" t="s">
        <v>27</v>
      </c>
      <c r="E191" s="10"/>
      <c r="F191" s="11" t="s">
        <v>28</v>
      </c>
      <c r="G191" s="11" t="s">
        <v>29</v>
      </c>
      <c r="H191" s="11">
        <v>25531</v>
      </c>
      <c r="I191" s="11">
        <v>7</v>
      </c>
      <c r="J191" s="45" t="s">
        <v>288</v>
      </c>
      <c r="K191" s="11" t="s">
        <v>289</v>
      </c>
      <c r="L191" s="11" t="s">
        <v>32</v>
      </c>
      <c r="M191" s="12">
        <v>600</v>
      </c>
      <c r="N191" s="12">
        <v>3.48</v>
      </c>
      <c r="O191" s="12">
        <v>2088</v>
      </c>
      <c r="P191" s="12">
        <v>0</v>
      </c>
      <c r="Q191" s="12">
        <v>0</v>
      </c>
      <c r="R191" s="12">
        <v>2088</v>
      </c>
      <c r="S191" s="56">
        <f t="shared" si="3"/>
        <v>53308728</v>
      </c>
    </row>
    <row r="192" spans="1:19" s="14" customFormat="1" x14ac:dyDescent="0.3">
      <c r="A192" s="10" t="s">
        <v>286</v>
      </c>
      <c r="B192" s="11" t="s">
        <v>287</v>
      </c>
      <c r="C192" s="11">
        <v>1745285</v>
      </c>
      <c r="D192" s="11" t="s">
        <v>27</v>
      </c>
      <c r="E192" s="10"/>
      <c r="F192" s="11" t="s">
        <v>28</v>
      </c>
      <c r="G192" s="11" t="s">
        <v>29</v>
      </c>
      <c r="H192" s="11">
        <v>25531</v>
      </c>
      <c r="I192" s="11">
        <v>8</v>
      </c>
      <c r="J192" s="45" t="s">
        <v>64</v>
      </c>
      <c r="K192" s="11" t="s">
        <v>65</v>
      </c>
      <c r="L192" s="11" t="s">
        <v>32</v>
      </c>
      <c r="M192" s="12">
        <v>400</v>
      </c>
      <c r="N192" s="12">
        <v>2.5099999999999998</v>
      </c>
      <c r="O192" s="12">
        <v>1004</v>
      </c>
      <c r="P192" s="12">
        <v>0</v>
      </c>
      <c r="Q192" s="12">
        <v>0</v>
      </c>
      <c r="R192" s="12">
        <v>1004</v>
      </c>
      <c r="S192" s="56">
        <f t="shared" si="3"/>
        <v>25633124</v>
      </c>
    </row>
    <row r="193" spans="1:19" s="14" customFormat="1" x14ac:dyDescent="0.3">
      <c r="A193" s="10" t="s">
        <v>286</v>
      </c>
      <c r="B193" s="11" t="s">
        <v>287</v>
      </c>
      <c r="C193" s="11">
        <v>1745285</v>
      </c>
      <c r="D193" s="11" t="s">
        <v>27</v>
      </c>
      <c r="E193" s="10"/>
      <c r="F193" s="11" t="s">
        <v>28</v>
      </c>
      <c r="G193" s="11" t="s">
        <v>29</v>
      </c>
      <c r="H193" s="11">
        <v>25531</v>
      </c>
      <c r="I193" s="11">
        <v>9</v>
      </c>
      <c r="J193" s="45" t="s">
        <v>66</v>
      </c>
      <c r="K193" s="11" t="s">
        <v>67</v>
      </c>
      <c r="L193" s="11" t="s">
        <v>32</v>
      </c>
      <c r="M193" s="12">
        <v>200</v>
      </c>
      <c r="N193" s="12">
        <v>2.48</v>
      </c>
      <c r="O193" s="12">
        <v>496</v>
      </c>
      <c r="P193" s="12">
        <v>0</v>
      </c>
      <c r="Q193" s="12">
        <v>0</v>
      </c>
      <c r="R193" s="12">
        <v>496</v>
      </c>
      <c r="S193" s="56">
        <f t="shared" si="3"/>
        <v>12663376</v>
      </c>
    </row>
    <row r="194" spans="1:19" s="14" customFormat="1" x14ac:dyDescent="0.3">
      <c r="A194" s="10" t="s">
        <v>286</v>
      </c>
      <c r="B194" s="11" t="s">
        <v>287</v>
      </c>
      <c r="C194" s="11">
        <v>1745285</v>
      </c>
      <c r="D194" s="11" t="s">
        <v>27</v>
      </c>
      <c r="E194" s="10"/>
      <c r="F194" s="11" t="s">
        <v>28</v>
      </c>
      <c r="G194" s="11" t="s">
        <v>29</v>
      </c>
      <c r="H194" s="11">
        <v>25531</v>
      </c>
      <c r="I194" s="11">
        <v>10</v>
      </c>
      <c r="J194" s="45" t="s">
        <v>70</v>
      </c>
      <c r="K194" s="11" t="s">
        <v>71</v>
      </c>
      <c r="L194" s="11" t="s">
        <v>32</v>
      </c>
      <c r="M194" s="12">
        <v>200</v>
      </c>
      <c r="N194" s="12">
        <v>2.57</v>
      </c>
      <c r="O194" s="12">
        <v>514</v>
      </c>
      <c r="P194" s="12">
        <v>0</v>
      </c>
      <c r="Q194" s="12">
        <v>0</v>
      </c>
      <c r="R194" s="12">
        <v>514</v>
      </c>
      <c r="S194" s="56">
        <f t="shared" si="3"/>
        <v>13122934</v>
      </c>
    </row>
    <row r="195" spans="1:19" s="14" customFormat="1" x14ac:dyDescent="0.3">
      <c r="A195" s="10" t="s">
        <v>286</v>
      </c>
      <c r="B195" s="11" t="s">
        <v>287</v>
      </c>
      <c r="C195" s="11">
        <v>1745285</v>
      </c>
      <c r="D195" s="11" t="s">
        <v>27</v>
      </c>
      <c r="E195" s="10"/>
      <c r="F195" s="11" t="s">
        <v>28</v>
      </c>
      <c r="G195" s="11" t="s">
        <v>29</v>
      </c>
      <c r="H195" s="11">
        <v>25531</v>
      </c>
      <c r="I195" s="11">
        <v>11</v>
      </c>
      <c r="J195" s="45" t="s">
        <v>261</v>
      </c>
      <c r="K195" s="11" t="s">
        <v>262</v>
      </c>
      <c r="L195" s="11" t="s">
        <v>32</v>
      </c>
      <c r="M195" s="12">
        <v>200</v>
      </c>
      <c r="N195" s="12">
        <v>3.51</v>
      </c>
      <c r="O195" s="12">
        <v>702</v>
      </c>
      <c r="P195" s="12">
        <v>0</v>
      </c>
      <c r="Q195" s="12">
        <v>0</v>
      </c>
      <c r="R195" s="12">
        <v>702</v>
      </c>
      <c r="S195" s="56">
        <f t="shared" ref="S195:S252" si="4">ROUND(M195*N195*H195,0)</f>
        <v>17922762</v>
      </c>
    </row>
    <row r="196" spans="1:19" s="14" customFormat="1" x14ac:dyDescent="0.3">
      <c r="A196" s="10" t="s">
        <v>286</v>
      </c>
      <c r="B196" s="11" t="s">
        <v>287</v>
      </c>
      <c r="C196" s="11">
        <v>1745285</v>
      </c>
      <c r="D196" s="11" t="s">
        <v>27</v>
      </c>
      <c r="E196" s="10"/>
      <c r="F196" s="11" t="s">
        <v>28</v>
      </c>
      <c r="G196" s="11" t="s">
        <v>29</v>
      </c>
      <c r="H196" s="11">
        <v>25531</v>
      </c>
      <c r="I196" s="11">
        <v>12</v>
      </c>
      <c r="J196" s="45"/>
      <c r="K196" s="11" t="s">
        <v>290</v>
      </c>
      <c r="L196" s="11" t="s">
        <v>46</v>
      </c>
      <c r="M196" s="12">
        <v>0</v>
      </c>
      <c r="N196" s="12">
        <v>0</v>
      </c>
      <c r="O196" s="12">
        <v>0</v>
      </c>
      <c r="P196" s="12">
        <v>0</v>
      </c>
      <c r="Q196" s="12">
        <v>0</v>
      </c>
      <c r="R196" s="12">
        <v>0</v>
      </c>
      <c r="S196" s="56">
        <f t="shared" si="4"/>
        <v>0</v>
      </c>
    </row>
    <row r="197" spans="1:19" s="14" customFormat="1" x14ac:dyDescent="0.3">
      <c r="A197" s="10" t="s">
        <v>291</v>
      </c>
      <c r="B197" s="11" t="s">
        <v>287</v>
      </c>
      <c r="C197" s="11">
        <v>1745286</v>
      </c>
      <c r="D197" s="11" t="s">
        <v>27</v>
      </c>
      <c r="E197" s="10"/>
      <c r="F197" s="11" t="s">
        <v>28</v>
      </c>
      <c r="G197" s="11" t="s">
        <v>29</v>
      </c>
      <c r="H197" s="11">
        <v>25531</v>
      </c>
      <c r="I197" s="11">
        <v>1</v>
      </c>
      <c r="J197" s="45" t="s">
        <v>48</v>
      </c>
      <c r="K197" s="11" t="s">
        <v>49</v>
      </c>
      <c r="L197" s="11" t="s">
        <v>32</v>
      </c>
      <c r="M197" s="12">
        <v>600</v>
      </c>
      <c r="N197" s="12">
        <v>6.15</v>
      </c>
      <c r="O197" s="12">
        <v>3690</v>
      </c>
      <c r="P197" s="12">
        <v>0</v>
      </c>
      <c r="Q197" s="12">
        <v>0</v>
      </c>
      <c r="R197" s="12">
        <v>3690</v>
      </c>
      <c r="S197" s="56">
        <f t="shared" si="4"/>
        <v>94209390</v>
      </c>
    </row>
    <row r="198" spans="1:19" s="14" customFormat="1" x14ac:dyDescent="0.3">
      <c r="A198" s="10" t="s">
        <v>291</v>
      </c>
      <c r="B198" s="11" t="s">
        <v>287</v>
      </c>
      <c r="C198" s="11">
        <v>1745286</v>
      </c>
      <c r="D198" s="11" t="s">
        <v>27</v>
      </c>
      <c r="E198" s="10"/>
      <c r="F198" s="11" t="s">
        <v>28</v>
      </c>
      <c r="G198" s="11" t="s">
        <v>29</v>
      </c>
      <c r="H198" s="11">
        <v>25531</v>
      </c>
      <c r="I198" s="11">
        <v>2</v>
      </c>
      <c r="J198" s="45"/>
      <c r="K198" s="11" t="s">
        <v>292</v>
      </c>
      <c r="L198" s="11" t="s">
        <v>46</v>
      </c>
      <c r="M198" s="12">
        <v>0</v>
      </c>
      <c r="N198" s="12">
        <v>0</v>
      </c>
      <c r="O198" s="12">
        <v>0</v>
      </c>
      <c r="P198" s="12">
        <v>0</v>
      </c>
      <c r="Q198" s="12">
        <v>0</v>
      </c>
      <c r="R198" s="12">
        <v>0</v>
      </c>
      <c r="S198" s="56">
        <f t="shared" si="4"/>
        <v>0</v>
      </c>
    </row>
    <row r="199" spans="1:19" s="14" customFormat="1" x14ac:dyDescent="0.3">
      <c r="A199" s="10" t="s">
        <v>293</v>
      </c>
      <c r="B199" s="11" t="s">
        <v>287</v>
      </c>
      <c r="C199" s="11">
        <v>1745287</v>
      </c>
      <c r="D199" s="11" t="s">
        <v>27</v>
      </c>
      <c r="E199" s="10"/>
      <c r="F199" s="11" t="s">
        <v>28</v>
      </c>
      <c r="G199" s="11" t="s">
        <v>29</v>
      </c>
      <c r="H199" s="11">
        <v>25531</v>
      </c>
      <c r="I199" s="11">
        <v>1</v>
      </c>
      <c r="J199" s="45" t="s">
        <v>253</v>
      </c>
      <c r="K199" s="11" t="s">
        <v>254</v>
      </c>
      <c r="L199" s="11" t="s">
        <v>32</v>
      </c>
      <c r="M199" s="12">
        <v>1600</v>
      </c>
      <c r="N199" s="12">
        <v>2.88002</v>
      </c>
      <c r="O199" s="12">
        <v>4608.0320000000002</v>
      </c>
      <c r="P199" s="12">
        <v>0</v>
      </c>
      <c r="Q199" s="12">
        <v>0</v>
      </c>
      <c r="R199" s="12">
        <v>4608.0320000000002</v>
      </c>
      <c r="S199" s="56">
        <f t="shared" si="4"/>
        <v>117647665</v>
      </c>
    </row>
    <row r="200" spans="1:19" s="14" customFormat="1" x14ac:dyDescent="0.3">
      <c r="A200" s="10" t="s">
        <v>293</v>
      </c>
      <c r="B200" s="11" t="s">
        <v>287</v>
      </c>
      <c r="C200" s="11">
        <v>1745287</v>
      </c>
      <c r="D200" s="11" t="s">
        <v>27</v>
      </c>
      <c r="E200" s="10"/>
      <c r="F200" s="11" t="s">
        <v>28</v>
      </c>
      <c r="G200" s="11" t="s">
        <v>29</v>
      </c>
      <c r="H200" s="11">
        <v>25531</v>
      </c>
      <c r="I200" s="11">
        <v>2</v>
      </c>
      <c r="J200" s="45" t="s">
        <v>255</v>
      </c>
      <c r="K200" s="11" t="s">
        <v>256</v>
      </c>
      <c r="L200" s="11" t="s">
        <v>32</v>
      </c>
      <c r="M200" s="12">
        <v>1000</v>
      </c>
      <c r="N200" s="12">
        <v>3.57</v>
      </c>
      <c r="O200" s="12">
        <v>3570</v>
      </c>
      <c r="P200" s="12">
        <v>0</v>
      </c>
      <c r="Q200" s="12">
        <v>0</v>
      </c>
      <c r="R200" s="12">
        <v>3570</v>
      </c>
      <c r="S200" s="56">
        <f t="shared" si="4"/>
        <v>91145670</v>
      </c>
    </row>
    <row r="201" spans="1:19" s="14" customFormat="1" x14ac:dyDescent="0.3">
      <c r="A201" s="10" t="s">
        <v>293</v>
      </c>
      <c r="B201" s="11" t="s">
        <v>287</v>
      </c>
      <c r="C201" s="11">
        <v>1745287</v>
      </c>
      <c r="D201" s="11" t="s">
        <v>27</v>
      </c>
      <c r="E201" s="10"/>
      <c r="F201" s="11" t="s">
        <v>28</v>
      </c>
      <c r="G201" s="11" t="s">
        <v>29</v>
      </c>
      <c r="H201" s="11">
        <v>25531</v>
      </c>
      <c r="I201" s="11">
        <v>3</v>
      </c>
      <c r="J201" s="45"/>
      <c r="K201" s="11" t="s">
        <v>294</v>
      </c>
      <c r="L201" s="11" t="s">
        <v>46</v>
      </c>
      <c r="M201" s="12">
        <v>0</v>
      </c>
      <c r="N201" s="12">
        <v>0</v>
      </c>
      <c r="O201" s="12">
        <v>0</v>
      </c>
      <c r="P201" s="12">
        <v>0</v>
      </c>
      <c r="Q201" s="12">
        <v>0</v>
      </c>
      <c r="R201" s="12">
        <v>0</v>
      </c>
      <c r="S201" s="56">
        <f t="shared" si="4"/>
        <v>0</v>
      </c>
    </row>
    <row r="202" spans="1:19" s="14" customFormat="1" x14ac:dyDescent="0.3">
      <c r="A202" s="10" t="s">
        <v>295</v>
      </c>
      <c r="B202" s="11" t="s">
        <v>287</v>
      </c>
      <c r="C202" s="11">
        <v>1745288</v>
      </c>
      <c r="D202" s="11" t="s">
        <v>27</v>
      </c>
      <c r="E202" s="10"/>
      <c r="F202" s="11" t="s">
        <v>28</v>
      </c>
      <c r="G202" s="11" t="s">
        <v>29</v>
      </c>
      <c r="H202" s="11">
        <v>25531</v>
      </c>
      <c r="I202" s="11">
        <v>1</v>
      </c>
      <c r="J202" s="45" t="s">
        <v>56</v>
      </c>
      <c r="K202" s="11" t="s">
        <v>57</v>
      </c>
      <c r="L202" s="11" t="s">
        <v>32</v>
      </c>
      <c r="M202" s="12">
        <v>600</v>
      </c>
      <c r="N202" s="12">
        <v>6.0540000000000003</v>
      </c>
      <c r="O202" s="12">
        <v>3632.4</v>
      </c>
      <c r="P202" s="12">
        <v>0</v>
      </c>
      <c r="Q202" s="12">
        <v>0</v>
      </c>
      <c r="R202" s="12">
        <v>3632.4</v>
      </c>
      <c r="S202" s="56">
        <f t="shared" si="4"/>
        <v>92738804</v>
      </c>
    </row>
    <row r="203" spans="1:19" s="14" customFormat="1" x14ac:dyDescent="0.3">
      <c r="A203" s="10" t="s">
        <v>295</v>
      </c>
      <c r="B203" s="11" t="s">
        <v>287</v>
      </c>
      <c r="C203" s="11">
        <v>1745288</v>
      </c>
      <c r="D203" s="11" t="s">
        <v>27</v>
      </c>
      <c r="E203" s="10"/>
      <c r="F203" s="11" t="s">
        <v>28</v>
      </c>
      <c r="G203" s="11" t="s">
        <v>29</v>
      </c>
      <c r="H203" s="11">
        <v>25531</v>
      </c>
      <c r="I203" s="11">
        <v>2</v>
      </c>
      <c r="J203" s="45" t="s">
        <v>58</v>
      </c>
      <c r="K203" s="11" t="s">
        <v>59</v>
      </c>
      <c r="L203" s="11" t="s">
        <v>32</v>
      </c>
      <c r="M203" s="12">
        <v>600</v>
      </c>
      <c r="N203" s="12">
        <v>2.0880000000000001</v>
      </c>
      <c r="O203" s="12">
        <v>1252.8</v>
      </c>
      <c r="P203" s="12">
        <v>0</v>
      </c>
      <c r="Q203" s="12">
        <v>0</v>
      </c>
      <c r="R203" s="12">
        <v>1252.8</v>
      </c>
      <c r="S203" s="56">
        <f t="shared" si="4"/>
        <v>31985237</v>
      </c>
    </row>
    <row r="204" spans="1:19" s="14" customFormat="1" x14ac:dyDescent="0.3">
      <c r="A204" s="10" t="s">
        <v>295</v>
      </c>
      <c r="B204" s="11" t="s">
        <v>287</v>
      </c>
      <c r="C204" s="11">
        <v>1745288</v>
      </c>
      <c r="D204" s="11" t="s">
        <v>27</v>
      </c>
      <c r="E204" s="10"/>
      <c r="F204" s="11" t="s">
        <v>28</v>
      </c>
      <c r="G204" s="11" t="s">
        <v>29</v>
      </c>
      <c r="H204" s="11">
        <v>25531</v>
      </c>
      <c r="I204" s="11">
        <v>3</v>
      </c>
      <c r="J204" s="45"/>
      <c r="K204" s="11" t="s">
        <v>296</v>
      </c>
      <c r="L204" s="11" t="s">
        <v>46</v>
      </c>
      <c r="M204" s="12">
        <v>0</v>
      </c>
      <c r="N204" s="12">
        <v>0</v>
      </c>
      <c r="O204" s="12">
        <v>0</v>
      </c>
      <c r="P204" s="12">
        <v>0</v>
      </c>
      <c r="Q204" s="12">
        <v>0</v>
      </c>
      <c r="R204" s="12">
        <v>0</v>
      </c>
      <c r="S204" s="56">
        <f t="shared" si="4"/>
        <v>0</v>
      </c>
    </row>
    <row r="205" spans="1:19" s="14" customFormat="1" x14ac:dyDescent="0.3">
      <c r="A205" s="10" t="s">
        <v>297</v>
      </c>
      <c r="B205" s="11" t="s">
        <v>287</v>
      </c>
      <c r="C205" s="11">
        <v>1745289</v>
      </c>
      <c r="D205" s="11" t="s">
        <v>27</v>
      </c>
      <c r="E205" s="10"/>
      <c r="F205" s="11" t="s">
        <v>28</v>
      </c>
      <c r="G205" s="11" t="s">
        <v>29</v>
      </c>
      <c r="H205" s="11">
        <v>25531</v>
      </c>
      <c r="I205" s="11">
        <v>1</v>
      </c>
      <c r="J205" s="45" t="s">
        <v>265</v>
      </c>
      <c r="K205" s="11" t="s">
        <v>266</v>
      </c>
      <c r="L205" s="11" t="s">
        <v>32</v>
      </c>
      <c r="M205" s="12">
        <v>1000</v>
      </c>
      <c r="N205" s="12">
        <v>3.28</v>
      </c>
      <c r="O205" s="12">
        <v>3280</v>
      </c>
      <c r="P205" s="12">
        <v>0</v>
      </c>
      <c r="Q205" s="12">
        <v>0</v>
      </c>
      <c r="R205" s="12">
        <v>3280</v>
      </c>
      <c r="S205" s="56">
        <f t="shared" si="4"/>
        <v>83741680</v>
      </c>
    </row>
    <row r="206" spans="1:19" s="14" customFormat="1" x14ac:dyDescent="0.3">
      <c r="A206" s="10" t="s">
        <v>297</v>
      </c>
      <c r="B206" s="11" t="s">
        <v>287</v>
      </c>
      <c r="C206" s="11">
        <v>1745289</v>
      </c>
      <c r="D206" s="11" t="s">
        <v>27</v>
      </c>
      <c r="E206" s="10"/>
      <c r="F206" s="11" t="s">
        <v>28</v>
      </c>
      <c r="G206" s="11" t="s">
        <v>29</v>
      </c>
      <c r="H206" s="11">
        <v>25531</v>
      </c>
      <c r="I206" s="11">
        <v>2</v>
      </c>
      <c r="J206" s="45" t="s">
        <v>267</v>
      </c>
      <c r="K206" s="11" t="s">
        <v>268</v>
      </c>
      <c r="L206" s="11" t="s">
        <v>32</v>
      </c>
      <c r="M206" s="12">
        <v>1000</v>
      </c>
      <c r="N206" s="12">
        <v>3.28</v>
      </c>
      <c r="O206" s="12">
        <v>3280</v>
      </c>
      <c r="P206" s="12">
        <v>0</v>
      </c>
      <c r="Q206" s="12">
        <v>0</v>
      </c>
      <c r="R206" s="12">
        <v>3280</v>
      </c>
      <c r="S206" s="56">
        <f t="shared" si="4"/>
        <v>83741680</v>
      </c>
    </row>
    <row r="207" spans="1:19" s="14" customFormat="1" x14ac:dyDescent="0.3">
      <c r="A207" s="10" t="s">
        <v>297</v>
      </c>
      <c r="B207" s="11" t="s">
        <v>287</v>
      </c>
      <c r="C207" s="11">
        <v>1745289</v>
      </c>
      <c r="D207" s="11" t="s">
        <v>27</v>
      </c>
      <c r="E207" s="10"/>
      <c r="F207" s="11" t="s">
        <v>28</v>
      </c>
      <c r="G207" s="11" t="s">
        <v>29</v>
      </c>
      <c r="H207" s="11">
        <v>25531</v>
      </c>
      <c r="I207" s="11">
        <v>3</v>
      </c>
      <c r="J207" s="45" t="s">
        <v>269</v>
      </c>
      <c r="K207" s="11" t="s">
        <v>270</v>
      </c>
      <c r="L207" s="11" t="s">
        <v>32</v>
      </c>
      <c r="M207" s="12">
        <v>1000</v>
      </c>
      <c r="N207" s="12">
        <v>3.05</v>
      </c>
      <c r="O207" s="12">
        <v>3050</v>
      </c>
      <c r="P207" s="12">
        <v>0</v>
      </c>
      <c r="Q207" s="12">
        <v>0</v>
      </c>
      <c r="R207" s="12">
        <v>3050</v>
      </c>
      <c r="S207" s="56">
        <f t="shared" si="4"/>
        <v>77869550</v>
      </c>
    </row>
    <row r="208" spans="1:19" s="14" customFormat="1" x14ac:dyDescent="0.3">
      <c r="A208" s="10" t="s">
        <v>297</v>
      </c>
      <c r="B208" s="11" t="s">
        <v>287</v>
      </c>
      <c r="C208" s="11">
        <v>1745289</v>
      </c>
      <c r="D208" s="11" t="s">
        <v>27</v>
      </c>
      <c r="E208" s="10"/>
      <c r="F208" s="11" t="s">
        <v>28</v>
      </c>
      <c r="G208" s="11" t="s">
        <v>29</v>
      </c>
      <c r="H208" s="11">
        <v>25531</v>
      </c>
      <c r="I208" s="11">
        <v>4</v>
      </c>
      <c r="J208" s="45" t="s">
        <v>271</v>
      </c>
      <c r="K208" s="11" t="s">
        <v>272</v>
      </c>
      <c r="L208" s="11" t="s">
        <v>32</v>
      </c>
      <c r="M208" s="12">
        <v>1000</v>
      </c>
      <c r="N208" s="12">
        <v>3.07</v>
      </c>
      <c r="O208" s="12">
        <v>3070</v>
      </c>
      <c r="P208" s="12">
        <v>0</v>
      </c>
      <c r="Q208" s="12">
        <v>0</v>
      </c>
      <c r="R208" s="12">
        <v>3070</v>
      </c>
      <c r="S208" s="56">
        <f t="shared" si="4"/>
        <v>78380170</v>
      </c>
    </row>
    <row r="209" spans="1:19" s="14" customFormat="1" x14ac:dyDescent="0.3">
      <c r="A209" s="10" t="s">
        <v>297</v>
      </c>
      <c r="B209" s="11" t="s">
        <v>287</v>
      </c>
      <c r="C209" s="11">
        <v>1745289</v>
      </c>
      <c r="D209" s="11" t="s">
        <v>27</v>
      </c>
      <c r="E209" s="10"/>
      <c r="F209" s="11" t="s">
        <v>28</v>
      </c>
      <c r="G209" s="11" t="s">
        <v>29</v>
      </c>
      <c r="H209" s="11">
        <v>25531</v>
      </c>
      <c r="I209" s="11">
        <v>5</v>
      </c>
      <c r="J209" s="45"/>
      <c r="K209" s="11" t="s">
        <v>298</v>
      </c>
      <c r="L209" s="11" t="s">
        <v>46</v>
      </c>
      <c r="M209" s="12">
        <v>0</v>
      </c>
      <c r="N209" s="12">
        <v>0</v>
      </c>
      <c r="O209" s="12">
        <v>0</v>
      </c>
      <c r="P209" s="12">
        <v>0</v>
      </c>
      <c r="Q209" s="12">
        <v>0</v>
      </c>
      <c r="R209" s="12">
        <v>0</v>
      </c>
      <c r="S209" s="56">
        <f t="shared" si="4"/>
        <v>0</v>
      </c>
    </row>
    <row r="210" spans="1:19" s="14" customFormat="1" x14ac:dyDescent="0.3">
      <c r="A210" s="10" t="s">
        <v>299</v>
      </c>
      <c r="B210" s="11" t="s">
        <v>287</v>
      </c>
      <c r="C210" s="11">
        <v>1745290</v>
      </c>
      <c r="D210" s="11" t="s">
        <v>27</v>
      </c>
      <c r="E210" s="10"/>
      <c r="F210" s="11" t="s">
        <v>28</v>
      </c>
      <c r="G210" s="11" t="s">
        <v>29</v>
      </c>
      <c r="H210" s="11">
        <v>25531</v>
      </c>
      <c r="I210" s="11">
        <v>1</v>
      </c>
      <c r="J210" s="45" t="s">
        <v>275</v>
      </c>
      <c r="K210" s="11" t="s">
        <v>276</v>
      </c>
      <c r="L210" s="11" t="s">
        <v>32</v>
      </c>
      <c r="M210" s="12">
        <v>500</v>
      </c>
      <c r="N210" s="12">
        <v>10.88</v>
      </c>
      <c r="O210" s="12">
        <v>5440</v>
      </c>
      <c r="P210" s="12">
        <v>0</v>
      </c>
      <c r="Q210" s="12">
        <v>0</v>
      </c>
      <c r="R210" s="12">
        <v>5440</v>
      </c>
      <c r="S210" s="56">
        <f t="shared" si="4"/>
        <v>138888640</v>
      </c>
    </row>
    <row r="211" spans="1:19" s="14" customFormat="1" x14ac:dyDescent="0.3">
      <c r="A211" s="10" t="s">
        <v>299</v>
      </c>
      <c r="B211" s="11" t="s">
        <v>287</v>
      </c>
      <c r="C211" s="11">
        <v>1745290</v>
      </c>
      <c r="D211" s="11" t="s">
        <v>27</v>
      </c>
      <c r="E211" s="10"/>
      <c r="F211" s="11" t="s">
        <v>28</v>
      </c>
      <c r="G211" s="11" t="s">
        <v>29</v>
      </c>
      <c r="H211" s="11">
        <v>25531</v>
      </c>
      <c r="I211" s="11">
        <v>2</v>
      </c>
      <c r="J211" s="45" t="s">
        <v>277</v>
      </c>
      <c r="K211" s="11" t="s">
        <v>278</v>
      </c>
      <c r="L211" s="11" t="s">
        <v>32</v>
      </c>
      <c r="M211" s="12">
        <v>500</v>
      </c>
      <c r="N211" s="12">
        <v>10.88</v>
      </c>
      <c r="O211" s="12">
        <v>5440</v>
      </c>
      <c r="P211" s="12">
        <v>0</v>
      </c>
      <c r="Q211" s="12">
        <v>0</v>
      </c>
      <c r="R211" s="12">
        <v>5440</v>
      </c>
      <c r="S211" s="56">
        <f t="shared" si="4"/>
        <v>138888640</v>
      </c>
    </row>
    <row r="212" spans="1:19" s="14" customFormat="1" x14ac:dyDescent="0.3">
      <c r="A212" s="10" t="s">
        <v>299</v>
      </c>
      <c r="B212" s="11" t="s">
        <v>287</v>
      </c>
      <c r="C212" s="11">
        <v>1745290</v>
      </c>
      <c r="D212" s="11" t="s">
        <v>27</v>
      </c>
      <c r="E212" s="10"/>
      <c r="F212" s="11" t="s">
        <v>28</v>
      </c>
      <c r="G212" s="11" t="s">
        <v>29</v>
      </c>
      <c r="H212" s="11">
        <v>25531</v>
      </c>
      <c r="I212" s="11">
        <v>3</v>
      </c>
      <c r="J212" s="45" t="s">
        <v>74</v>
      </c>
      <c r="K212" s="11" t="s">
        <v>75</v>
      </c>
      <c r="L212" s="11" t="s">
        <v>32</v>
      </c>
      <c r="M212" s="12">
        <v>800</v>
      </c>
      <c r="N212" s="12">
        <v>2.7</v>
      </c>
      <c r="O212" s="12">
        <v>2160</v>
      </c>
      <c r="P212" s="12">
        <v>0</v>
      </c>
      <c r="Q212" s="12">
        <v>0</v>
      </c>
      <c r="R212" s="12">
        <v>2160</v>
      </c>
      <c r="S212" s="56">
        <f t="shared" si="4"/>
        <v>55146960</v>
      </c>
    </row>
    <row r="213" spans="1:19" s="14" customFormat="1" x14ac:dyDescent="0.3">
      <c r="A213" s="10" t="s">
        <v>299</v>
      </c>
      <c r="B213" s="11" t="s">
        <v>287</v>
      </c>
      <c r="C213" s="11">
        <v>1745290</v>
      </c>
      <c r="D213" s="11" t="s">
        <v>27</v>
      </c>
      <c r="E213" s="10"/>
      <c r="F213" s="11" t="s">
        <v>28</v>
      </c>
      <c r="G213" s="11" t="s">
        <v>29</v>
      </c>
      <c r="H213" s="11">
        <v>25531</v>
      </c>
      <c r="I213" s="11">
        <v>4</v>
      </c>
      <c r="J213" s="45"/>
      <c r="K213" s="11" t="s">
        <v>300</v>
      </c>
      <c r="L213" s="11" t="s">
        <v>46</v>
      </c>
      <c r="M213" s="12">
        <v>0</v>
      </c>
      <c r="N213" s="12">
        <v>0</v>
      </c>
      <c r="O213" s="12">
        <v>0</v>
      </c>
      <c r="P213" s="12">
        <v>0</v>
      </c>
      <c r="Q213" s="12">
        <v>0</v>
      </c>
      <c r="R213" s="12">
        <v>0</v>
      </c>
      <c r="S213" s="56">
        <f t="shared" si="4"/>
        <v>0</v>
      </c>
    </row>
    <row r="214" spans="1:19" s="14" customFormat="1" x14ac:dyDescent="0.3">
      <c r="A214" s="10" t="s">
        <v>301</v>
      </c>
      <c r="B214" s="11" t="s">
        <v>302</v>
      </c>
      <c r="C214" s="11">
        <v>1745291</v>
      </c>
      <c r="D214" s="11" t="s">
        <v>303</v>
      </c>
      <c r="E214" s="10"/>
      <c r="F214" s="11" t="s">
        <v>304</v>
      </c>
      <c r="G214" s="11" t="s">
        <v>81</v>
      </c>
      <c r="H214" s="11">
        <v>24338</v>
      </c>
      <c r="I214" s="11">
        <v>1</v>
      </c>
      <c r="J214" s="45" t="s">
        <v>305</v>
      </c>
      <c r="K214" s="11" t="s">
        <v>306</v>
      </c>
      <c r="L214" s="11" t="s">
        <v>32</v>
      </c>
      <c r="M214" s="12">
        <v>21000</v>
      </c>
      <c r="N214" s="12">
        <v>8.9</v>
      </c>
      <c r="O214" s="12">
        <v>186900</v>
      </c>
      <c r="P214" s="12">
        <v>0</v>
      </c>
      <c r="Q214" s="12">
        <v>0</v>
      </c>
      <c r="R214" s="12">
        <v>186900</v>
      </c>
      <c r="S214" s="56">
        <f t="shared" si="4"/>
        <v>4548772200</v>
      </c>
    </row>
    <row r="215" spans="1:19" s="14" customFormat="1" x14ac:dyDescent="0.3">
      <c r="A215" s="10" t="s">
        <v>301</v>
      </c>
      <c r="B215" s="11" t="s">
        <v>302</v>
      </c>
      <c r="C215" s="11">
        <v>1745291</v>
      </c>
      <c r="D215" s="11" t="s">
        <v>303</v>
      </c>
      <c r="E215" s="10"/>
      <c r="F215" s="11" t="s">
        <v>304</v>
      </c>
      <c r="G215" s="11" t="s">
        <v>81</v>
      </c>
      <c r="H215" s="11">
        <v>24338</v>
      </c>
      <c r="I215" s="11">
        <v>2</v>
      </c>
      <c r="J215" s="45" t="s">
        <v>307</v>
      </c>
      <c r="K215" s="11" t="s">
        <v>308</v>
      </c>
      <c r="L215" s="11" t="s">
        <v>32</v>
      </c>
      <c r="M215" s="12">
        <v>12000</v>
      </c>
      <c r="N215" s="12">
        <v>9.7880000000000003</v>
      </c>
      <c r="O215" s="12">
        <v>117456</v>
      </c>
      <c r="P215" s="12">
        <v>0</v>
      </c>
      <c r="Q215" s="12">
        <v>0</v>
      </c>
      <c r="R215" s="12">
        <v>117456</v>
      </c>
      <c r="S215" s="56">
        <f t="shared" si="4"/>
        <v>2858644128</v>
      </c>
    </row>
    <row r="216" spans="1:19" s="14" customFormat="1" x14ac:dyDescent="0.3">
      <c r="A216" s="10" t="s">
        <v>301</v>
      </c>
      <c r="B216" s="11" t="s">
        <v>302</v>
      </c>
      <c r="C216" s="11">
        <v>1745291</v>
      </c>
      <c r="D216" s="11" t="s">
        <v>303</v>
      </c>
      <c r="E216" s="10"/>
      <c r="F216" s="11" t="s">
        <v>304</v>
      </c>
      <c r="G216" s="11" t="s">
        <v>81</v>
      </c>
      <c r="H216" s="11">
        <v>24338</v>
      </c>
      <c r="I216" s="11">
        <v>3</v>
      </c>
      <c r="J216" s="45"/>
      <c r="K216" s="11" t="s">
        <v>309</v>
      </c>
      <c r="L216" s="11" t="s">
        <v>46</v>
      </c>
      <c r="M216" s="12">
        <v>0</v>
      </c>
      <c r="N216" s="12">
        <v>0</v>
      </c>
      <c r="O216" s="12">
        <v>0</v>
      </c>
      <c r="P216" s="12">
        <v>0</v>
      </c>
      <c r="Q216" s="12">
        <v>0</v>
      </c>
      <c r="R216" s="12">
        <v>0</v>
      </c>
      <c r="S216" s="56">
        <f t="shared" si="4"/>
        <v>0</v>
      </c>
    </row>
    <row r="217" spans="1:19" s="14" customFormat="1" x14ac:dyDescent="0.3">
      <c r="A217" s="10" t="s">
        <v>315</v>
      </c>
      <c r="B217" s="11" t="s">
        <v>311</v>
      </c>
      <c r="C217" s="11">
        <v>1745294</v>
      </c>
      <c r="D217" s="11" t="s">
        <v>316</v>
      </c>
      <c r="E217" s="10"/>
      <c r="F217" s="11" t="s">
        <v>317</v>
      </c>
      <c r="G217" s="11" t="s">
        <v>81</v>
      </c>
      <c r="H217" s="11">
        <v>24420</v>
      </c>
      <c r="I217" s="11">
        <v>1</v>
      </c>
      <c r="J217" s="45">
        <v>566421804</v>
      </c>
      <c r="K217" s="11" t="s">
        <v>318</v>
      </c>
      <c r="L217" s="11" t="s">
        <v>32</v>
      </c>
      <c r="M217" s="12">
        <v>15</v>
      </c>
      <c r="N217" s="12">
        <v>11.39</v>
      </c>
      <c r="O217" s="12">
        <v>170.85</v>
      </c>
      <c r="P217" s="12">
        <v>0</v>
      </c>
      <c r="Q217" s="12">
        <v>0</v>
      </c>
      <c r="R217" s="12">
        <v>170.85</v>
      </c>
      <c r="S217" s="56">
        <f t="shared" si="4"/>
        <v>4172157</v>
      </c>
    </row>
    <row r="218" spans="1:19" s="14" customFormat="1" x14ac:dyDescent="0.3">
      <c r="A218" s="10" t="s">
        <v>315</v>
      </c>
      <c r="B218" s="11" t="s">
        <v>311</v>
      </c>
      <c r="C218" s="11">
        <v>1745294</v>
      </c>
      <c r="D218" s="11" t="s">
        <v>316</v>
      </c>
      <c r="E218" s="10"/>
      <c r="F218" s="11" t="s">
        <v>317</v>
      </c>
      <c r="G218" s="11" t="s">
        <v>81</v>
      </c>
      <c r="H218" s="11">
        <v>24420</v>
      </c>
      <c r="I218" s="11">
        <v>2</v>
      </c>
      <c r="J218" s="45"/>
      <c r="K218" s="11" t="s">
        <v>319</v>
      </c>
      <c r="L218" s="11" t="s">
        <v>46</v>
      </c>
      <c r="M218" s="12">
        <v>0</v>
      </c>
      <c r="N218" s="12">
        <v>0</v>
      </c>
      <c r="O218" s="12">
        <v>0</v>
      </c>
      <c r="P218" s="12">
        <v>0</v>
      </c>
      <c r="Q218" s="12">
        <v>0</v>
      </c>
      <c r="R218" s="12">
        <v>0</v>
      </c>
      <c r="S218" s="56">
        <f t="shared" si="4"/>
        <v>0</v>
      </c>
    </row>
    <row r="219" spans="1:19" s="14" customFormat="1" x14ac:dyDescent="0.3">
      <c r="A219" s="10" t="s">
        <v>320</v>
      </c>
      <c r="B219" s="11" t="s">
        <v>321</v>
      </c>
      <c r="C219" s="11">
        <v>1745295</v>
      </c>
      <c r="D219" s="11" t="s">
        <v>125</v>
      </c>
      <c r="E219" s="10"/>
      <c r="F219" s="11" t="s">
        <v>126</v>
      </c>
      <c r="G219" s="11" t="s">
        <v>81</v>
      </c>
      <c r="H219" s="11">
        <v>24365</v>
      </c>
      <c r="I219" s="11">
        <v>1</v>
      </c>
      <c r="J219" s="45" t="s">
        <v>171</v>
      </c>
      <c r="K219" s="11" t="s">
        <v>172</v>
      </c>
      <c r="L219" s="11" t="s">
        <v>32</v>
      </c>
      <c r="M219" s="12">
        <v>2400</v>
      </c>
      <c r="N219" s="12">
        <v>6.37</v>
      </c>
      <c r="O219" s="12">
        <v>15288</v>
      </c>
      <c r="P219" s="12">
        <v>0</v>
      </c>
      <c r="Q219" s="12">
        <v>0</v>
      </c>
      <c r="R219" s="12">
        <v>15288</v>
      </c>
      <c r="S219" s="56">
        <f t="shared" si="4"/>
        <v>372492120</v>
      </c>
    </row>
    <row r="220" spans="1:19" s="14" customFormat="1" x14ac:dyDescent="0.3">
      <c r="A220" s="10" t="s">
        <v>320</v>
      </c>
      <c r="B220" s="11" t="s">
        <v>321</v>
      </c>
      <c r="C220" s="11">
        <v>1745295</v>
      </c>
      <c r="D220" s="11" t="s">
        <v>125</v>
      </c>
      <c r="E220" s="10"/>
      <c r="F220" s="11" t="s">
        <v>126</v>
      </c>
      <c r="G220" s="11" t="s">
        <v>81</v>
      </c>
      <c r="H220" s="11">
        <v>24365</v>
      </c>
      <c r="I220" s="11">
        <v>2</v>
      </c>
      <c r="J220" s="45" t="s">
        <v>88</v>
      </c>
      <c r="K220" s="11" t="s">
        <v>89</v>
      </c>
      <c r="L220" s="11" t="s">
        <v>32</v>
      </c>
      <c r="M220" s="12">
        <v>2400</v>
      </c>
      <c r="N220" s="12">
        <v>5.67</v>
      </c>
      <c r="O220" s="12">
        <v>13608</v>
      </c>
      <c r="P220" s="12">
        <v>0</v>
      </c>
      <c r="Q220" s="12">
        <v>0</v>
      </c>
      <c r="R220" s="12">
        <v>13608</v>
      </c>
      <c r="S220" s="56">
        <f t="shared" si="4"/>
        <v>331558920</v>
      </c>
    </row>
    <row r="221" spans="1:19" s="14" customFormat="1" x14ac:dyDescent="0.3">
      <c r="A221" s="10" t="s">
        <v>320</v>
      </c>
      <c r="B221" s="11" t="s">
        <v>321</v>
      </c>
      <c r="C221" s="11">
        <v>1745295</v>
      </c>
      <c r="D221" s="11" t="s">
        <v>125</v>
      </c>
      <c r="E221" s="10"/>
      <c r="F221" s="11" t="s">
        <v>126</v>
      </c>
      <c r="G221" s="11" t="s">
        <v>81</v>
      </c>
      <c r="H221" s="11">
        <v>24365</v>
      </c>
      <c r="I221" s="11">
        <v>3</v>
      </c>
      <c r="J221" s="45" t="s">
        <v>90</v>
      </c>
      <c r="K221" s="11" t="s">
        <v>91</v>
      </c>
      <c r="L221" s="11" t="s">
        <v>32</v>
      </c>
      <c r="M221" s="12">
        <v>1200</v>
      </c>
      <c r="N221" s="12">
        <v>5.89</v>
      </c>
      <c r="O221" s="12">
        <v>7068</v>
      </c>
      <c r="P221" s="12">
        <v>0</v>
      </c>
      <c r="Q221" s="12">
        <v>0</v>
      </c>
      <c r="R221" s="12">
        <v>7068</v>
      </c>
      <c r="S221" s="56">
        <f t="shared" si="4"/>
        <v>172211820</v>
      </c>
    </row>
    <row r="222" spans="1:19" s="14" customFormat="1" x14ac:dyDescent="0.3">
      <c r="A222" s="10" t="s">
        <v>320</v>
      </c>
      <c r="B222" s="11" t="s">
        <v>321</v>
      </c>
      <c r="C222" s="11">
        <v>1745295</v>
      </c>
      <c r="D222" s="11" t="s">
        <v>125</v>
      </c>
      <c r="E222" s="10"/>
      <c r="F222" s="11" t="s">
        <v>126</v>
      </c>
      <c r="G222" s="11" t="s">
        <v>81</v>
      </c>
      <c r="H222" s="11">
        <v>24365</v>
      </c>
      <c r="I222" s="11">
        <v>4</v>
      </c>
      <c r="J222" s="45" t="s">
        <v>173</v>
      </c>
      <c r="K222" s="11" t="s">
        <v>174</v>
      </c>
      <c r="L222" s="11" t="s">
        <v>32</v>
      </c>
      <c r="M222" s="12">
        <v>1200</v>
      </c>
      <c r="N222" s="12">
        <v>4.0999999999999996</v>
      </c>
      <c r="O222" s="12">
        <v>4920</v>
      </c>
      <c r="P222" s="12">
        <v>0</v>
      </c>
      <c r="Q222" s="12">
        <v>0</v>
      </c>
      <c r="R222" s="12">
        <v>4920</v>
      </c>
      <c r="S222" s="56">
        <f t="shared" si="4"/>
        <v>119875800</v>
      </c>
    </row>
    <row r="223" spans="1:19" s="14" customFormat="1" x14ac:dyDescent="0.3">
      <c r="A223" s="10" t="s">
        <v>320</v>
      </c>
      <c r="B223" s="11" t="s">
        <v>321</v>
      </c>
      <c r="C223" s="11">
        <v>1745295</v>
      </c>
      <c r="D223" s="11" t="s">
        <v>125</v>
      </c>
      <c r="E223" s="10"/>
      <c r="F223" s="11" t="s">
        <v>126</v>
      </c>
      <c r="G223" s="11" t="s">
        <v>81</v>
      </c>
      <c r="H223" s="11">
        <v>24365</v>
      </c>
      <c r="I223" s="11">
        <v>5</v>
      </c>
      <c r="J223" s="45" t="s">
        <v>175</v>
      </c>
      <c r="K223" s="11" t="s">
        <v>176</v>
      </c>
      <c r="L223" s="11" t="s">
        <v>32</v>
      </c>
      <c r="M223" s="12">
        <v>1200</v>
      </c>
      <c r="N223" s="12">
        <v>5.89</v>
      </c>
      <c r="O223" s="12">
        <v>7068</v>
      </c>
      <c r="P223" s="12">
        <v>0</v>
      </c>
      <c r="Q223" s="12">
        <v>0</v>
      </c>
      <c r="R223" s="12">
        <v>7068</v>
      </c>
      <c r="S223" s="56">
        <f t="shared" si="4"/>
        <v>172211820</v>
      </c>
    </row>
    <row r="224" spans="1:19" s="14" customFormat="1" x14ac:dyDescent="0.3">
      <c r="A224" s="10" t="s">
        <v>320</v>
      </c>
      <c r="B224" s="11" t="s">
        <v>321</v>
      </c>
      <c r="C224" s="11">
        <v>1745295</v>
      </c>
      <c r="D224" s="11" t="s">
        <v>125</v>
      </c>
      <c r="E224" s="10"/>
      <c r="F224" s="11" t="s">
        <v>126</v>
      </c>
      <c r="G224" s="11" t="s">
        <v>81</v>
      </c>
      <c r="H224" s="11">
        <v>24365</v>
      </c>
      <c r="I224" s="11">
        <v>6</v>
      </c>
      <c r="J224" s="45" t="s">
        <v>177</v>
      </c>
      <c r="K224" s="11" t="s">
        <v>178</v>
      </c>
      <c r="L224" s="11" t="s">
        <v>32</v>
      </c>
      <c r="M224" s="12">
        <v>1200</v>
      </c>
      <c r="N224" s="12">
        <v>5.62</v>
      </c>
      <c r="O224" s="12">
        <v>6744</v>
      </c>
      <c r="P224" s="12">
        <v>0</v>
      </c>
      <c r="Q224" s="12">
        <v>0</v>
      </c>
      <c r="R224" s="12">
        <v>6744</v>
      </c>
      <c r="S224" s="56">
        <f t="shared" si="4"/>
        <v>164317560</v>
      </c>
    </row>
    <row r="225" spans="1:19" s="14" customFormat="1" x14ac:dyDescent="0.3">
      <c r="A225" s="10" t="s">
        <v>320</v>
      </c>
      <c r="B225" s="11" t="s">
        <v>321</v>
      </c>
      <c r="C225" s="11">
        <v>1745295</v>
      </c>
      <c r="D225" s="11" t="s">
        <v>125</v>
      </c>
      <c r="E225" s="10"/>
      <c r="F225" s="11" t="s">
        <v>126</v>
      </c>
      <c r="G225" s="11" t="s">
        <v>81</v>
      </c>
      <c r="H225" s="11">
        <v>24365</v>
      </c>
      <c r="I225" s="11">
        <v>7</v>
      </c>
      <c r="J225" s="45" t="s">
        <v>179</v>
      </c>
      <c r="K225" s="11" t="s">
        <v>180</v>
      </c>
      <c r="L225" s="11" t="s">
        <v>32</v>
      </c>
      <c r="M225" s="12">
        <v>1200</v>
      </c>
      <c r="N225" s="12">
        <v>5.62</v>
      </c>
      <c r="O225" s="12">
        <v>6744</v>
      </c>
      <c r="P225" s="12">
        <v>0</v>
      </c>
      <c r="Q225" s="12">
        <v>0</v>
      </c>
      <c r="R225" s="12">
        <v>6744</v>
      </c>
      <c r="S225" s="56">
        <f t="shared" si="4"/>
        <v>164317560</v>
      </c>
    </row>
    <row r="226" spans="1:19" s="14" customFormat="1" x14ac:dyDescent="0.3">
      <c r="A226" s="10" t="s">
        <v>320</v>
      </c>
      <c r="B226" s="11" t="s">
        <v>321</v>
      </c>
      <c r="C226" s="11">
        <v>1745295</v>
      </c>
      <c r="D226" s="11" t="s">
        <v>125</v>
      </c>
      <c r="E226" s="10"/>
      <c r="F226" s="11" t="s">
        <v>126</v>
      </c>
      <c r="G226" s="11" t="s">
        <v>81</v>
      </c>
      <c r="H226" s="11">
        <v>24365</v>
      </c>
      <c r="I226" s="11">
        <v>8</v>
      </c>
      <c r="J226" s="45"/>
      <c r="K226" s="11" t="s">
        <v>322</v>
      </c>
      <c r="L226" s="11" t="s">
        <v>46</v>
      </c>
      <c r="M226" s="12">
        <v>0</v>
      </c>
      <c r="N226" s="12">
        <v>0</v>
      </c>
      <c r="O226" s="12">
        <v>0</v>
      </c>
      <c r="P226" s="12">
        <v>0</v>
      </c>
      <c r="Q226" s="12">
        <v>0</v>
      </c>
      <c r="R226" s="12">
        <v>0</v>
      </c>
      <c r="S226" s="56">
        <f t="shared" si="4"/>
        <v>0</v>
      </c>
    </row>
    <row r="227" spans="1:19" s="14" customFormat="1" x14ac:dyDescent="0.3">
      <c r="A227" s="10" t="s">
        <v>323</v>
      </c>
      <c r="B227" s="11" t="s">
        <v>321</v>
      </c>
      <c r="C227" s="11">
        <v>1745296</v>
      </c>
      <c r="D227" s="11" t="s">
        <v>125</v>
      </c>
      <c r="E227" s="10"/>
      <c r="F227" s="11" t="s">
        <v>126</v>
      </c>
      <c r="G227" s="11" t="s">
        <v>81</v>
      </c>
      <c r="H227" s="11">
        <v>24365</v>
      </c>
      <c r="I227" s="11">
        <v>1</v>
      </c>
      <c r="J227" s="45" t="s">
        <v>147</v>
      </c>
      <c r="K227" s="11" t="s">
        <v>148</v>
      </c>
      <c r="L227" s="11" t="s">
        <v>32</v>
      </c>
      <c r="M227" s="12">
        <v>700</v>
      </c>
      <c r="N227" s="12">
        <v>5.85</v>
      </c>
      <c r="O227" s="12">
        <v>4095</v>
      </c>
      <c r="P227" s="12">
        <v>0</v>
      </c>
      <c r="Q227" s="12">
        <v>0</v>
      </c>
      <c r="R227" s="12">
        <v>4095</v>
      </c>
      <c r="S227" s="56">
        <f t="shared" si="4"/>
        <v>99774675</v>
      </c>
    </row>
    <row r="228" spans="1:19" s="14" customFormat="1" x14ac:dyDescent="0.3">
      <c r="A228" s="10" t="s">
        <v>323</v>
      </c>
      <c r="B228" s="11" t="s">
        <v>321</v>
      </c>
      <c r="C228" s="11">
        <v>1745296</v>
      </c>
      <c r="D228" s="11" t="s">
        <v>125</v>
      </c>
      <c r="E228" s="10"/>
      <c r="F228" s="11" t="s">
        <v>126</v>
      </c>
      <c r="G228" s="11" t="s">
        <v>81</v>
      </c>
      <c r="H228" s="11">
        <v>24365</v>
      </c>
      <c r="I228" s="11">
        <v>2</v>
      </c>
      <c r="J228" s="45" t="s">
        <v>149</v>
      </c>
      <c r="K228" s="11" t="s">
        <v>150</v>
      </c>
      <c r="L228" s="11" t="s">
        <v>32</v>
      </c>
      <c r="M228" s="12">
        <v>200</v>
      </c>
      <c r="N228" s="12">
        <v>5.85</v>
      </c>
      <c r="O228" s="12">
        <v>1170</v>
      </c>
      <c r="P228" s="12">
        <v>0</v>
      </c>
      <c r="Q228" s="12">
        <v>0</v>
      </c>
      <c r="R228" s="12">
        <v>1170</v>
      </c>
      <c r="S228" s="56">
        <f t="shared" si="4"/>
        <v>28507050</v>
      </c>
    </row>
    <row r="229" spans="1:19" s="14" customFormat="1" x14ac:dyDescent="0.3">
      <c r="A229" s="10" t="s">
        <v>323</v>
      </c>
      <c r="B229" s="11" t="s">
        <v>321</v>
      </c>
      <c r="C229" s="11">
        <v>1745296</v>
      </c>
      <c r="D229" s="11" t="s">
        <v>125</v>
      </c>
      <c r="E229" s="10"/>
      <c r="F229" s="11" t="s">
        <v>126</v>
      </c>
      <c r="G229" s="11" t="s">
        <v>81</v>
      </c>
      <c r="H229" s="11">
        <v>24365</v>
      </c>
      <c r="I229" s="11">
        <v>3</v>
      </c>
      <c r="J229" s="45" t="s">
        <v>82</v>
      </c>
      <c r="K229" s="11" t="s">
        <v>83</v>
      </c>
      <c r="L229" s="11" t="s">
        <v>32</v>
      </c>
      <c r="M229" s="12">
        <v>400</v>
      </c>
      <c r="N229" s="12">
        <v>5.85</v>
      </c>
      <c r="O229" s="12">
        <v>2340</v>
      </c>
      <c r="P229" s="12">
        <v>0</v>
      </c>
      <c r="Q229" s="12">
        <v>0</v>
      </c>
      <c r="R229" s="12">
        <v>2340</v>
      </c>
      <c r="S229" s="56">
        <f t="shared" si="4"/>
        <v>57014100</v>
      </c>
    </row>
    <row r="230" spans="1:19" s="14" customFormat="1" x14ac:dyDescent="0.3">
      <c r="A230" s="10" t="s">
        <v>323</v>
      </c>
      <c r="B230" s="11" t="s">
        <v>321</v>
      </c>
      <c r="C230" s="11">
        <v>1745296</v>
      </c>
      <c r="D230" s="11" t="s">
        <v>125</v>
      </c>
      <c r="E230" s="10"/>
      <c r="F230" s="11" t="s">
        <v>126</v>
      </c>
      <c r="G230" s="11" t="s">
        <v>81</v>
      </c>
      <c r="H230" s="11">
        <v>24365</v>
      </c>
      <c r="I230" s="11">
        <v>4</v>
      </c>
      <c r="J230" s="45" t="s">
        <v>84</v>
      </c>
      <c r="K230" s="11" t="s">
        <v>85</v>
      </c>
      <c r="L230" s="11" t="s">
        <v>32</v>
      </c>
      <c r="M230" s="12">
        <v>100</v>
      </c>
      <c r="N230" s="12">
        <v>5.85</v>
      </c>
      <c r="O230" s="12">
        <v>585</v>
      </c>
      <c r="P230" s="12">
        <v>0</v>
      </c>
      <c r="Q230" s="12">
        <v>0</v>
      </c>
      <c r="R230" s="12">
        <v>585</v>
      </c>
      <c r="S230" s="56">
        <f t="shared" si="4"/>
        <v>14253525</v>
      </c>
    </row>
    <row r="231" spans="1:19" s="14" customFormat="1" x14ac:dyDescent="0.3">
      <c r="A231" s="10" t="s">
        <v>323</v>
      </c>
      <c r="B231" s="11" t="s">
        <v>321</v>
      </c>
      <c r="C231" s="11">
        <v>1745296</v>
      </c>
      <c r="D231" s="11" t="s">
        <v>125</v>
      </c>
      <c r="E231" s="10"/>
      <c r="F231" s="11" t="s">
        <v>126</v>
      </c>
      <c r="G231" s="11" t="s">
        <v>81</v>
      </c>
      <c r="H231" s="11">
        <v>24365</v>
      </c>
      <c r="I231" s="11">
        <v>5</v>
      </c>
      <c r="J231" s="45" t="s">
        <v>151</v>
      </c>
      <c r="K231" s="11" t="s">
        <v>152</v>
      </c>
      <c r="L231" s="11" t="s">
        <v>32</v>
      </c>
      <c r="M231" s="12">
        <v>300</v>
      </c>
      <c r="N231" s="12">
        <v>5.75</v>
      </c>
      <c r="O231" s="12">
        <v>1725</v>
      </c>
      <c r="P231" s="12">
        <v>0</v>
      </c>
      <c r="Q231" s="12">
        <v>0</v>
      </c>
      <c r="R231" s="12">
        <v>1725</v>
      </c>
      <c r="S231" s="56">
        <f t="shared" si="4"/>
        <v>42029625</v>
      </c>
    </row>
    <row r="232" spans="1:19" s="14" customFormat="1" x14ac:dyDescent="0.3">
      <c r="A232" s="10" t="s">
        <v>323</v>
      </c>
      <c r="B232" s="11" t="s">
        <v>321</v>
      </c>
      <c r="C232" s="11">
        <v>1745296</v>
      </c>
      <c r="D232" s="11" t="s">
        <v>125</v>
      </c>
      <c r="E232" s="10"/>
      <c r="F232" s="11" t="s">
        <v>126</v>
      </c>
      <c r="G232" s="11" t="s">
        <v>81</v>
      </c>
      <c r="H232" s="11">
        <v>24365</v>
      </c>
      <c r="I232" s="11">
        <v>6</v>
      </c>
      <c r="J232" s="45" t="s">
        <v>153</v>
      </c>
      <c r="K232" s="11" t="s">
        <v>154</v>
      </c>
      <c r="L232" s="11" t="s">
        <v>32</v>
      </c>
      <c r="M232" s="12">
        <v>100</v>
      </c>
      <c r="N232" s="12">
        <v>5.75</v>
      </c>
      <c r="O232" s="12">
        <v>575</v>
      </c>
      <c r="P232" s="12">
        <v>0</v>
      </c>
      <c r="Q232" s="12">
        <v>0</v>
      </c>
      <c r="R232" s="12">
        <v>575</v>
      </c>
      <c r="S232" s="56">
        <f t="shared" si="4"/>
        <v>14009875</v>
      </c>
    </row>
    <row r="233" spans="1:19" s="14" customFormat="1" x14ac:dyDescent="0.3">
      <c r="A233" s="10" t="s">
        <v>323</v>
      </c>
      <c r="B233" s="11" t="s">
        <v>321</v>
      </c>
      <c r="C233" s="11">
        <v>1745296</v>
      </c>
      <c r="D233" s="11" t="s">
        <v>125</v>
      </c>
      <c r="E233" s="10"/>
      <c r="F233" s="11" t="s">
        <v>126</v>
      </c>
      <c r="G233" s="11" t="s">
        <v>81</v>
      </c>
      <c r="H233" s="11">
        <v>24365</v>
      </c>
      <c r="I233" s="11">
        <v>7</v>
      </c>
      <c r="J233" s="45" t="s">
        <v>155</v>
      </c>
      <c r="K233" s="11" t="s">
        <v>156</v>
      </c>
      <c r="L233" s="11" t="s">
        <v>32</v>
      </c>
      <c r="M233" s="12">
        <v>100</v>
      </c>
      <c r="N233" s="12">
        <v>6.33</v>
      </c>
      <c r="O233" s="12">
        <v>633</v>
      </c>
      <c r="P233" s="12">
        <v>0</v>
      </c>
      <c r="Q233" s="12">
        <v>0</v>
      </c>
      <c r="R233" s="12">
        <v>633</v>
      </c>
      <c r="S233" s="56">
        <f t="shared" si="4"/>
        <v>15423045</v>
      </c>
    </row>
    <row r="234" spans="1:19" s="14" customFormat="1" x14ac:dyDescent="0.3">
      <c r="A234" s="10" t="s">
        <v>323</v>
      </c>
      <c r="B234" s="11" t="s">
        <v>321</v>
      </c>
      <c r="C234" s="11">
        <v>1745296</v>
      </c>
      <c r="D234" s="11" t="s">
        <v>125</v>
      </c>
      <c r="E234" s="10"/>
      <c r="F234" s="11" t="s">
        <v>126</v>
      </c>
      <c r="G234" s="11" t="s">
        <v>81</v>
      </c>
      <c r="H234" s="11">
        <v>24365</v>
      </c>
      <c r="I234" s="11">
        <v>8</v>
      </c>
      <c r="J234" s="45" t="s">
        <v>157</v>
      </c>
      <c r="K234" s="11" t="s">
        <v>158</v>
      </c>
      <c r="L234" s="11" t="s">
        <v>32</v>
      </c>
      <c r="M234" s="12">
        <v>100</v>
      </c>
      <c r="N234" s="12">
        <v>6.33</v>
      </c>
      <c r="O234" s="12">
        <v>633</v>
      </c>
      <c r="P234" s="12">
        <v>0</v>
      </c>
      <c r="Q234" s="12">
        <v>0</v>
      </c>
      <c r="R234" s="12">
        <v>633</v>
      </c>
      <c r="S234" s="56">
        <f t="shared" si="4"/>
        <v>15423045</v>
      </c>
    </row>
    <row r="235" spans="1:19" s="14" customFormat="1" x14ac:dyDescent="0.3">
      <c r="A235" s="10" t="s">
        <v>323</v>
      </c>
      <c r="B235" s="11" t="s">
        <v>321</v>
      </c>
      <c r="C235" s="11">
        <v>1745296</v>
      </c>
      <c r="D235" s="11" t="s">
        <v>125</v>
      </c>
      <c r="E235" s="10"/>
      <c r="F235" s="11" t="s">
        <v>126</v>
      </c>
      <c r="G235" s="11" t="s">
        <v>81</v>
      </c>
      <c r="H235" s="11">
        <v>24365</v>
      </c>
      <c r="I235" s="11">
        <v>9</v>
      </c>
      <c r="J235" s="45" t="s">
        <v>159</v>
      </c>
      <c r="K235" s="11" t="s">
        <v>160</v>
      </c>
      <c r="L235" s="11" t="s">
        <v>32</v>
      </c>
      <c r="M235" s="12">
        <v>600</v>
      </c>
      <c r="N235" s="12">
        <v>2.88</v>
      </c>
      <c r="O235" s="12">
        <v>1728</v>
      </c>
      <c r="P235" s="12">
        <v>0</v>
      </c>
      <c r="Q235" s="12">
        <v>0</v>
      </c>
      <c r="R235" s="12">
        <v>1728</v>
      </c>
      <c r="S235" s="56">
        <f t="shared" si="4"/>
        <v>42102720</v>
      </c>
    </row>
    <row r="236" spans="1:19" s="14" customFormat="1" x14ac:dyDescent="0.3">
      <c r="A236" s="10" t="s">
        <v>323</v>
      </c>
      <c r="B236" s="11" t="s">
        <v>321</v>
      </c>
      <c r="C236" s="11">
        <v>1745296</v>
      </c>
      <c r="D236" s="11" t="s">
        <v>125</v>
      </c>
      <c r="E236" s="10"/>
      <c r="F236" s="11" t="s">
        <v>126</v>
      </c>
      <c r="G236" s="11" t="s">
        <v>81</v>
      </c>
      <c r="H236" s="11">
        <v>24365</v>
      </c>
      <c r="I236" s="11">
        <v>10</v>
      </c>
      <c r="J236" s="45" t="s">
        <v>161</v>
      </c>
      <c r="K236" s="11" t="s">
        <v>162</v>
      </c>
      <c r="L236" s="11" t="s">
        <v>32</v>
      </c>
      <c r="M236" s="12">
        <v>300</v>
      </c>
      <c r="N236" s="12">
        <v>5.75</v>
      </c>
      <c r="O236" s="12">
        <v>1725</v>
      </c>
      <c r="P236" s="12">
        <v>0</v>
      </c>
      <c r="Q236" s="12">
        <v>0</v>
      </c>
      <c r="R236" s="12">
        <v>1725</v>
      </c>
      <c r="S236" s="56">
        <f t="shared" si="4"/>
        <v>42029625</v>
      </c>
    </row>
    <row r="237" spans="1:19" s="14" customFormat="1" x14ac:dyDescent="0.3">
      <c r="A237" s="10" t="s">
        <v>323</v>
      </c>
      <c r="B237" s="11" t="s">
        <v>321</v>
      </c>
      <c r="C237" s="11">
        <v>1745296</v>
      </c>
      <c r="D237" s="11" t="s">
        <v>125</v>
      </c>
      <c r="E237" s="10"/>
      <c r="F237" s="11" t="s">
        <v>126</v>
      </c>
      <c r="G237" s="11" t="s">
        <v>81</v>
      </c>
      <c r="H237" s="11">
        <v>24365</v>
      </c>
      <c r="I237" s="11">
        <v>11</v>
      </c>
      <c r="J237" s="45" t="s">
        <v>163</v>
      </c>
      <c r="K237" s="11" t="s">
        <v>164</v>
      </c>
      <c r="L237" s="11" t="s">
        <v>32</v>
      </c>
      <c r="M237" s="12">
        <v>100</v>
      </c>
      <c r="N237" s="12">
        <v>5.75</v>
      </c>
      <c r="O237" s="12">
        <v>575</v>
      </c>
      <c r="P237" s="12">
        <v>0</v>
      </c>
      <c r="Q237" s="12">
        <v>0</v>
      </c>
      <c r="R237" s="12">
        <v>575</v>
      </c>
      <c r="S237" s="56">
        <f t="shared" si="4"/>
        <v>14009875</v>
      </c>
    </row>
    <row r="238" spans="1:19" s="14" customFormat="1" x14ac:dyDescent="0.3">
      <c r="A238" s="10" t="s">
        <v>323</v>
      </c>
      <c r="B238" s="11" t="s">
        <v>321</v>
      </c>
      <c r="C238" s="11">
        <v>1745296</v>
      </c>
      <c r="D238" s="11" t="s">
        <v>125</v>
      </c>
      <c r="E238" s="10"/>
      <c r="F238" s="11" t="s">
        <v>126</v>
      </c>
      <c r="G238" s="11" t="s">
        <v>81</v>
      </c>
      <c r="H238" s="11">
        <v>24365</v>
      </c>
      <c r="I238" s="11">
        <v>12</v>
      </c>
      <c r="J238" s="45" t="s">
        <v>165</v>
      </c>
      <c r="K238" s="11" t="s">
        <v>166</v>
      </c>
      <c r="L238" s="11" t="s">
        <v>32</v>
      </c>
      <c r="M238" s="12">
        <v>100</v>
      </c>
      <c r="N238" s="12">
        <v>6.33</v>
      </c>
      <c r="O238" s="12">
        <v>633</v>
      </c>
      <c r="P238" s="12">
        <v>0</v>
      </c>
      <c r="Q238" s="12">
        <v>0</v>
      </c>
      <c r="R238" s="12">
        <v>633</v>
      </c>
      <c r="S238" s="56">
        <f t="shared" si="4"/>
        <v>15423045</v>
      </c>
    </row>
    <row r="239" spans="1:19" s="14" customFormat="1" x14ac:dyDescent="0.3">
      <c r="A239" s="10" t="s">
        <v>323</v>
      </c>
      <c r="B239" s="11" t="s">
        <v>321</v>
      </c>
      <c r="C239" s="11">
        <v>1745296</v>
      </c>
      <c r="D239" s="11" t="s">
        <v>125</v>
      </c>
      <c r="E239" s="10"/>
      <c r="F239" s="11" t="s">
        <v>126</v>
      </c>
      <c r="G239" s="11" t="s">
        <v>81</v>
      </c>
      <c r="H239" s="11">
        <v>24365</v>
      </c>
      <c r="I239" s="11">
        <v>13</v>
      </c>
      <c r="J239" s="45" t="s">
        <v>167</v>
      </c>
      <c r="K239" s="11" t="s">
        <v>168</v>
      </c>
      <c r="L239" s="11" t="s">
        <v>32</v>
      </c>
      <c r="M239" s="12">
        <v>100</v>
      </c>
      <c r="N239" s="12">
        <v>6.33</v>
      </c>
      <c r="O239" s="12">
        <v>633</v>
      </c>
      <c r="P239" s="12">
        <v>0</v>
      </c>
      <c r="Q239" s="12">
        <v>0</v>
      </c>
      <c r="R239" s="12">
        <v>633</v>
      </c>
      <c r="S239" s="56">
        <f t="shared" si="4"/>
        <v>15423045</v>
      </c>
    </row>
    <row r="240" spans="1:19" s="14" customFormat="1" x14ac:dyDescent="0.3">
      <c r="A240" s="10" t="s">
        <v>323</v>
      </c>
      <c r="B240" s="11" t="s">
        <v>321</v>
      </c>
      <c r="C240" s="11">
        <v>1745296</v>
      </c>
      <c r="D240" s="11" t="s">
        <v>125</v>
      </c>
      <c r="E240" s="10"/>
      <c r="F240" s="11" t="s">
        <v>126</v>
      </c>
      <c r="G240" s="11" t="s">
        <v>81</v>
      </c>
      <c r="H240" s="11">
        <v>24365</v>
      </c>
      <c r="I240" s="11">
        <v>14</v>
      </c>
      <c r="J240" s="45"/>
      <c r="K240" s="11" t="s">
        <v>324</v>
      </c>
      <c r="L240" s="11" t="s">
        <v>46</v>
      </c>
      <c r="M240" s="12">
        <v>0</v>
      </c>
      <c r="N240" s="12">
        <v>0</v>
      </c>
      <c r="O240" s="12">
        <v>0</v>
      </c>
      <c r="P240" s="12">
        <v>0</v>
      </c>
      <c r="Q240" s="12">
        <v>0</v>
      </c>
      <c r="R240" s="12">
        <v>0</v>
      </c>
      <c r="S240" s="56">
        <f t="shared" si="4"/>
        <v>0</v>
      </c>
    </row>
    <row r="241" spans="1:19" s="14" customFormat="1" x14ac:dyDescent="0.3">
      <c r="A241" s="10" t="s">
        <v>325</v>
      </c>
      <c r="B241" s="11" t="s">
        <v>321</v>
      </c>
      <c r="C241" s="11">
        <v>1745297</v>
      </c>
      <c r="D241" s="11" t="s">
        <v>125</v>
      </c>
      <c r="E241" s="10"/>
      <c r="F241" s="11" t="s">
        <v>126</v>
      </c>
      <c r="G241" s="11" t="s">
        <v>81</v>
      </c>
      <c r="H241" s="11">
        <v>24365</v>
      </c>
      <c r="I241" s="11">
        <v>1</v>
      </c>
      <c r="J241" s="45" t="s">
        <v>86</v>
      </c>
      <c r="K241" s="11" t="s">
        <v>87</v>
      </c>
      <c r="L241" s="11" t="s">
        <v>32</v>
      </c>
      <c r="M241" s="12">
        <v>1000</v>
      </c>
      <c r="N241" s="12">
        <v>5.1100000000000003</v>
      </c>
      <c r="O241" s="12">
        <v>5110</v>
      </c>
      <c r="P241" s="12">
        <v>0</v>
      </c>
      <c r="Q241" s="12">
        <v>0</v>
      </c>
      <c r="R241" s="12">
        <v>5110</v>
      </c>
      <c r="S241" s="56">
        <f t="shared" si="4"/>
        <v>124505150</v>
      </c>
    </row>
    <row r="242" spans="1:19" s="14" customFormat="1" x14ac:dyDescent="0.3">
      <c r="A242" s="10" t="s">
        <v>325</v>
      </c>
      <c r="B242" s="11" t="s">
        <v>321</v>
      </c>
      <c r="C242" s="11">
        <v>1745297</v>
      </c>
      <c r="D242" s="11" t="s">
        <v>125</v>
      </c>
      <c r="E242" s="10"/>
      <c r="F242" s="11" t="s">
        <v>126</v>
      </c>
      <c r="G242" s="11" t="s">
        <v>81</v>
      </c>
      <c r="H242" s="11">
        <v>24365</v>
      </c>
      <c r="I242" s="11">
        <v>2</v>
      </c>
      <c r="J242" s="45" t="s">
        <v>127</v>
      </c>
      <c r="K242" s="11" t="s">
        <v>128</v>
      </c>
      <c r="L242" s="11" t="s">
        <v>32</v>
      </c>
      <c r="M242" s="12">
        <v>500</v>
      </c>
      <c r="N242" s="12">
        <v>5.1100000000000003</v>
      </c>
      <c r="O242" s="12">
        <v>2555</v>
      </c>
      <c r="P242" s="12">
        <v>0</v>
      </c>
      <c r="Q242" s="12">
        <v>0</v>
      </c>
      <c r="R242" s="12">
        <v>2555</v>
      </c>
      <c r="S242" s="56">
        <f t="shared" si="4"/>
        <v>62252575</v>
      </c>
    </row>
    <row r="243" spans="1:19" s="14" customFormat="1" x14ac:dyDescent="0.3">
      <c r="A243" s="10" t="s">
        <v>325</v>
      </c>
      <c r="B243" s="11" t="s">
        <v>321</v>
      </c>
      <c r="C243" s="11">
        <v>1745297</v>
      </c>
      <c r="D243" s="11" t="s">
        <v>125</v>
      </c>
      <c r="E243" s="10"/>
      <c r="F243" s="11" t="s">
        <v>126</v>
      </c>
      <c r="G243" s="11" t="s">
        <v>81</v>
      </c>
      <c r="H243" s="11">
        <v>24365</v>
      </c>
      <c r="I243" s="11">
        <v>3</v>
      </c>
      <c r="J243" s="45" t="s">
        <v>129</v>
      </c>
      <c r="K243" s="11" t="s">
        <v>130</v>
      </c>
      <c r="L243" s="11" t="s">
        <v>32</v>
      </c>
      <c r="M243" s="12">
        <v>400</v>
      </c>
      <c r="N243" s="12">
        <v>4.68</v>
      </c>
      <c r="O243" s="12">
        <v>1872</v>
      </c>
      <c r="P243" s="12">
        <v>0</v>
      </c>
      <c r="Q243" s="12">
        <v>0</v>
      </c>
      <c r="R243" s="12">
        <v>1872</v>
      </c>
      <c r="S243" s="56">
        <f t="shared" si="4"/>
        <v>45611280</v>
      </c>
    </row>
    <row r="244" spans="1:19" s="14" customFormat="1" x14ac:dyDescent="0.3">
      <c r="A244" s="10" t="s">
        <v>325</v>
      </c>
      <c r="B244" s="11" t="s">
        <v>321</v>
      </c>
      <c r="C244" s="11">
        <v>1745297</v>
      </c>
      <c r="D244" s="11" t="s">
        <v>125</v>
      </c>
      <c r="E244" s="10"/>
      <c r="F244" s="11" t="s">
        <v>126</v>
      </c>
      <c r="G244" s="11" t="s">
        <v>81</v>
      </c>
      <c r="H244" s="11">
        <v>24365</v>
      </c>
      <c r="I244" s="11">
        <v>4</v>
      </c>
      <c r="J244" s="45" t="s">
        <v>131</v>
      </c>
      <c r="K244" s="11" t="s">
        <v>132</v>
      </c>
      <c r="L244" s="11" t="s">
        <v>32</v>
      </c>
      <c r="M244" s="12">
        <v>100</v>
      </c>
      <c r="N244" s="12">
        <v>4.68</v>
      </c>
      <c r="O244" s="12">
        <v>468</v>
      </c>
      <c r="P244" s="12">
        <v>0</v>
      </c>
      <c r="Q244" s="12">
        <v>0</v>
      </c>
      <c r="R244" s="12">
        <v>468</v>
      </c>
      <c r="S244" s="56">
        <f t="shared" si="4"/>
        <v>11402820</v>
      </c>
    </row>
    <row r="245" spans="1:19" s="14" customFormat="1" x14ac:dyDescent="0.3">
      <c r="A245" s="10" t="s">
        <v>325</v>
      </c>
      <c r="B245" s="11" t="s">
        <v>321</v>
      </c>
      <c r="C245" s="11">
        <v>1745297</v>
      </c>
      <c r="D245" s="11" t="s">
        <v>125</v>
      </c>
      <c r="E245" s="10"/>
      <c r="F245" s="11" t="s">
        <v>126</v>
      </c>
      <c r="G245" s="11" t="s">
        <v>81</v>
      </c>
      <c r="H245" s="11">
        <v>24365</v>
      </c>
      <c r="I245" s="11">
        <v>5</v>
      </c>
      <c r="J245" s="45" t="s">
        <v>133</v>
      </c>
      <c r="K245" s="11" t="s">
        <v>134</v>
      </c>
      <c r="L245" s="11" t="s">
        <v>32</v>
      </c>
      <c r="M245" s="12">
        <v>100</v>
      </c>
      <c r="N245" s="12">
        <v>5.68</v>
      </c>
      <c r="O245" s="12">
        <v>568</v>
      </c>
      <c r="P245" s="12">
        <v>0</v>
      </c>
      <c r="Q245" s="12">
        <v>0</v>
      </c>
      <c r="R245" s="12">
        <v>568</v>
      </c>
      <c r="S245" s="56">
        <f t="shared" si="4"/>
        <v>13839320</v>
      </c>
    </row>
    <row r="246" spans="1:19" s="14" customFormat="1" x14ac:dyDescent="0.3">
      <c r="A246" s="10" t="s">
        <v>325</v>
      </c>
      <c r="B246" s="11" t="s">
        <v>321</v>
      </c>
      <c r="C246" s="11">
        <v>1745297</v>
      </c>
      <c r="D246" s="11" t="s">
        <v>125</v>
      </c>
      <c r="E246" s="10"/>
      <c r="F246" s="11" t="s">
        <v>126</v>
      </c>
      <c r="G246" s="11" t="s">
        <v>81</v>
      </c>
      <c r="H246" s="11">
        <v>24365</v>
      </c>
      <c r="I246" s="11">
        <v>6</v>
      </c>
      <c r="J246" s="45" t="s">
        <v>135</v>
      </c>
      <c r="K246" s="11" t="s">
        <v>136</v>
      </c>
      <c r="L246" s="11" t="s">
        <v>32</v>
      </c>
      <c r="M246" s="12">
        <v>100</v>
      </c>
      <c r="N246" s="12">
        <v>5.68</v>
      </c>
      <c r="O246" s="12">
        <v>568</v>
      </c>
      <c r="P246" s="12">
        <v>0</v>
      </c>
      <c r="Q246" s="12">
        <v>0</v>
      </c>
      <c r="R246" s="12">
        <v>568</v>
      </c>
      <c r="S246" s="56">
        <f t="shared" si="4"/>
        <v>13839320</v>
      </c>
    </row>
    <row r="247" spans="1:19" s="14" customFormat="1" x14ac:dyDescent="0.3">
      <c r="A247" s="10" t="s">
        <v>325</v>
      </c>
      <c r="B247" s="11" t="s">
        <v>321</v>
      </c>
      <c r="C247" s="11">
        <v>1745297</v>
      </c>
      <c r="D247" s="11" t="s">
        <v>125</v>
      </c>
      <c r="E247" s="10"/>
      <c r="F247" s="11" t="s">
        <v>126</v>
      </c>
      <c r="G247" s="11" t="s">
        <v>81</v>
      </c>
      <c r="H247" s="11">
        <v>24365</v>
      </c>
      <c r="I247" s="11">
        <v>7</v>
      </c>
      <c r="J247" s="45" t="s">
        <v>137</v>
      </c>
      <c r="K247" s="11" t="s">
        <v>138</v>
      </c>
      <c r="L247" s="11" t="s">
        <v>32</v>
      </c>
      <c r="M247" s="12">
        <v>300</v>
      </c>
      <c r="N247" s="12">
        <v>4.68</v>
      </c>
      <c r="O247" s="12">
        <v>1404</v>
      </c>
      <c r="P247" s="12">
        <v>0</v>
      </c>
      <c r="Q247" s="12">
        <v>0</v>
      </c>
      <c r="R247" s="12">
        <v>1404</v>
      </c>
      <c r="S247" s="56">
        <f t="shared" si="4"/>
        <v>34208460</v>
      </c>
    </row>
    <row r="248" spans="1:19" s="14" customFormat="1" x14ac:dyDescent="0.3">
      <c r="A248" s="10" t="s">
        <v>325</v>
      </c>
      <c r="B248" s="11" t="s">
        <v>321</v>
      </c>
      <c r="C248" s="11">
        <v>1745297</v>
      </c>
      <c r="D248" s="11" t="s">
        <v>125</v>
      </c>
      <c r="E248" s="10"/>
      <c r="F248" s="11" t="s">
        <v>126</v>
      </c>
      <c r="G248" s="11" t="s">
        <v>81</v>
      </c>
      <c r="H248" s="11">
        <v>24365</v>
      </c>
      <c r="I248" s="11">
        <v>8</v>
      </c>
      <c r="J248" s="45" t="s">
        <v>139</v>
      </c>
      <c r="K248" s="11" t="s">
        <v>140</v>
      </c>
      <c r="L248" s="11" t="s">
        <v>32</v>
      </c>
      <c r="M248" s="12">
        <v>100</v>
      </c>
      <c r="N248" s="12">
        <v>4.68</v>
      </c>
      <c r="O248" s="12">
        <v>468</v>
      </c>
      <c r="P248" s="12">
        <v>0</v>
      </c>
      <c r="Q248" s="12">
        <v>0</v>
      </c>
      <c r="R248" s="12">
        <v>468</v>
      </c>
      <c r="S248" s="56">
        <f t="shared" si="4"/>
        <v>11402820</v>
      </c>
    </row>
    <row r="249" spans="1:19" s="14" customFormat="1" x14ac:dyDescent="0.3">
      <c r="A249" s="10" t="s">
        <v>325</v>
      </c>
      <c r="B249" s="11" t="s">
        <v>321</v>
      </c>
      <c r="C249" s="11">
        <v>1745297</v>
      </c>
      <c r="D249" s="11" t="s">
        <v>125</v>
      </c>
      <c r="E249" s="10"/>
      <c r="F249" s="11" t="s">
        <v>126</v>
      </c>
      <c r="G249" s="11" t="s">
        <v>81</v>
      </c>
      <c r="H249" s="11">
        <v>24365</v>
      </c>
      <c r="I249" s="11">
        <v>9</v>
      </c>
      <c r="J249" s="45" t="s">
        <v>141</v>
      </c>
      <c r="K249" s="11" t="s">
        <v>142</v>
      </c>
      <c r="L249" s="11" t="s">
        <v>32</v>
      </c>
      <c r="M249" s="12">
        <v>100</v>
      </c>
      <c r="N249" s="12">
        <v>5.68</v>
      </c>
      <c r="O249" s="12">
        <v>568</v>
      </c>
      <c r="P249" s="12">
        <v>0</v>
      </c>
      <c r="Q249" s="12">
        <v>0</v>
      </c>
      <c r="R249" s="12">
        <v>568</v>
      </c>
      <c r="S249" s="56">
        <f t="shared" si="4"/>
        <v>13839320</v>
      </c>
    </row>
    <row r="250" spans="1:19" s="14" customFormat="1" x14ac:dyDescent="0.3">
      <c r="A250" s="10" t="s">
        <v>325</v>
      </c>
      <c r="B250" s="11" t="s">
        <v>321</v>
      </c>
      <c r="C250" s="11">
        <v>1745297</v>
      </c>
      <c r="D250" s="11" t="s">
        <v>125</v>
      </c>
      <c r="E250" s="10"/>
      <c r="F250" s="11" t="s">
        <v>126</v>
      </c>
      <c r="G250" s="11" t="s">
        <v>81</v>
      </c>
      <c r="H250" s="11">
        <v>24365</v>
      </c>
      <c r="I250" s="11">
        <v>10</v>
      </c>
      <c r="J250" s="45" t="s">
        <v>143</v>
      </c>
      <c r="K250" s="11" t="s">
        <v>144</v>
      </c>
      <c r="L250" s="11" t="s">
        <v>32</v>
      </c>
      <c r="M250" s="12">
        <v>100</v>
      </c>
      <c r="N250" s="12">
        <v>5.68</v>
      </c>
      <c r="O250" s="12">
        <v>568</v>
      </c>
      <c r="P250" s="12">
        <v>0</v>
      </c>
      <c r="Q250" s="12">
        <v>0</v>
      </c>
      <c r="R250" s="12">
        <v>568</v>
      </c>
      <c r="S250" s="56">
        <f t="shared" si="4"/>
        <v>13839320</v>
      </c>
    </row>
    <row r="251" spans="1:19" s="14" customFormat="1" x14ac:dyDescent="0.3">
      <c r="A251" s="10" t="s">
        <v>325</v>
      </c>
      <c r="B251" s="11" t="s">
        <v>321</v>
      </c>
      <c r="C251" s="11">
        <v>1745297</v>
      </c>
      <c r="D251" s="11" t="s">
        <v>125</v>
      </c>
      <c r="E251" s="10"/>
      <c r="F251" s="11" t="s">
        <v>126</v>
      </c>
      <c r="G251" s="11" t="s">
        <v>81</v>
      </c>
      <c r="H251" s="11">
        <v>24365</v>
      </c>
      <c r="I251" s="11">
        <v>11</v>
      </c>
      <c r="J251" s="45"/>
      <c r="K251" s="11" t="s">
        <v>326</v>
      </c>
      <c r="L251" s="11" t="s">
        <v>46</v>
      </c>
      <c r="M251" s="12">
        <v>0</v>
      </c>
      <c r="N251" s="12">
        <v>0</v>
      </c>
      <c r="O251" s="12">
        <v>0</v>
      </c>
      <c r="P251" s="12">
        <v>0</v>
      </c>
      <c r="Q251" s="12">
        <v>0</v>
      </c>
      <c r="R251" s="12">
        <v>0</v>
      </c>
      <c r="S251" s="56">
        <f t="shared" si="4"/>
        <v>0</v>
      </c>
    </row>
    <row r="252" spans="1:19" s="14" customFormat="1" x14ac:dyDescent="0.3">
      <c r="A252" s="10" t="s">
        <v>327</v>
      </c>
      <c r="B252" s="11" t="s">
        <v>328</v>
      </c>
      <c r="C252" s="11">
        <v>1745305</v>
      </c>
      <c r="D252" s="11" t="s">
        <v>98</v>
      </c>
      <c r="E252" s="10"/>
      <c r="F252" s="11" t="s">
        <v>99</v>
      </c>
      <c r="G252" s="11" t="s">
        <v>81</v>
      </c>
      <c r="H252" s="11">
        <v>24365</v>
      </c>
      <c r="I252" s="11">
        <v>1</v>
      </c>
      <c r="J252" s="45" t="s">
        <v>184</v>
      </c>
      <c r="K252" s="11" t="s">
        <v>185</v>
      </c>
      <c r="L252" s="11" t="s">
        <v>32</v>
      </c>
      <c r="M252" s="12">
        <v>1</v>
      </c>
      <c r="N252" s="12">
        <v>41.37</v>
      </c>
      <c r="O252" s="12">
        <v>41.37</v>
      </c>
      <c r="P252" s="12">
        <v>0</v>
      </c>
      <c r="Q252" s="12">
        <v>0</v>
      </c>
      <c r="R252" s="12">
        <v>41.37</v>
      </c>
      <c r="S252" s="56">
        <f t="shared" si="4"/>
        <v>1007980</v>
      </c>
    </row>
    <row r="253" spans="1:19" s="14" customFormat="1" x14ac:dyDescent="0.3">
      <c r="A253" s="10" t="s">
        <v>327</v>
      </c>
      <c r="B253" s="11" t="s">
        <v>328</v>
      </c>
      <c r="C253" s="11">
        <v>1745305</v>
      </c>
      <c r="D253" s="11" t="s">
        <v>98</v>
      </c>
      <c r="E253" s="10"/>
      <c r="F253" s="11" t="s">
        <v>99</v>
      </c>
      <c r="G253" s="11" t="s">
        <v>81</v>
      </c>
      <c r="H253" s="11">
        <v>24365</v>
      </c>
      <c r="I253" s="11">
        <v>2</v>
      </c>
      <c r="J253" s="45" t="s">
        <v>184</v>
      </c>
      <c r="K253" s="11" t="s">
        <v>185</v>
      </c>
      <c r="L253" s="11" t="s">
        <v>32</v>
      </c>
      <c r="M253" s="12">
        <v>8</v>
      </c>
      <c r="N253" s="12">
        <v>41.37</v>
      </c>
      <c r="O253" s="12">
        <v>330.96</v>
      </c>
      <c r="P253" s="12">
        <v>0</v>
      </c>
      <c r="Q253" s="12">
        <v>0</v>
      </c>
      <c r="R253" s="12">
        <v>330.96</v>
      </c>
      <c r="S253" s="56">
        <f t="shared" ref="S253:S316" si="5">ROUND(M253*N253*H253,0)</f>
        <v>8063840</v>
      </c>
    </row>
    <row r="254" spans="1:19" s="14" customFormat="1" x14ac:dyDescent="0.3">
      <c r="A254" s="10" t="s">
        <v>327</v>
      </c>
      <c r="B254" s="11" t="s">
        <v>328</v>
      </c>
      <c r="C254" s="11">
        <v>1745305</v>
      </c>
      <c r="D254" s="11" t="s">
        <v>98</v>
      </c>
      <c r="E254" s="10"/>
      <c r="F254" s="11" t="s">
        <v>99</v>
      </c>
      <c r="G254" s="11" t="s">
        <v>81</v>
      </c>
      <c r="H254" s="11">
        <v>24365</v>
      </c>
      <c r="I254" s="11">
        <v>3</v>
      </c>
      <c r="J254" s="45" t="s">
        <v>186</v>
      </c>
      <c r="K254" s="11" t="s">
        <v>187</v>
      </c>
      <c r="L254" s="11" t="s">
        <v>32</v>
      </c>
      <c r="M254" s="12">
        <v>20</v>
      </c>
      <c r="N254" s="12">
        <v>41.34</v>
      </c>
      <c r="O254" s="12">
        <v>826.8</v>
      </c>
      <c r="P254" s="12">
        <v>0</v>
      </c>
      <c r="Q254" s="12">
        <v>0</v>
      </c>
      <c r="R254" s="12">
        <v>826.8</v>
      </c>
      <c r="S254" s="56">
        <f t="shared" si="5"/>
        <v>20144982</v>
      </c>
    </row>
    <row r="255" spans="1:19" s="14" customFormat="1" x14ac:dyDescent="0.3">
      <c r="A255" s="10" t="s">
        <v>327</v>
      </c>
      <c r="B255" s="11" t="s">
        <v>328</v>
      </c>
      <c r="C255" s="11">
        <v>1745305</v>
      </c>
      <c r="D255" s="11" t="s">
        <v>98</v>
      </c>
      <c r="E255" s="10"/>
      <c r="F255" s="11" t="s">
        <v>99</v>
      </c>
      <c r="G255" s="11" t="s">
        <v>81</v>
      </c>
      <c r="H255" s="11">
        <v>24365</v>
      </c>
      <c r="I255" s="11">
        <v>4</v>
      </c>
      <c r="J255" s="45" t="s">
        <v>188</v>
      </c>
      <c r="K255" s="11" t="s">
        <v>189</v>
      </c>
      <c r="L255" s="11" t="s">
        <v>32</v>
      </c>
      <c r="M255" s="12">
        <v>1</v>
      </c>
      <c r="N255" s="12">
        <v>41.37</v>
      </c>
      <c r="O255" s="12">
        <v>41.37</v>
      </c>
      <c r="P255" s="12">
        <v>0</v>
      </c>
      <c r="Q255" s="12">
        <v>0</v>
      </c>
      <c r="R255" s="12">
        <v>41.37</v>
      </c>
      <c r="S255" s="56">
        <f t="shared" si="5"/>
        <v>1007980</v>
      </c>
    </row>
    <row r="256" spans="1:19" s="14" customFormat="1" x14ac:dyDescent="0.3">
      <c r="A256" s="10" t="s">
        <v>327</v>
      </c>
      <c r="B256" s="11" t="s">
        <v>328</v>
      </c>
      <c r="C256" s="11">
        <v>1745305</v>
      </c>
      <c r="D256" s="11" t="s">
        <v>98</v>
      </c>
      <c r="E256" s="10"/>
      <c r="F256" s="11" t="s">
        <v>99</v>
      </c>
      <c r="G256" s="11" t="s">
        <v>81</v>
      </c>
      <c r="H256" s="11">
        <v>24365</v>
      </c>
      <c r="I256" s="11">
        <v>5</v>
      </c>
      <c r="J256" s="45" t="s">
        <v>188</v>
      </c>
      <c r="K256" s="11" t="s">
        <v>189</v>
      </c>
      <c r="L256" s="11" t="s">
        <v>32</v>
      </c>
      <c r="M256" s="12">
        <v>21</v>
      </c>
      <c r="N256" s="12">
        <v>41.37</v>
      </c>
      <c r="O256" s="12">
        <v>868.77</v>
      </c>
      <c r="P256" s="12">
        <v>0</v>
      </c>
      <c r="Q256" s="12">
        <v>0</v>
      </c>
      <c r="R256" s="12">
        <v>868.77</v>
      </c>
      <c r="S256" s="56">
        <f t="shared" si="5"/>
        <v>21167581</v>
      </c>
    </row>
    <row r="257" spans="1:19" s="14" customFormat="1" x14ac:dyDescent="0.3">
      <c r="A257" s="10" t="s">
        <v>327</v>
      </c>
      <c r="B257" s="11" t="s">
        <v>328</v>
      </c>
      <c r="C257" s="11">
        <v>1745305</v>
      </c>
      <c r="D257" s="11" t="s">
        <v>98</v>
      </c>
      <c r="E257" s="10"/>
      <c r="F257" s="11" t="s">
        <v>99</v>
      </c>
      <c r="G257" s="11" t="s">
        <v>81</v>
      </c>
      <c r="H257" s="11">
        <v>24365</v>
      </c>
      <c r="I257" s="11">
        <v>6</v>
      </c>
      <c r="J257" s="45" t="s">
        <v>190</v>
      </c>
      <c r="K257" s="11" t="s">
        <v>191</v>
      </c>
      <c r="L257" s="11" t="s">
        <v>32</v>
      </c>
      <c r="M257" s="12">
        <v>20</v>
      </c>
      <c r="N257" s="12">
        <v>41.34</v>
      </c>
      <c r="O257" s="12">
        <v>826.8</v>
      </c>
      <c r="P257" s="12">
        <v>0</v>
      </c>
      <c r="Q257" s="12">
        <v>0</v>
      </c>
      <c r="R257" s="12">
        <v>826.8</v>
      </c>
      <c r="S257" s="56">
        <f t="shared" si="5"/>
        <v>20144982</v>
      </c>
    </row>
    <row r="258" spans="1:19" s="14" customFormat="1" x14ac:dyDescent="0.3">
      <c r="A258" s="10" t="s">
        <v>327</v>
      </c>
      <c r="B258" s="11" t="s">
        <v>328</v>
      </c>
      <c r="C258" s="11">
        <v>1745305</v>
      </c>
      <c r="D258" s="11" t="s">
        <v>98</v>
      </c>
      <c r="E258" s="10"/>
      <c r="F258" s="11" t="s">
        <v>99</v>
      </c>
      <c r="G258" s="11" t="s">
        <v>81</v>
      </c>
      <c r="H258" s="11">
        <v>24365</v>
      </c>
      <c r="I258" s="11">
        <v>7</v>
      </c>
      <c r="J258" s="45"/>
      <c r="K258" s="11" t="s">
        <v>329</v>
      </c>
      <c r="L258" s="11" t="s">
        <v>46</v>
      </c>
      <c r="M258" s="12">
        <v>0</v>
      </c>
      <c r="N258" s="12">
        <v>0</v>
      </c>
      <c r="O258" s="12">
        <v>0</v>
      </c>
      <c r="P258" s="12">
        <v>0</v>
      </c>
      <c r="Q258" s="12">
        <v>0</v>
      </c>
      <c r="R258" s="12">
        <v>0</v>
      </c>
      <c r="S258" s="56">
        <f t="shared" si="5"/>
        <v>0</v>
      </c>
    </row>
    <row r="259" spans="1:19" s="14" customFormat="1" x14ac:dyDescent="0.3">
      <c r="A259" s="10" t="s">
        <v>330</v>
      </c>
      <c r="B259" s="11" t="s">
        <v>331</v>
      </c>
      <c r="C259" s="11">
        <v>1745304</v>
      </c>
      <c r="D259" s="11" t="s">
        <v>27</v>
      </c>
      <c r="E259" s="10"/>
      <c r="F259" s="11" t="s">
        <v>28</v>
      </c>
      <c r="G259" s="11" t="s">
        <v>29</v>
      </c>
      <c r="H259" s="11">
        <v>25720</v>
      </c>
      <c r="I259" s="11">
        <v>1</v>
      </c>
      <c r="J259" s="45" t="s">
        <v>275</v>
      </c>
      <c r="K259" s="11" t="s">
        <v>276</v>
      </c>
      <c r="L259" s="11" t="s">
        <v>32</v>
      </c>
      <c r="M259" s="12">
        <v>500</v>
      </c>
      <c r="N259" s="12">
        <v>10.88</v>
      </c>
      <c r="O259" s="12">
        <v>5440</v>
      </c>
      <c r="P259" s="12">
        <v>0</v>
      </c>
      <c r="Q259" s="12">
        <v>0</v>
      </c>
      <c r="R259" s="12">
        <v>5440</v>
      </c>
      <c r="S259" s="56">
        <f t="shared" si="5"/>
        <v>139916800</v>
      </c>
    </row>
    <row r="260" spans="1:19" s="14" customFormat="1" x14ac:dyDescent="0.3">
      <c r="A260" s="10" t="s">
        <v>330</v>
      </c>
      <c r="B260" s="11" t="s">
        <v>331</v>
      </c>
      <c r="C260" s="11">
        <v>1745304</v>
      </c>
      <c r="D260" s="11" t="s">
        <v>27</v>
      </c>
      <c r="E260" s="10"/>
      <c r="F260" s="11" t="s">
        <v>28</v>
      </c>
      <c r="G260" s="11" t="s">
        <v>29</v>
      </c>
      <c r="H260" s="11">
        <v>25720</v>
      </c>
      <c r="I260" s="11">
        <v>2</v>
      </c>
      <c r="J260" s="45" t="s">
        <v>277</v>
      </c>
      <c r="K260" s="11" t="s">
        <v>278</v>
      </c>
      <c r="L260" s="11" t="s">
        <v>32</v>
      </c>
      <c r="M260" s="12">
        <v>500</v>
      </c>
      <c r="N260" s="12">
        <v>10.88</v>
      </c>
      <c r="O260" s="12">
        <v>5440</v>
      </c>
      <c r="P260" s="12">
        <v>0</v>
      </c>
      <c r="Q260" s="12">
        <v>0</v>
      </c>
      <c r="R260" s="12">
        <v>5440</v>
      </c>
      <c r="S260" s="56">
        <f t="shared" si="5"/>
        <v>139916800</v>
      </c>
    </row>
    <row r="261" spans="1:19" s="14" customFormat="1" x14ac:dyDescent="0.3">
      <c r="A261" s="10" t="s">
        <v>330</v>
      </c>
      <c r="B261" s="11" t="s">
        <v>331</v>
      </c>
      <c r="C261" s="11">
        <v>1745304</v>
      </c>
      <c r="D261" s="11" t="s">
        <v>27</v>
      </c>
      <c r="E261" s="10"/>
      <c r="F261" s="11" t="s">
        <v>28</v>
      </c>
      <c r="G261" s="11" t="s">
        <v>29</v>
      </c>
      <c r="H261" s="11">
        <v>25720</v>
      </c>
      <c r="I261" s="11">
        <v>3</v>
      </c>
      <c r="J261" s="45" t="s">
        <v>74</v>
      </c>
      <c r="K261" s="11" t="s">
        <v>75</v>
      </c>
      <c r="L261" s="11" t="s">
        <v>32</v>
      </c>
      <c r="M261" s="12">
        <v>800</v>
      </c>
      <c r="N261" s="12">
        <v>2.7</v>
      </c>
      <c r="O261" s="12">
        <v>2160</v>
      </c>
      <c r="P261" s="12">
        <v>0</v>
      </c>
      <c r="Q261" s="12">
        <v>0</v>
      </c>
      <c r="R261" s="12">
        <v>2160</v>
      </c>
      <c r="S261" s="56">
        <f t="shared" si="5"/>
        <v>55555200</v>
      </c>
    </row>
    <row r="262" spans="1:19" s="14" customFormat="1" x14ac:dyDescent="0.3">
      <c r="A262" s="10" t="s">
        <v>330</v>
      </c>
      <c r="B262" s="11" t="s">
        <v>331</v>
      </c>
      <c r="C262" s="11">
        <v>1745304</v>
      </c>
      <c r="D262" s="11" t="s">
        <v>27</v>
      </c>
      <c r="E262" s="10"/>
      <c r="F262" s="11" t="s">
        <v>28</v>
      </c>
      <c r="G262" s="11" t="s">
        <v>29</v>
      </c>
      <c r="H262" s="11">
        <v>25720</v>
      </c>
      <c r="I262" s="11">
        <v>4</v>
      </c>
      <c r="J262" s="45"/>
      <c r="K262" s="11" t="s">
        <v>332</v>
      </c>
      <c r="L262" s="11" t="s">
        <v>46</v>
      </c>
      <c r="M262" s="12">
        <v>0</v>
      </c>
      <c r="N262" s="12">
        <v>0</v>
      </c>
      <c r="O262" s="12">
        <v>0</v>
      </c>
      <c r="P262" s="12">
        <v>0</v>
      </c>
      <c r="Q262" s="12">
        <v>0</v>
      </c>
      <c r="R262" s="12">
        <v>0</v>
      </c>
      <c r="S262" s="56">
        <f t="shared" si="5"/>
        <v>0</v>
      </c>
    </row>
    <row r="263" spans="1:19" s="14" customFormat="1" x14ac:dyDescent="0.3">
      <c r="A263" s="10" t="s">
        <v>333</v>
      </c>
      <c r="B263" s="11" t="s">
        <v>331</v>
      </c>
      <c r="C263" s="11">
        <v>1745303</v>
      </c>
      <c r="D263" s="11" t="s">
        <v>27</v>
      </c>
      <c r="E263" s="10"/>
      <c r="F263" s="11" t="s">
        <v>28</v>
      </c>
      <c r="G263" s="11" t="s">
        <v>29</v>
      </c>
      <c r="H263" s="11">
        <v>25720</v>
      </c>
      <c r="I263" s="11">
        <v>1</v>
      </c>
      <c r="J263" s="45" t="s">
        <v>48</v>
      </c>
      <c r="K263" s="11" t="s">
        <v>49</v>
      </c>
      <c r="L263" s="11" t="s">
        <v>32</v>
      </c>
      <c r="M263" s="12">
        <v>600</v>
      </c>
      <c r="N263" s="12">
        <v>6.15</v>
      </c>
      <c r="O263" s="12">
        <v>3690</v>
      </c>
      <c r="P263" s="12">
        <v>0</v>
      </c>
      <c r="Q263" s="12">
        <v>0</v>
      </c>
      <c r="R263" s="12">
        <v>3690</v>
      </c>
      <c r="S263" s="56">
        <f t="shared" si="5"/>
        <v>94906800</v>
      </c>
    </row>
    <row r="264" spans="1:19" s="14" customFormat="1" x14ac:dyDescent="0.3">
      <c r="A264" s="10" t="s">
        <v>333</v>
      </c>
      <c r="B264" s="11" t="s">
        <v>331</v>
      </c>
      <c r="C264" s="11">
        <v>1745303</v>
      </c>
      <c r="D264" s="11" t="s">
        <v>27</v>
      </c>
      <c r="E264" s="10"/>
      <c r="F264" s="11" t="s">
        <v>28</v>
      </c>
      <c r="G264" s="11" t="s">
        <v>29</v>
      </c>
      <c r="H264" s="11">
        <v>25720</v>
      </c>
      <c r="I264" s="11">
        <v>2</v>
      </c>
      <c r="J264" s="45"/>
      <c r="K264" s="11" t="s">
        <v>334</v>
      </c>
      <c r="L264" s="11" t="s">
        <v>46</v>
      </c>
      <c r="M264" s="12">
        <v>0</v>
      </c>
      <c r="N264" s="12">
        <v>0</v>
      </c>
      <c r="O264" s="12">
        <v>0</v>
      </c>
      <c r="P264" s="12">
        <v>0</v>
      </c>
      <c r="Q264" s="12">
        <v>0</v>
      </c>
      <c r="R264" s="12">
        <v>0</v>
      </c>
      <c r="S264" s="56">
        <f t="shared" si="5"/>
        <v>0</v>
      </c>
    </row>
    <row r="265" spans="1:19" s="14" customFormat="1" x14ac:dyDescent="0.3">
      <c r="A265" s="10" t="s">
        <v>335</v>
      </c>
      <c r="B265" s="11" t="s">
        <v>331</v>
      </c>
      <c r="C265" s="11">
        <v>1745298</v>
      </c>
      <c r="D265" s="11" t="s">
        <v>27</v>
      </c>
      <c r="E265" s="10"/>
      <c r="F265" s="11" t="s">
        <v>28</v>
      </c>
      <c r="G265" s="11" t="s">
        <v>29</v>
      </c>
      <c r="H265" s="11">
        <v>25720</v>
      </c>
      <c r="I265" s="11">
        <v>1</v>
      </c>
      <c r="J265" s="45" t="s">
        <v>35</v>
      </c>
      <c r="K265" s="11" t="s">
        <v>36</v>
      </c>
      <c r="L265" s="11" t="s">
        <v>32</v>
      </c>
      <c r="M265" s="12">
        <v>100</v>
      </c>
      <c r="N265" s="12">
        <v>3.47</v>
      </c>
      <c r="O265" s="12">
        <v>347</v>
      </c>
      <c r="P265" s="12">
        <v>0</v>
      </c>
      <c r="Q265" s="12">
        <v>0</v>
      </c>
      <c r="R265" s="12">
        <v>347</v>
      </c>
      <c r="S265" s="56">
        <f t="shared" si="5"/>
        <v>8924840</v>
      </c>
    </row>
    <row r="266" spans="1:19" s="14" customFormat="1" x14ac:dyDescent="0.3">
      <c r="A266" s="10" t="s">
        <v>335</v>
      </c>
      <c r="B266" s="11" t="s">
        <v>331</v>
      </c>
      <c r="C266" s="11">
        <v>1745298</v>
      </c>
      <c r="D266" s="11" t="s">
        <v>27</v>
      </c>
      <c r="E266" s="10"/>
      <c r="F266" s="11" t="s">
        <v>28</v>
      </c>
      <c r="G266" s="11" t="s">
        <v>29</v>
      </c>
      <c r="H266" s="11">
        <v>25720</v>
      </c>
      <c r="I266" s="11">
        <v>2</v>
      </c>
      <c r="J266" s="45" t="s">
        <v>37</v>
      </c>
      <c r="K266" s="11" t="s">
        <v>38</v>
      </c>
      <c r="L266" s="11" t="s">
        <v>32</v>
      </c>
      <c r="M266" s="12">
        <v>100</v>
      </c>
      <c r="N266" s="12">
        <v>3.66</v>
      </c>
      <c r="O266" s="12">
        <v>366</v>
      </c>
      <c r="P266" s="12">
        <v>0</v>
      </c>
      <c r="Q266" s="12">
        <v>0</v>
      </c>
      <c r="R266" s="12">
        <v>366</v>
      </c>
      <c r="S266" s="56">
        <f t="shared" si="5"/>
        <v>9413520</v>
      </c>
    </row>
    <row r="267" spans="1:19" s="14" customFormat="1" x14ac:dyDescent="0.3">
      <c r="A267" s="10" t="s">
        <v>335</v>
      </c>
      <c r="B267" s="11" t="s">
        <v>331</v>
      </c>
      <c r="C267" s="11">
        <v>1745298</v>
      </c>
      <c r="D267" s="11" t="s">
        <v>27</v>
      </c>
      <c r="E267" s="10"/>
      <c r="F267" s="11" t="s">
        <v>28</v>
      </c>
      <c r="G267" s="11" t="s">
        <v>29</v>
      </c>
      <c r="H267" s="11">
        <v>25720</v>
      </c>
      <c r="I267" s="11">
        <v>3</v>
      </c>
      <c r="J267" s="45" t="s">
        <v>39</v>
      </c>
      <c r="K267" s="11" t="s">
        <v>40</v>
      </c>
      <c r="L267" s="11" t="s">
        <v>32</v>
      </c>
      <c r="M267" s="12">
        <v>100</v>
      </c>
      <c r="N267" s="12">
        <v>3.7</v>
      </c>
      <c r="O267" s="12">
        <v>370</v>
      </c>
      <c r="P267" s="12">
        <v>0</v>
      </c>
      <c r="Q267" s="12">
        <v>0</v>
      </c>
      <c r="R267" s="12">
        <v>370</v>
      </c>
      <c r="S267" s="56">
        <f t="shared" si="5"/>
        <v>9516400</v>
      </c>
    </row>
    <row r="268" spans="1:19" s="14" customFormat="1" x14ac:dyDescent="0.3">
      <c r="A268" s="10" t="s">
        <v>335</v>
      </c>
      <c r="B268" s="11" t="s">
        <v>331</v>
      </c>
      <c r="C268" s="11">
        <v>1745298</v>
      </c>
      <c r="D268" s="11" t="s">
        <v>27</v>
      </c>
      <c r="E268" s="10"/>
      <c r="F268" s="11" t="s">
        <v>28</v>
      </c>
      <c r="G268" s="11" t="s">
        <v>29</v>
      </c>
      <c r="H268" s="11">
        <v>25720</v>
      </c>
      <c r="I268" s="11">
        <v>4</v>
      </c>
      <c r="J268" s="45" t="s">
        <v>247</v>
      </c>
      <c r="K268" s="11" t="s">
        <v>248</v>
      </c>
      <c r="L268" s="11" t="s">
        <v>32</v>
      </c>
      <c r="M268" s="12">
        <v>100</v>
      </c>
      <c r="N268" s="12">
        <v>4.0999999999999996</v>
      </c>
      <c r="O268" s="12">
        <v>410</v>
      </c>
      <c r="P268" s="12">
        <v>0</v>
      </c>
      <c r="Q268" s="12">
        <v>0</v>
      </c>
      <c r="R268" s="12">
        <v>410</v>
      </c>
      <c r="S268" s="56">
        <f t="shared" si="5"/>
        <v>10545200</v>
      </c>
    </row>
    <row r="269" spans="1:19" s="14" customFormat="1" x14ac:dyDescent="0.3">
      <c r="A269" s="10" t="s">
        <v>335</v>
      </c>
      <c r="B269" s="11" t="s">
        <v>331</v>
      </c>
      <c r="C269" s="11">
        <v>1745298</v>
      </c>
      <c r="D269" s="11" t="s">
        <v>27</v>
      </c>
      <c r="E269" s="10"/>
      <c r="F269" s="11" t="s">
        <v>28</v>
      </c>
      <c r="G269" s="11" t="s">
        <v>29</v>
      </c>
      <c r="H269" s="11">
        <v>25720</v>
      </c>
      <c r="I269" s="11">
        <v>5</v>
      </c>
      <c r="J269" s="45" t="s">
        <v>41</v>
      </c>
      <c r="K269" s="11" t="s">
        <v>42</v>
      </c>
      <c r="L269" s="11" t="s">
        <v>32</v>
      </c>
      <c r="M269" s="12">
        <v>200</v>
      </c>
      <c r="N269" s="12">
        <v>4.22</v>
      </c>
      <c r="O269" s="12">
        <v>844</v>
      </c>
      <c r="P269" s="12">
        <v>0</v>
      </c>
      <c r="Q269" s="12">
        <v>0</v>
      </c>
      <c r="R269" s="12">
        <v>844</v>
      </c>
      <c r="S269" s="56">
        <f t="shared" si="5"/>
        <v>21707680</v>
      </c>
    </row>
    <row r="270" spans="1:19" s="14" customFormat="1" x14ac:dyDescent="0.3">
      <c r="A270" s="10" t="s">
        <v>335</v>
      </c>
      <c r="B270" s="11" t="s">
        <v>331</v>
      </c>
      <c r="C270" s="11">
        <v>1745298</v>
      </c>
      <c r="D270" s="11" t="s">
        <v>27</v>
      </c>
      <c r="E270" s="10"/>
      <c r="F270" s="11" t="s">
        <v>28</v>
      </c>
      <c r="G270" s="11" t="s">
        <v>29</v>
      </c>
      <c r="H270" s="11">
        <v>25720</v>
      </c>
      <c r="I270" s="11">
        <v>6</v>
      </c>
      <c r="J270" s="45"/>
      <c r="K270" s="11" t="s">
        <v>336</v>
      </c>
      <c r="L270" s="11" t="s">
        <v>46</v>
      </c>
      <c r="M270" s="12">
        <v>0</v>
      </c>
      <c r="N270" s="12">
        <v>0</v>
      </c>
      <c r="O270" s="12">
        <v>0</v>
      </c>
      <c r="P270" s="12">
        <v>0</v>
      </c>
      <c r="Q270" s="12">
        <v>0</v>
      </c>
      <c r="R270" s="12">
        <v>0</v>
      </c>
      <c r="S270" s="56">
        <f t="shared" si="5"/>
        <v>0</v>
      </c>
    </row>
    <row r="271" spans="1:19" s="14" customFormat="1" x14ac:dyDescent="0.3">
      <c r="A271" s="10" t="s">
        <v>337</v>
      </c>
      <c r="B271" s="11" t="s">
        <v>331</v>
      </c>
      <c r="C271" s="11">
        <v>1745299</v>
      </c>
      <c r="D271" s="11" t="s">
        <v>27</v>
      </c>
      <c r="E271" s="10"/>
      <c r="F271" s="11" t="s">
        <v>28</v>
      </c>
      <c r="G271" s="11" t="s">
        <v>29</v>
      </c>
      <c r="H271" s="11">
        <v>25720</v>
      </c>
      <c r="I271" s="11">
        <v>1</v>
      </c>
      <c r="J271" s="45" t="s">
        <v>265</v>
      </c>
      <c r="K271" s="11" t="s">
        <v>266</v>
      </c>
      <c r="L271" s="11" t="s">
        <v>32</v>
      </c>
      <c r="M271" s="12">
        <v>1000</v>
      </c>
      <c r="N271" s="12">
        <v>3.28</v>
      </c>
      <c r="O271" s="12">
        <v>3280</v>
      </c>
      <c r="P271" s="12">
        <v>0</v>
      </c>
      <c r="Q271" s="12">
        <v>0</v>
      </c>
      <c r="R271" s="12">
        <v>3280</v>
      </c>
      <c r="S271" s="56">
        <f t="shared" si="5"/>
        <v>84361600</v>
      </c>
    </row>
    <row r="272" spans="1:19" s="14" customFormat="1" x14ac:dyDescent="0.3">
      <c r="A272" s="10" t="s">
        <v>337</v>
      </c>
      <c r="B272" s="11" t="s">
        <v>331</v>
      </c>
      <c r="C272" s="11">
        <v>1745299</v>
      </c>
      <c r="D272" s="11" t="s">
        <v>27</v>
      </c>
      <c r="E272" s="10"/>
      <c r="F272" s="11" t="s">
        <v>28</v>
      </c>
      <c r="G272" s="11" t="s">
        <v>29</v>
      </c>
      <c r="H272" s="11">
        <v>25720</v>
      </c>
      <c r="I272" s="11">
        <v>2</v>
      </c>
      <c r="J272" s="45" t="s">
        <v>267</v>
      </c>
      <c r="K272" s="11" t="s">
        <v>268</v>
      </c>
      <c r="L272" s="11" t="s">
        <v>32</v>
      </c>
      <c r="M272" s="12">
        <v>1000</v>
      </c>
      <c r="N272" s="12">
        <v>3.28</v>
      </c>
      <c r="O272" s="12">
        <v>3280</v>
      </c>
      <c r="P272" s="12">
        <v>0</v>
      </c>
      <c r="Q272" s="12">
        <v>0</v>
      </c>
      <c r="R272" s="12">
        <v>3280</v>
      </c>
      <c r="S272" s="56">
        <f t="shared" si="5"/>
        <v>84361600</v>
      </c>
    </row>
    <row r="273" spans="1:19" s="14" customFormat="1" x14ac:dyDescent="0.3">
      <c r="A273" s="10" t="s">
        <v>337</v>
      </c>
      <c r="B273" s="11" t="s">
        <v>331</v>
      </c>
      <c r="C273" s="11">
        <v>1745299</v>
      </c>
      <c r="D273" s="11" t="s">
        <v>27</v>
      </c>
      <c r="E273" s="10"/>
      <c r="F273" s="11" t="s">
        <v>28</v>
      </c>
      <c r="G273" s="11" t="s">
        <v>29</v>
      </c>
      <c r="H273" s="11">
        <v>25720</v>
      </c>
      <c r="I273" s="11">
        <v>3</v>
      </c>
      <c r="J273" s="45" t="s">
        <v>269</v>
      </c>
      <c r="K273" s="11" t="s">
        <v>270</v>
      </c>
      <c r="L273" s="11" t="s">
        <v>32</v>
      </c>
      <c r="M273" s="12">
        <v>1000</v>
      </c>
      <c r="N273" s="12">
        <v>3.05</v>
      </c>
      <c r="O273" s="12">
        <v>3050</v>
      </c>
      <c r="P273" s="12">
        <v>0</v>
      </c>
      <c r="Q273" s="12">
        <v>0</v>
      </c>
      <c r="R273" s="12">
        <v>3050</v>
      </c>
      <c r="S273" s="56">
        <f t="shared" si="5"/>
        <v>78446000</v>
      </c>
    </row>
    <row r="274" spans="1:19" s="14" customFormat="1" x14ac:dyDescent="0.3">
      <c r="A274" s="10" t="s">
        <v>337</v>
      </c>
      <c r="B274" s="11" t="s">
        <v>331</v>
      </c>
      <c r="C274" s="11">
        <v>1745299</v>
      </c>
      <c r="D274" s="11" t="s">
        <v>27</v>
      </c>
      <c r="E274" s="10"/>
      <c r="F274" s="11" t="s">
        <v>28</v>
      </c>
      <c r="G274" s="11" t="s">
        <v>29</v>
      </c>
      <c r="H274" s="11">
        <v>25720</v>
      </c>
      <c r="I274" s="11">
        <v>4</v>
      </c>
      <c r="J274" s="45" t="s">
        <v>271</v>
      </c>
      <c r="K274" s="11" t="s">
        <v>272</v>
      </c>
      <c r="L274" s="11" t="s">
        <v>32</v>
      </c>
      <c r="M274" s="12">
        <v>1000</v>
      </c>
      <c r="N274" s="12">
        <v>3.07</v>
      </c>
      <c r="O274" s="12">
        <v>3070</v>
      </c>
      <c r="P274" s="12">
        <v>0</v>
      </c>
      <c r="Q274" s="12">
        <v>0</v>
      </c>
      <c r="R274" s="12">
        <v>3070</v>
      </c>
      <c r="S274" s="56">
        <f t="shared" si="5"/>
        <v>78960400</v>
      </c>
    </row>
    <row r="275" spans="1:19" s="14" customFormat="1" x14ac:dyDescent="0.3">
      <c r="A275" s="10" t="s">
        <v>337</v>
      </c>
      <c r="B275" s="11" t="s">
        <v>331</v>
      </c>
      <c r="C275" s="11">
        <v>1745299</v>
      </c>
      <c r="D275" s="11" t="s">
        <v>27</v>
      </c>
      <c r="E275" s="10"/>
      <c r="F275" s="11" t="s">
        <v>28</v>
      </c>
      <c r="G275" s="11" t="s">
        <v>29</v>
      </c>
      <c r="H275" s="11">
        <v>25720</v>
      </c>
      <c r="I275" s="11">
        <v>5</v>
      </c>
      <c r="J275" s="45"/>
      <c r="K275" s="11" t="s">
        <v>338</v>
      </c>
      <c r="L275" s="11" t="s">
        <v>46</v>
      </c>
      <c r="M275" s="12">
        <v>0</v>
      </c>
      <c r="N275" s="12">
        <v>0</v>
      </c>
      <c r="O275" s="12">
        <v>0</v>
      </c>
      <c r="P275" s="12">
        <v>0</v>
      </c>
      <c r="Q275" s="12">
        <v>0</v>
      </c>
      <c r="R275" s="12">
        <v>0</v>
      </c>
      <c r="S275" s="56">
        <f t="shared" si="5"/>
        <v>0</v>
      </c>
    </row>
    <row r="276" spans="1:19" s="14" customFormat="1" x14ac:dyDescent="0.3">
      <c r="A276" s="10" t="s">
        <v>339</v>
      </c>
      <c r="B276" s="11" t="s">
        <v>331</v>
      </c>
      <c r="C276" s="11">
        <v>1745300</v>
      </c>
      <c r="D276" s="11" t="s">
        <v>27</v>
      </c>
      <c r="E276" s="10"/>
      <c r="F276" s="11" t="s">
        <v>28</v>
      </c>
      <c r="G276" s="11" t="s">
        <v>29</v>
      </c>
      <c r="H276" s="11">
        <v>25720</v>
      </c>
      <c r="I276" s="11">
        <v>1</v>
      </c>
      <c r="J276" s="45" t="s">
        <v>56</v>
      </c>
      <c r="K276" s="11" t="s">
        <v>57</v>
      </c>
      <c r="L276" s="11" t="s">
        <v>32</v>
      </c>
      <c r="M276" s="12">
        <v>600</v>
      </c>
      <c r="N276" s="12">
        <v>6.0540000000000003</v>
      </c>
      <c r="O276" s="12">
        <v>3632.4</v>
      </c>
      <c r="P276" s="12">
        <v>0</v>
      </c>
      <c r="Q276" s="12">
        <v>0</v>
      </c>
      <c r="R276" s="12">
        <v>3632.4</v>
      </c>
      <c r="S276" s="56">
        <f t="shared" si="5"/>
        <v>93425328</v>
      </c>
    </row>
    <row r="277" spans="1:19" s="14" customFormat="1" x14ac:dyDescent="0.3">
      <c r="A277" s="10" t="s">
        <v>339</v>
      </c>
      <c r="B277" s="11" t="s">
        <v>331</v>
      </c>
      <c r="C277" s="11">
        <v>1745300</v>
      </c>
      <c r="D277" s="11" t="s">
        <v>27</v>
      </c>
      <c r="E277" s="10"/>
      <c r="F277" s="11" t="s">
        <v>28</v>
      </c>
      <c r="G277" s="11" t="s">
        <v>29</v>
      </c>
      <c r="H277" s="11">
        <v>25720</v>
      </c>
      <c r="I277" s="11">
        <v>2</v>
      </c>
      <c r="J277" s="45" t="s">
        <v>58</v>
      </c>
      <c r="K277" s="11" t="s">
        <v>59</v>
      </c>
      <c r="L277" s="11" t="s">
        <v>32</v>
      </c>
      <c r="M277" s="12">
        <v>600</v>
      </c>
      <c r="N277" s="12">
        <v>2.0880000000000001</v>
      </c>
      <c r="O277" s="12">
        <v>1252.8</v>
      </c>
      <c r="P277" s="12">
        <v>0</v>
      </c>
      <c r="Q277" s="12">
        <v>0</v>
      </c>
      <c r="R277" s="12">
        <v>1252.8</v>
      </c>
      <c r="S277" s="56">
        <f t="shared" si="5"/>
        <v>32222016</v>
      </c>
    </row>
    <row r="278" spans="1:19" s="14" customFormat="1" x14ac:dyDescent="0.3">
      <c r="A278" s="10" t="s">
        <v>339</v>
      </c>
      <c r="B278" s="11" t="s">
        <v>331</v>
      </c>
      <c r="C278" s="11">
        <v>1745300</v>
      </c>
      <c r="D278" s="11" t="s">
        <v>27</v>
      </c>
      <c r="E278" s="10"/>
      <c r="F278" s="11" t="s">
        <v>28</v>
      </c>
      <c r="G278" s="11" t="s">
        <v>29</v>
      </c>
      <c r="H278" s="11">
        <v>25720</v>
      </c>
      <c r="I278" s="11">
        <v>3</v>
      </c>
      <c r="J278" s="45"/>
      <c r="K278" s="11" t="s">
        <v>340</v>
      </c>
      <c r="L278" s="11" t="s">
        <v>46</v>
      </c>
      <c r="M278" s="12">
        <v>0</v>
      </c>
      <c r="N278" s="12">
        <v>0</v>
      </c>
      <c r="O278" s="12">
        <v>0</v>
      </c>
      <c r="P278" s="12">
        <v>0</v>
      </c>
      <c r="Q278" s="12">
        <v>0</v>
      </c>
      <c r="R278" s="12">
        <v>0</v>
      </c>
      <c r="S278" s="56">
        <f t="shared" si="5"/>
        <v>0</v>
      </c>
    </row>
    <row r="279" spans="1:19" s="14" customFormat="1" x14ac:dyDescent="0.3">
      <c r="A279" s="10" t="s">
        <v>341</v>
      </c>
      <c r="B279" s="11" t="s">
        <v>331</v>
      </c>
      <c r="C279" s="11">
        <v>1745301</v>
      </c>
      <c r="D279" s="11" t="s">
        <v>27</v>
      </c>
      <c r="E279" s="10"/>
      <c r="F279" s="11" t="s">
        <v>28</v>
      </c>
      <c r="G279" s="11" t="s">
        <v>29</v>
      </c>
      <c r="H279" s="11">
        <v>25720</v>
      </c>
      <c r="I279" s="11">
        <v>1</v>
      </c>
      <c r="J279" s="45" t="s">
        <v>253</v>
      </c>
      <c r="K279" s="11" t="s">
        <v>254</v>
      </c>
      <c r="L279" s="11" t="s">
        <v>32</v>
      </c>
      <c r="M279" s="12">
        <v>1600</v>
      </c>
      <c r="N279" s="12">
        <v>2.88002</v>
      </c>
      <c r="O279" s="12">
        <v>4608.0320000000002</v>
      </c>
      <c r="P279" s="12">
        <v>0</v>
      </c>
      <c r="Q279" s="12">
        <v>0</v>
      </c>
      <c r="R279" s="12">
        <v>4608.0320000000002</v>
      </c>
      <c r="S279" s="56">
        <f t="shared" si="5"/>
        <v>118518583</v>
      </c>
    </row>
    <row r="280" spans="1:19" s="14" customFormat="1" x14ac:dyDescent="0.3">
      <c r="A280" s="10" t="s">
        <v>341</v>
      </c>
      <c r="B280" s="11" t="s">
        <v>331</v>
      </c>
      <c r="C280" s="11">
        <v>1745301</v>
      </c>
      <c r="D280" s="11" t="s">
        <v>27</v>
      </c>
      <c r="E280" s="10"/>
      <c r="F280" s="11" t="s">
        <v>28</v>
      </c>
      <c r="G280" s="11" t="s">
        <v>29</v>
      </c>
      <c r="H280" s="11">
        <v>25720</v>
      </c>
      <c r="I280" s="11">
        <v>2</v>
      </c>
      <c r="J280" s="45" t="s">
        <v>255</v>
      </c>
      <c r="K280" s="11" t="s">
        <v>256</v>
      </c>
      <c r="L280" s="11" t="s">
        <v>32</v>
      </c>
      <c r="M280" s="12">
        <v>1000</v>
      </c>
      <c r="N280" s="12">
        <v>3.57</v>
      </c>
      <c r="O280" s="12">
        <v>3570</v>
      </c>
      <c r="P280" s="12">
        <v>0</v>
      </c>
      <c r="Q280" s="12">
        <v>0</v>
      </c>
      <c r="R280" s="12">
        <v>3570</v>
      </c>
      <c r="S280" s="56">
        <f t="shared" si="5"/>
        <v>91820400</v>
      </c>
    </row>
    <row r="281" spans="1:19" s="14" customFormat="1" x14ac:dyDescent="0.3">
      <c r="A281" s="10" t="s">
        <v>341</v>
      </c>
      <c r="B281" s="11" t="s">
        <v>331</v>
      </c>
      <c r="C281" s="11">
        <v>1745301</v>
      </c>
      <c r="D281" s="11" t="s">
        <v>27</v>
      </c>
      <c r="E281" s="10"/>
      <c r="F281" s="11" t="s">
        <v>28</v>
      </c>
      <c r="G281" s="11" t="s">
        <v>29</v>
      </c>
      <c r="H281" s="11">
        <v>25720</v>
      </c>
      <c r="I281" s="11">
        <v>3</v>
      </c>
      <c r="J281" s="45"/>
      <c r="K281" s="11" t="s">
        <v>342</v>
      </c>
      <c r="L281" s="11" t="s">
        <v>46</v>
      </c>
      <c r="M281" s="12">
        <v>0</v>
      </c>
      <c r="N281" s="12">
        <v>0</v>
      </c>
      <c r="O281" s="12">
        <v>0</v>
      </c>
      <c r="P281" s="12">
        <v>0</v>
      </c>
      <c r="Q281" s="12">
        <v>0</v>
      </c>
      <c r="R281" s="12">
        <v>0</v>
      </c>
      <c r="S281" s="56">
        <f t="shared" si="5"/>
        <v>0</v>
      </c>
    </row>
    <row r="282" spans="1:19" s="14" customFormat="1" x14ac:dyDescent="0.3">
      <c r="A282" s="10" t="s">
        <v>343</v>
      </c>
      <c r="B282" s="11" t="s">
        <v>331</v>
      </c>
      <c r="C282" s="11">
        <v>1745302</v>
      </c>
      <c r="D282" s="11" t="s">
        <v>27</v>
      </c>
      <c r="E282" s="10"/>
      <c r="F282" s="11" t="s">
        <v>28</v>
      </c>
      <c r="G282" s="11" t="s">
        <v>29</v>
      </c>
      <c r="H282" s="11">
        <v>25720</v>
      </c>
      <c r="I282" s="11">
        <v>1</v>
      </c>
      <c r="J282" s="45" t="s">
        <v>62</v>
      </c>
      <c r="K282" s="11" t="s">
        <v>63</v>
      </c>
      <c r="L282" s="11" t="s">
        <v>32</v>
      </c>
      <c r="M282" s="12">
        <v>200</v>
      </c>
      <c r="N282" s="12">
        <v>3.43</v>
      </c>
      <c r="O282" s="12">
        <v>686</v>
      </c>
      <c r="P282" s="12">
        <v>0</v>
      </c>
      <c r="Q282" s="12">
        <v>0</v>
      </c>
      <c r="R282" s="12">
        <v>686</v>
      </c>
      <c r="S282" s="56">
        <f t="shared" si="5"/>
        <v>17643920</v>
      </c>
    </row>
    <row r="283" spans="1:19" s="14" customFormat="1" x14ac:dyDescent="0.3">
      <c r="A283" s="10" t="s">
        <v>343</v>
      </c>
      <c r="B283" s="11" t="s">
        <v>331</v>
      </c>
      <c r="C283" s="11">
        <v>1745302</v>
      </c>
      <c r="D283" s="11" t="s">
        <v>27</v>
      </c>
      <c r="E283" s="10"/>
      <c r="F283" s="11" t="s">
        <v>28</v>
      </c>
      <c r="G283" s="11" t="s">
        <v>29</v>
      </c>
      <c r="H283" s="11">
        <v>25720</v>
      </c>
      <c r="I283" s="11">
        <v>2</v>
      </c>
      <c r="J283" s="45" t="s">
        <v>64</v>
      </c>
      <c r="K283" s="11" t="s">
        <v>65</v>
      </c>
      <c r="L283" s="11" t="s">
        <v>32</v>
      </c>
      <c r="M283" s="12">
        <v>400</v>
      </c>
      <c r="N283" s="12">
        <v>2.5099999999999998</v>
      </c>
      <c r="O283" s="12">
        <v>1004</v>
      </c>
      <c r="P283" s="12">
        <v>0</v>
      </c>
      <c r="Q283" s="12">
        <v>0</v>
      </c>
      <c r="R283" s="12">
        <v>1004</v>
      </c>
      <c r="S283" s="56">
        <f t="shared" si="5"/>
        <v>25822880</v>
      </c>
    </row>
    <row r="284" spans="1:19" s="14" customFormat="1" x14ac:dyDescent="0.3">
      <c r="A284" s="10" t="s">
        <v>343</v>
      </c>
      <c r="B284" s="11" t="s">
        <v>331</v>
      </c>
      <c r="C284" s="11">
        <v>1745302</v>
      </c>
      <c r="D284" s="11" t="s">
        <v>27</v>
      </c>
      <c r="E284" s="10"/>
      <c r="F284" s="11" t="s">
        <v>28</v>
      </c>
      <c r="G284" s="11" t="s">
        <v>29</v>
      </c>
      <c r="H284" s="11">
        <v>25720</v>
      </c>
      <c r="I284" s="11">
        <v>3</v>
      </c>
      <c r="J284" s="45" t="s">
        <v>66</v>
      </c>
      <c r="K284" s="11" t="s">
        <v>67</v>
      </c>
      <c r="L284" s="11" t="s">
        <v>32</v>
      </c>
      <c r="M284" s="12">
        <v>200</v>
      </c>
      <c r="N284" s="12">
        <v>2.48</v>
      </c>
      <c r="O284" s="12">
        <v>496</v>
      </c>
      <c r="P284" s="12">
        <v>0</v>
      </c>
      <c r="Q284" s="12">
        <v>0</v>
      </c>
      <c r="R284" s="12">
        <v>496</v>
      </c>
      <c r="S284" s="56">
        <f t="shared" si="5"/>
        <v>12757120</v>
      </c>
    </row>
    <row r="285" spans="1:19" s="14" customFormat="1" x14ac:dyDescent="0.3">
      <c r="A285" s="10" t="s">
        <v>343</v>
      </c>
      <c r="B285" s="11" t="s">
        <v>331</v>
      </c>
      <c r="C285" s="11">
        <v>1745302</v>
      </c>
      <c r="D285" s="11" t="s">
        <v>27</v>
      </c>
      <c r="E285" s="10"/>
      <c r="F285" s="11" t="s">
        <v>28</v>
      </c>
      <c r="G285" s="11" t="s">
        <v>29</v>
      </c>
      <c r="H285" s="11">
        <v>25720</v>
      </c>
      <c r="I285" s="11">
        <v>4</v>
      </c>
      <c r="J285" s="45" t="s">
        <v>68</v>
      </c>
      <c r="K285" s="11" t="s">
        <v>69</v>
      </c>
      <c r="L285" s="11" t="s">
        <v>32</v>
      </c>
      <c r="M285" s="12">
        <v>800</v>
      </c>
      <c r="N285" s="12">
        <v>3.47</v>
      </c>
      <c r="O285" s="12">
        <v>2776</v>
      </c>
      <c r="P285" s="12">
        <v>0</v>
      </c>
      <c r="Q285" s="12">
        <v>0</v>
      </c>
      <c r="R285" s="12">
        <v>2776</v>
      </c>
      <c r="S285" s="56">
        <f t="shared" si="5"/>
        <v>71398720</v>
      </c>
    </row>
    <row r="286" spans="1:19" s="14" customFormat="1" x14ac:dyDescent="0.3">
      <c r="A286" s="10" t="s">
        <v>343</v>
      </c>
      <c r="B286" s="11" t="s">
        <v>331</v>
      </c>
      <c r="C286" s="11">
        <v>1745302</v>
      </c>
      <c r="D286" s="11" t="s">
        <v>27</v>
      </c>
      <c r="E286" s="10"/>
      <c r="F286" s="11" t="s">
        <v>28</v>
      </c>
      <c r="G286" s="11" t="s">
        <v>29</v>
      </c>
      <c r="H286" s="11">
        <v>25720</v>
      </c>
      <c r="I286" s="11">
        <v>5</v>
      </c>
      <c r="J286" s="45" t="s">
        <v>70</v>
      </c>
      <c r="K286" s="11" t="s">
        <v>71</v>
      </c>
      <c r="L286" s="11" t="s">
        <v>32</v>
      </c>
      <c r="M286" s="12">
        <v>200</v>
      </c>
      <c r="N286" s="12">
        <v>2.57</v>
      </c>
      <c r="O286" s="12">
        <v>514</v>
      </c>
      <c r="P286" s="12">
        <v>0</v>
      </c>
      <c r="Q286" s="12">
        <v>0</v>
      </c>
      <c r="R286" s="12">
        <v>514</v>
      </c>
      <c r="S286" s="56">
        <f t="shared" si="5"/>
        <v>13220080</v>
      </c>
    </row>
    <row r="287" spans="1:19" s="14" customFormat="1" x14ac:dyDescent="0.3">
      <c r="A287" s="10" t="s">
        <v>343</v>
      </c>
      <c r="B287" s="11" t="s">
        <v>331</v>
      </c>
      <c r="C287" s="11">
        <v>1745302</v>
      </c>
      <c r="D287" s="11" t="s">
        <v>27</v>
      </c>
      <c r="E287" s="10"/>
      <c r="F287" s="11" t="s">
        <v>28</v>
      </c>
      <c r="G287" s="11" t="s">
        <v>29</v>
      </c>
      <c r="H287" s="11">
        <v>25720</v>
      </c>
      <c r="I287" s="11">
        <v>6</v>
      </c>
      <c r="J287" s="45" t="s">
        <v>261</v>
      </c>
      <c r="K287" s="11" t="s">
        <v>262</v>
      </c>
      <c r="L287" s="11" t="s">
        <v>32</v>
      </c>
      <c r="M287" s="12">
        <v>200</v>
      </c>
      <c r="N287" s="12">
        <v>3.51</v>
      </c>
      <c r="O287" s="12">
        <v>702</v>
      </c>
      <c r="P287" s="12">
        <v>0</v>
      </c>
      <c r="Q287" s="12">
        <v>0</v>
      </c>
      <c r="R287" s="12">
        <v>702</v>
      </c>
      <c r="S287" s="56">
        <f t="shared" si="5"/>
        <v>18055440</v>
      </c>
    </row>
    <row r="288" spans="1:19" s="14" customFormat="1" x14ac:dyDescent="0.3">
      <c r="A288" s="10" t="s">
        <v>343</v>
      </c>
      <c r="B288" s="11" t="s">
        <v>331</v>
      </c>
      <c r="C288" s="11">
        <v>1745302</v>
      </c>
      <c r="D288" s="11" t="s">
        <v>27</v>
      </c>
      <c r="E288" s="10"/>
      <c r="F288" s="11" t="s">
        <v>28</v>
      </c>
      <c r="G288" s="11" t="s">
        <v>29</v>
      </c>
      <c r="H288" s="11">
        <v>25720</v>
      </c>
      <c r="I288" s="11">
        <v>7</v>
      </c>
      <c r="J288" s="45"/>
      <c r="K288" s="11" t="s">
        <v>344</v>
      </c>
      <c r="L288" s="11" t="s">
        <v>46</v>
      </c>
      <c r="M288" s="12">
        <v>0</v>
      </c>
      <c r="N288" s="12">
        <v>0</v>
      </c>
      <c r="O288" s="12">
        <v>0</v>
      </c>
      <c r="P288" s="12">
        <v>0</v>
      </c>
      <c r="Q288" s="12">
        <v>0</v>
      </c>
      <c r="R288" s="12">
        <v>0</v>
      </c>
      <c r="S288" s="56">
        <f t="shared" si="5"/>
        <v>0</v>
      </c>
    </row>
    <row r="289" spans="1:19" s="14" customFormat="1" x14ac:dyDescent="0.3">
      <c r="A289" s="10" t="s">
        <v>345</v>
      </c>
      <c r="B289" s="11" t="s">
        <v>346</v>
      </c>
      <c r="C289" s="11">
        <v>1745292</v>
      </c>
      <c r="D289" s="11" t="s">
        <v>347</v>
      </c>
      <c r="E289" s="10"/>
      <c r="F289" s="11" t="s">
        <v>348</v>
      </c>
      <c r="G289" s="11" t="s">
        <v>81</v>
      </c>
      <c r="H289" s="11">
        <v>24423</v>
      </c>
      <c r="I289" s="11">
        <v>1</v>
      </c>
      <c r="J289" s="45" t="s">
        <v>147</v>
      </c>
      <c r="K289" s="11" t="s">
        <v>148</v>
      </c>
      <c r="L289" s="11" t="s">
        <v>32</v>
      </c>
      <c r="M289" s="12">
        <v>2000</v>
      </c>
      <c r="N289" s="12">
        <v>4.8499999999999996</v>
      </c>
      <c r="O289" s="12">
        <v>9700</v>
      </c>
      <c r="P289" s="12">
        <v>0</v>
      </c>
      <c r="Q289" s="12">
        <v>0</v>
      </c>
      <c r="R289" s="12">
        <v>9700</v>
      </c>
      <c r="S289" s="56">
        <f t="shared" si="5"/>
        <v>236903100</v>
      </c>
    </row>
    <row r="290" spans="1:19" s="14" customFormat="1" x14ac:dyDescent="0.3">
      <c r="A290" s="10" t="s">
        <v>345</v>
      </c>
      <c r="B290" s="11" t="s">
        <v>346</v>
      </c>
      <c r="C290" s="11">
        <v>1745292</v>
      </c>
      <c r="D290" s="11" t="s">
        <v>347</v>
      </c>
      <c r="E290" s="10"/>
      <c r="F290" s="11" t="s">
        <v>348</v>
      </c>
      <c r="G290" s="11" t="s">
        <v>81</v>
      </c>
      <c r="H290" s="11">
        <v>24423</v>
      </c>
      <c r="I290" s="11">
        <v>2</v>
      </c>
      <c r="J290" s="45" t="s">
        <v>82</v>
      </c>
      <c r="K290" s="11" t="s">
        <v>83</v>
      </c>
      <c r="L290" s="11" t="s">
        <v>32</v>
      </c>
      <c r="M290" s="12">
        <v>1000</v>
      </c>
      <c r="N290" s="12">
        <v>4.8499999999999996</v>
      </c>
      <c r="O290" s="12">
        <v>4850</v>
      </c>
      <c r="P290" s="12">
        <v>0</v>
      </c>
      <c r="Q290" s="12">
        <v>0</v>
      </c>
      <c r="R290" s="12">
        <v>4850</v>
      </c>
      <c r="S290" s="56">
        <f t="shared" si="5"/>
        <v>118451550</v>
      </c>
    </row>
    <row r="291" spans="1:19" s="14" customFormat="1" x14ac:dyDescent="0.3">
      <c r="A291" s="10" t="s">
        <v>345</v>
      </c>
      <c r="B291" s="11" t="s">
        <v>346</v>
      </c>
      <c r="C291" s="11">
        <v>1745292</v>
      </c>
      <c r="D291" s="11" t="s">
        <v>347</v>
      </c>
      <c r="E291" s="10"/>
      <c r="F291" s="11" t="s">
        <v>348</v>
      </c>
      <c r="G291" s="11" t="s">
        <v>81</v>
      </c>
      <c r="H291" s="11">
        <v>24423</v>
      </c>
      <c r="I291" s="11">
        <v>3</v>
      </c>
      <c r="J291" s="45" t="s">
        <v>86</v>
      </c>
      <c r="K291" s="11" t="s">
        <v>87</v>
      </c>
      <c r="L291" s="11" t="s">
        <v>32</v>
      </c>
      <c r="M291" s="12">
        <v>2000</v>
      </c>
      <c r="N291" s="12">
        <v>4.1100000000000003</v>
      </c>
      <c r="O291" s="12">
        <v>8220</v>
      </c>
      <c r="P291" s="12">
        <v>0</v>
      </c>
      <c r="Q291" s="12">
        <v>0</v>
      </c>
      <c r="R291" s="12">
        <v>8220</v>
      </c>
      <c r="S291" s="56">
        <f t="shared" si="5"/>
        <v>200757060</v>
      </c>
    </row>
    <row r="292" spans="1:19" s="14" customFormat="1" x14ac:dyDescent="0.3">
      <c r="A292" s="10" t="s">
        <v>345</v>
      </c>
      <c r="B292" s="11" t="s">
        <v>346</v>
      </c>
      <c r="C292" s="11">
        <v>1745292</v>
      </c>
      <c r="D292" s="11" t="s">
        <v>347</v>
      </c>
      <c r="E292" s="10"/>
      <c r="F292" s="11" t="s">
        <v>348</v>
      </c>
      <c r="G292" s="11" t="s">
        <v>81</v>
      </c>
      <c r="H292" s="11">
        <v>24423</v>
      </c>
      <c r="I292" s="11">
        <v>4</v>
      </c>
      <c r="J292" s="45" t="s">
        <v>127</v>
      </c>
      <c r="K292" s="11" t="s">
        <v>128</v>
      </c>
      <c r="L292" s="11" t="s">
        <v>32</v>
      </c>
      <c r="M292" s="12">
        <v>1500</v>
      </c>
      <c r="N292" s="12">
        <v>4.1100000000000003</v>
      </c>
      <c r="O292" s="12">
        <v>6165</v>
      </c>
      <c r="P292" s="12">
        <v>0</v>
      </c>
      <c r="Q292" s="12">
        <v>0</v>
      </c>
      <c r="R292" s="12">
        <v>6165</v>
      </c>
      <c r="S292" s="56">
        <f t="shared" si="5"/>
        <v>150567795</v>
      </c>
    </row>
    <row r="293" spans="1:19" s="14" customFormat="1" x14ac:dyDescent="0.3">
      <c r="A293" s="10" t="s">
        <v>345</v>
      </c>
      <c r="B293" s="11" t="s">
        <v>346</v>
      </c>
      <c r="C293" s="11">
        <v>1745292</v>
      </c>
      <c r="D293" s="11" t="s">
        <v>347</v>
      </c>
      <c r="E293" s="10"/>
      <c r="F293" s="11" t="s">
        <v>348</v>
      </c>
      <c r="G293" s="11" t="s">
        <v>81</v>
      </c>
      <c r="H293" s="11">
        <v>24423</v>
      </c>
      <c r="I293" s="11">
        <v>5</v>
      </c>
      <c r="J293" s="45" t="s">
        <v>151</v>
      </c>
      <c r="K293" s="11" t="s">
        <v>152</v>
      </c>
      <c r="L293" s="11" t="s">
        <v>32</v>
      </c>
      <c r="M293" s="12">
        <v>200</v>
      </c>
      <c r="N293" s="12">
        <v>4.75</v>
      </c>
      <c r="O293" s="12">
        <v>950</v>
      </c>
      <c r="P293" s="12">
        <v>0</v>
      </c>
      <c r="Q293" s="12">
        <v>0</v>
      </c>
      <c r="R293" s="12">
        <v>950</v>
      </c>
      <c r="S293" s="56">
        <f t="shared" si="5"/>
        <v>23201850</v>
      </c>
    </row>
    <row r="294" spans="1:19" s="14" customFormat="1" x14ac:dyDescent="0.3">
      <c r="A294" s="10" t="s">
        <v>345</v>
      </c>
      <c r="B294" s="11" t="s">
        <v>346</v>
      </c>
      <c r="C294" s="11">
        <v>1745292</v>
      </c>
      <c r="D294" s="11" t="s">
        <v>347</v>
      </c>
      <c r="E294" s="10"/>
      <c r="F294" s="11" t="s">
        <v>348</v>
      </c>
      <c r="G294" s="11" t="s">
        <v>81</v>
      </c>
      <c r="H294" s="11">
        <v>24423</v>
      </c>
      <c r="I294" s="11">
        <v>6</v>
      </c>
      <c r="J294" s="45" t="s">
        <v>153</v>
      </c>
      <c r="K294" s="11" t="s">
        <v>154</v>
      </c>
      <c r="L294" s="11" t="s">
        <v>32</v>
      </c>
      <c r="M294" s="12">
        <v>200</v>
      </c>
      <c r="N294" s="12">
        <v>4.75</v>
      </c>
      <c r="O294" s="12">
        <v>950</v>
      </c>
      <c r="P294" s="12">
        <v>0</v>
      </c>
      <c r="Q294" s="12">
        <v>0</v>
      </c>
      <c r="R294" s="12">
        <v>950</v>
      </c>
      <c r="S294" s="56">
        <f t="shared" si="5"/>
        <v>23201850</v>
      </c>
    </row>
    <row r="295" spans="1:19" s="14" customFormat="1" x14ac:dyDescent="0.3">
      <c r="A295" s="10" t="s">
        <v>345</v>
      </c>
      <c r="B295" s="11" t="s">
        <v>346</v>
      </c>
      <c r="C295" s="11">
        <v>1745292</v>
      </c>
      <c r="D295" s="11" t="s">
        <v>347</v>
      </c>
      <c r="E295" s="10"/>
      <c r="F295" s="11" t="s">
        <v>348</v>
      </c>
      <c r="G295" s="11" t="s">
        <v>81</v>
      </c>
      <c r="H295" s="11">
        <v>24423</v>
      </c>
      <c r="I295" s="11">
        <v>7</v>
      </c>
      <c r="J295" s="45" t="s">
        <v>159</v>
      </c>
      <c r="K295" s="11" t="s">
        <v>160</v>
      </c>
      <c r="L295" s="11" t="s">
        <v>32</v>
      </c>
      <c r="M295" s="12">
        <v>200</v>
      </c>
      <c r="N295" s="12">
        <v>1.88</v>
      </c>
      <c r="O295" s="12">
        <v>376</v>
      </c>
      <c r="P295" s="12">
        <v>0</v>
      </c>
      <c r="Q295" s="12">
        <v>0</v>
      </c>
      <c r="R295" s="12">
        <v>376</v>
      </c>
      <c r="S295" s="56">
        <f t="shared" si="5"/>
        <v>9183048</v>
      </c>
    </row>
    <row r="296" spans="1:19" s="14" customFormat="1" x14ac:dyDescent="0.3">
      <c r="A296" s="10" t="s">
        <v>345</v>
      </c>
      <c r="B296" s="11" t="s">
        <v>346</v>
      </c>
      <c r="C296" s="11">
        <v>1745292</v>
      </c>
      <c r="D296" s="11" t="s">
        <v>347</v>
      </c>
      <c r="E296" s="10"/>
      <c r="F296" s="11" t="s">
        <v>348</v>
      </c>
      <c r="G296" s="11" t="s">
        <v>81</v>
      </c>
      <c r="H296" s="11">
        <v>24423</v>
      </c>
      <c r="I296" s="11">
        <v>8</v>
      </c>
      <c r="J296" s="45" t="s">
        <v>161</v>
      </c>
      <c r="K296" s="11" t="s">
        <v>162</v>
      </c>
      <c r="L296" s="11" t="s">
        <v>32</v>
      </c>
      <c r="M296" s="12">
        <v>200</v>
      </c>
      <c r="N296" s="12">
        <v>4.75</v>
      </c>
      <c r="O296" s="12">
        <v>950</v>
      </c>
      <c r="P296" s="12">
        <v>0</v>
      </c>
      <c r="Q296" s="12">
        <v>0</v>
      </c>
      <c r="R296" s="12">
        <v>950</v>
      </c>
      <c r="S296" s="56">
        <f t="shared" si="5"/>
        <v>23201850</v>
      </c>
    </row>
    <row r="297" spans="1:19" s="14" customFormat="1" x14ac:dyDescent="0.3">
      <c r="A297" s="10" t="s">
        <v>345</v>
      </c>
      <c r="B297" s="11" t="s">
        <v>346</v>
      </c>
      <c r="C297" s="11">
        <v>1745292</v>
      </c>
      <c r="D297" s="11" t="s">
        <v>347</v>
      </c>
      <c r="E297" s="10"/>
      <c r="F297" s="11" t="s">
        <v>348</v>
      </c>
      <c r="G297" s="11" t="s">
        <v>81</v>
      </c>
      <c r="H297" s="11">
        <v>24423</v>
      </c>
      <c r="I297" s="11">
        <v>9</v>
      </c>
      <c r="J297" s="45" t="s">
        <v>163</v>
      </c>
      <c r="K297" s="11" t="s">
        <v>164</v>
      </c>
      <c r="L297" s="11" t="s">
        <v>32</v>
      </c>
      <c r="M297" s="12">
        <v>400</v>
      </c>
      <c r="N297" s="12">
        <v>4.75</v>
      </c>
      <c r="O297" s="12">
        <v>1900</v>
      </c>
      <c r="P297" s="12">
        <v>0</v>
      </c>
      <c r="Q297" s="12">
        <v>0</v>
      </c>
      <c r="R297" s="12">
        <v>1900</v>
      </c>
      <c r="S297" s="56">
        <f t="shared" si="5"/>
        <v>46403700</v>
      </c>
    </row>
    <row r="298" spans="1:19" s="14" customFormat="1" x14ac:dyDescent="0.3">
      <c r="A298" s="10" t="s">
        <v>345</v>
      </c>
      <c r="B298" s="11" t="s">
        <v>346</v>
      </c>
      <c r="C298" s="11">
        <v>1745292</v>
      </c>
      <c r="D298" s="11" t="s">
        <v>347</v>
      </c>
      <c r="E298" s="10"/>
      <c r="F298" s="11" t="s">
        <v>348</v>
      </c>
      <c r="G298" s="11" t="s">
        <v>81</v>
      </c>
      <c r="H298" s="11">
        <v>24423</v>
      </c>
      <c r="I298" s="11">
        <v>10</v>
      </c>
      <c r="J298" s="45" t="s">
        <v>131</v>
      </c>
      <c r="K298" s="11" t="s">
        <v>132</v>
      </c>
      <c r="L298" s="11" t="s">
        <v>32</v>
      </c>
      <c r="M298" s="12">
        <v>600</v>
      </c>
      <c r="N298" s="12">
        <v>3.68</v>
      </c>
      <c r="O298" s="12">
        <v>2208</v>
      </c>
      <c r="P298" s="12">
        <v>0</v>
      </c>
      <c r="Q298" s="12">
        <v>0</v>
      </c>
      <c r="R298" s="12">
        <v>2208</v>
      </c>
      <c r="S298" s="56">
        <f t="shared" si="5"/>
        <v>53925984</v>
      </c>
    </row>
    <row r="299" spans="1:19" s="14" customFormat="1" x14ac:dyDescent="0.3">
      <c r="A299" s="10" t="s">
        <v>345</v>
      </c>
      <c r="B299" s="11" t="s">
        <v>346</v>
      </c>
      <c r="C299" s="11">
        <v>1745292</v>
      </c>
      <c r="D299" s="11" t="s">
        <v>347</v>
      </c>
      <c r="E299" s="10"/>
      <c r="F299" s="11" t="s">
        <v>348</v>
      </c>
      <c r="G299" s="11" t="s">
        <v>81</v>
      </c>
      <c r="H299" s="11">
        <v>24423</v>
      </c>
      <c r="I299" s="11">
        <v>11</v>
      </c>
      <c r="J299" s="45" t="s">
        <v>139</v>
      </c>
      <c r="K299" s="11" t="s">
        <v>140</v>
      </c>
      <c r="L299" s="11" t="s">
        <v>32</v>
      </c>
      <c r="M299" s="12">
        <v>200</v>
      </c>
      <c r="N299" s="12">
        <v>3.68</v>
      </c>
      <c r="O299" s="12">
        <v>736</v>
      </c>
      <c r="P299" s="12">
        <v>0</v>
      </c>
      <c r="Q299" s="12">
        <v>0</v>
      </c>
      <c r="R299" s="12">
        <v>736</v>
      </c>
      <c r="S299" s="56">
        <f t="shared" si="5"/>
        <v>17975328</v>
      </c>
    </row>
    <row r="300" spans="1:19" s="14" customFormat="1" x14ac:dyDescent="0.3">
      <c r="A300" s="10" t="s">
        <v>345</v>
      </c>
      <c r="B300" s="11" t="s">
        <v>346</v>
      </c>
      <c r="C300" s="11">
        <v>1745292</v>
      </c>
      <c r="D300" s="11" t="s">
        <v>347</v>
      </c>
      <c r="E300" s="10"/>
      <c r="F300" s="11" t="s">
        <v>348</v>
      </c>
      <c r="G300" s="11" t="s">
        <v>81</v>
      </c>
      <c r="H300" s="11">
        <v>24423</v>
      </c>
      <c r="I300" s="11">
        <v>12</v>
      </c>
      <c r="J300" s="45"/>
      <c r="K300" s="11" t="s">
        <v>349</v>
      </c>
      <c r="L300" s="11" t="s">
        <v>46</v>
      </c>
      <c r="M300" s="12">
        <v>0</v>
      </c>
      <c r="N300" s="12">
        <v>0</v>
      </c>
      <c r="O300" s="12">
        <v>0</v>
      </c>
      <c r="P300" s="12">
        <v>0</v>
      </c>
      <c r="Q300" s="12">
        <v>0</v>
      </c>
      <c r="R300" s="12">
        <v>0</v>
      </c>
      <c r="S300" s="56">
        <f t="shared" si="5"/>
        <v>0</v>
      </c>
    </row>
    <row r="301" spans="1:19" s="14" customFormat="1" x14ac:dyDescent="0.3">
      <c r="A301" s="10" t="s">
        <v>350</v>
      </c>
      <c r="B301" s="11" t="s">
        <v>351</v>
      </c>
      <c r="C301" s="11">
        <v>1745309</v>
      </c>
      <c r="D301" s="11" t="s">
        <v>202</v>
      </c>
      <c r="E301" s="10"/>
      <c r="F301" s="11" t="s">
        <v>203</v>
      </c>
      <c r="G301" s="11" t="s">
        <v>81</v>
      </c>
      <c r="H301" s="11">
        <v>24415</v>
      </c>
      <c r="I301" s="11">
        <v>1</v>
      </c>
      <c r="J301" s="45">
        <v>641283817</v>
      </c>
      <c r="K301" s="11" t="s">
        <v>204</v>
      </c>
      <c r="L301" s="11" t="s">
        <v>32</v>
      </c>
      <c r="M301" s="12">
        <v>4000</v>
      </c>
      <c r="N301" s="12">
        <v>6.3349000000000002</v>
      </c>
      <c r="O301" s="12">
        <v>25339.599999999999</v>
      </c>
      <c r="P301" s="12">
        <v>0</v>
      </c>
      <c r="Q301" s="12">
        <v>0</v>
      </c>
      <c r="R301" s="12">
        <v>25339.599999999999</v>
      </c>
      <c r="S301" s="56">
        <f t="shared" si="5"/>
        <v>618666334</v>
      </c>
    </row>
    <row r="302" spans="1:19" s="14" customFormat="1" x14ac:dyDescent="0.3">
      <c r="A302" s="10" t="s">
        <v>350</v>
      </c>
      <c r="B302" s="11" t="s">
        <v>351</v>
      </c>
      <c r="C302" s="11">
        <v>1745309</v>
      </c>
      <c r="D302" s="11" t="s">
        <v>202</v>
      </c>
      <c r="E302" s="10"/>
      <c r="F302" s="11" t="s">
        <v>203</v>
      </c>
      <c r="G302" s="11" t="s">
        <v>81</v>
      </c>
      <c r="H302" s="11">
        <v>24415</v>
      </c>
      <c r="I302" s="11">
        <v>2</v>
      </c>
      <c r="J302" s="45"/>
      <c r="K302" s="11" t="s">
        <v>352</v>
      </c>
      <c r="L302" s="11" t="s">
        <v>46</v>
      </c>
      <c r="M302" s="12">
        <v>0</v>
      </c>
      <c r="N302" s="12">
        <v>0</v>
      </c>
      <c r="O302" s="12">
        <v>0</v>
      </c>
      <c r="P302" s="12">
        <v>0</v>
      </c>
      <c r="Q302" s="12">
        <v>0</v>
      </c>
      <c r="R302" s="12">
        <v>0</v>
      </c>
      <c r="S302" s="56">
        <f t="shared" si="5"/>
        <v>0</v>
      </c>
    </row>
    <row r="303" spans="1:19" s="14" customFormat="1" x14ac:dyDescent="0.3">
      <c r="A303" s="10" t="s">
        <v>353</v>
      </c>
      <c r="B303" s="11" t="s">
        <v>351</v>
      </c>
      <c r="C303" s="11">
        <v>1745310</v>
      </c>
      <c r="D303" s="11" t="s">
        <v>202</v>
      </c>
      <c r="E303" s="10"/>
      <c r="F303" s="11" t="s">
        <v>203</v>
      </c>
      <c r="G303" s="11" t="s">
        <v>81</v>
      </c>
      <c r="H303" s="11">
        <v>24415</v>
      </c>
      <c r="I303" s="11">
        <v>1</v>
      </c>
      <c r="J303" s="45">
        <v>644942416</v>
      </c>
      <c r="K303" s="11" t="s">
        <v>205</v>
      </c>
      <c r="L303" s="11" t="s">
        <v>32</v>
      </c>
      <c r="M303" s="12">
        <v>4000</v>
      </c>
      <c r="N303" s="12">
        <v>0.2868</v>
      </c>
      <c r="O303" s="12">
        <v>1147.2</v>
      </c>
      <c r="P303" s="12">
        <v>0</v>
      </c>
      <c r="Q303" s="12">
        <v>0</v>
      </c>
      <c r="R303" s="12">
        <v>1147.2</v>
      </c>
      <c r="S303" s="56">
        <f t="shared" si="5"/>
        <v>28008888</v>
      </c>
    </row>
    <row r="304" spans="1:19" s="14" customFormat="1" x14ac:dyDescent="0.3">
      <c r="A304" s="10" t="s">
        <v>353</v>
      </c>
      <c r="B304" s="11" t="s">
        <v>351</v>
      </c>
      <c r="C304" s="11">
        <v>1745310</v>
      </c>
      <c r="D304" s="11" t="s">
        <v>202</v>
      </c>
      <c r="E304" s="10"/>
      <c r="F304" s="11" t="s">
        <v>203</v>
      </c>
      <c r="G304" s="11" t="s">
        <v>81</v>
      </c>
      <c r="H304" s="11">
        <v>24415</v>
      </c>
      <c r="I304" s="11">
        <v>2</v>
      </c>
      <c r="J304" s="45"/>
      <c r="K304" s="11" t="s">
        <v>354</v>
      </c>
      <c r="L304" s="11" t="s">
        <v>46</v>
      </c>
      <c r="M304" s="12">
        <v>0</v>
      </c>
      <c r="N304" s="12">
        <v>0</v>
      </c>
      <c r="O304" s="12">
        <v>0</v>
      </c>
      <c r="P304" s="12">
        <v>0</v>
      </c>
      <c r="Q304" s="12">
        <v>0</v>
      </c>
      <c r="R304" s="12">
        <v>0</v>
      </c>
      <c r="S304" s="56">
        <f t="shared" si="5"/>
        <v>0</v>
      </c>
    </row>
    <row r="305" spans="1:19" s="14" customFormat="1" x14ac:dyDescent="0.3">
      <c r="A305" s="10" t="s">
        <v>355</v>
      </c>
      <c r="B305" s="11" t="s">
        <v>351</v>
      </c>
      <c r="C305" s="11">
        <v>1745312</v>
      </c>
      <c r="D305" s="11" t="s">
        <v>27</v>
      </c>
      <c r="E305" s="10"/>
      <c r="F305" s="11" t="s">
        <v>28</v>
      </c>
      <c r="G305" s="11" t="s">
        <v>29</v>
      </c>
      <c r="H305" s="11">
        <v>25744</v>
      </c>
      <c r="I305" s="11">
        <v>1</v>
      </c>
      <c r="J305" s="45" t="s">
        <v>356</v>
      </c>
      <c r="K305" s="11" t="s">
        <v>357</v>
      </c>
      <c r="L305" s="11" t="s">
        <v>32</v>
      </c>
      <c r="M305" s="12">
        <v>200</v>
      </c>
      <c r="N305" s="12">
        <v>4.3</v>
      </c>
      <c r="O305" s="12">
        <v>860</v>
      </c>
      <c r="P305" s="12">
        <v>0</v>
      </c>
      <c r="Q305" s="12">
        <v>0</v>
      </c>
      <c r="R305" s="12">
        <v>860</v>
      </c>
      <c r="S305" s="56">
        <f t="shared" si="5"/>
        <v>22139840</v>
      </c>
    </row>
    <row r="306" spans="1:19" s="14" customFormat="1" x14ac:dyDescent="0.3">
      <c r="A306" s="10" t="s">
        <v>355</v>
      </c>
      <c r="B306" s="11" t="s">
        <v>351</v>
      </c>
      <c r="C306" s="11">
        <v>1745312</v>
      </c>
      <c r="D306" s="11" t="s">
        <v>27</v>
      </c>
      <c r="E306" s="10"/>
      <c r="F306" s="11" t="s">
        <v>28</v>
      </c>
      <c r="G306" s="11" t="s">
        <v>29</v>
      </c>
      <c r="H306" s="11">
        <v>25744</v>
      </c>
      <c r="I306" s="11">
        <v>2</v>
      </c>
      <c r="J306" s="45"/>
      <c r="K306" s="11" t="s">
        <v>358</v>
      </c>
      <c r="L306" s="11" t="s">
        <v>46</v>
      </c>
      <c r="M306" s="12">
        <v>0</v>
      </c>
      <c r="N306" s="12">
        <v>0</v>
      </c>
      <c r="O306" s="12">
        <v>0</v>
      </c>
      <c r="P306" s="12">
        <v>0</v>
      </c>
      <c r="Q306" s="12">
        <v>0</v>
      </c>
      <c r="R306" s="12">
        <v>0</v>
      </c>
      <c r="S306" s="56">
        <f t="shared" si="5"/>
        <v>0</v>
      </c>
    </row>
    <row r="307" spans="1:19" s="14" customFormat="1" x14ac:dyDescent="0.3">
      <c r="A307" s="10" t="s">
        <v>359</v>
      </c>
      <c r="B307" s="11" t="s">
        <v>360</v>
      </c>
      <c r="C307" s="11">
        <v>571</v>
      </c>
      <c r="D307" s="11" t="s">
        <v>361</v>
      </c>
      <c r="E307" s="10">
        <v>3702798811</v>
      </c>
      <c r="F307" s="11" t="s">
        <v>362</v>
      </c>
      <c r="G307" s="11" t="s">
        <v>363</v>
      </c>
      <c r="H307" s="11">
        <v>1</v>
      </c>
      <c r="I307" s="11">
        <v>1</v>
      </c>
      <c r="J307" s="45">
        <v>39159090</v>
      </c>
      <c r="K307" s="11" t="s">
        <v>364</v>
      </c>
      <c r="L307" s="11" t="s">
        <v>365</v>
      </c>
      <c r="M307" s="12">
        <v>569</v>
      </c>
      <c r="N307" s="12">
        <v>5000</v>
      </c>
      <c r="O307" s="12">
        <v>2845000</v>
      </c>
      <c r="P307" s="12">
        <v>0</v>
      </c>
      <c r="Q307" s="12">
        <v>0</v>
      </c>
      <c r="R307" s="12">
        <v>2845000</v>
      </c>
      <c r="S307" s="56">
        <f t="shared" si="5"/>
        <v>2845000</v>
      </c>
    </row>
    <row r="308" spans="1:19" s="14" customFormat="1" x14ac:dyDescent="0.3">
      <c r="A308" s="10" t="s">
        <v>359</v>
      </c>
      <c r="B308" s="11" t="s">
        <v>360</v>
      </c>
      <c r="C308" s="11">
        <v>571</v>
      </c>
      <c r="D308" s="11" t="s">
        <v>361</v>
      </c>
      <c r="E308" s="10">
        <v>3702798811</v>
      </c>
      <c r="F308" s="11" t="s">
        <v>362</v>
      </c>
      <c r="G308" s="11" t="s">
        <v>363</v>
      </c>
      <c r="H308" s="11">
        <v>1</v>
      </c>
      <c r="I308" s="11">
        <v>2</v>
      </c>
      <c r="J308" s="45">
        <v>74040000</v>
      </c>
      <c r="K308" s="11" t="s">
        <v>366</v>
      </c>
      <c r="L308" s="11" t="s">
        <v>365</v>
      </c>
      <c r="M308" s="12">
        <v>21</v>
      </c>
      <c r="N308" s="12">
        <v>24000</v>
      </c>
      <c r="O308" s="12">
        <v>504000</v>
      </c>
      <c r="P308" s="12">
        <v>0</v>
      </c>
      <c r="Q308" s="12">
        <v>0</v>
      </c>
      <c r="R308" s="12">
        <v>504000</v>
      </c>
      <c r="S308" s="56">
        <f t="shared" si="5"/>
        <v>504000</v>
      </c>
    </row>
    <row r="309" spans="1:19" s="14" customFormat="1" x14ac:dyDescent="0.3">
      <c r="A309" s="10" t="s">
        <v>359</v>
      </c>
      <c r="B309" s="11" t="s">
        <v>360</v>
      </c>
      <c r="C309" s="11">
        <v>571</v>
      </c>
      <c r="D309" s="11" t="s">
        <v>361</v>
      </c>
      <c r="E309" s="10">
        <v>3702798811</v>
      </c>
      <c r="F309" s="11" t="s">
        <v>362</v>
      </c>
      <c r="G309" s="11" t="s">
        <v>363</v>
      </c>
      <c r="H309" s="11">
        <v>1</v>
      </c>
      <c r="I309" s="11">
        <v>3</v>
      </c>
      <c r="J309" s="45">
        <v>8002000090</v>
      </c>
      <c r="K309" s="11" t="s">
        <v>367</v>
      </c>
      <c r="L309" s="11" t="s">
        <v>365</v>
      </c>
      <c r="M309" s="12">
        <v>101</v>
      </c>
      <c r="N309" s="12">
        <v>32000</v>
      </c>
      <c r="O309" s="12">
        <v>3232000</v>
      </c>
      <c r="P309" s="12">
        <v>0</v>
      </c>
      <c r="Q309" s="12">
        <v>0</v>
      </c>
      <c r="R309" s="12">
        <v>3232000</v>
      </c>
      <c r="S309" s="56">
        <f t="shared" si="5"/>
        <v>3232000</v>
      </c>
    </row>
    <row r="310" spans="1:19" s="14" customFormat="1" x14ac:dyDescent="0.3">
      <c r="A310" s="10" t="s">
        <v>359</v>
      </c>
      <c r="B310" s="11" t="s">
        <v>360</v>
      </c>
      <c r="C310" s="11">
        <v>571</v>
      </c>
      <c r="D310" s="11" t="s">
        <v>361</v>
      </c>
      <c r="E310" s="10">
        <v>3702798811</v>
      </c>
      <c r="F310" s="11" t="s">
        <v>362</v>
      </c>
      <c r="G310" s="11" t="s">
        <v>363</v>
      </c>
      <c r="H310" s="11">
        <v>1</v>
      </c>
      <c r="I310" s="11">
        <v>4</v>
      </c>
      <c r="J310" s="45">
        <v>47079000</v>
      </c>
      <c r="K310" s="11" t="s">
        <v>368</v>
      </c>
      <c r="L310" s="11" t="s">
        <v>365</v>
      </c>
      <c r="M310" s="12">
        <v>599</v>
      </c>
      <c r="N310" s="12">
        <v>1750</v>
      </c>
      <c r="O310" s="12">
        <v>1048250</v>
      </c>
      <c r="P310" s="12">
        <v>0</v>
      </c>
      <c r="Q310" s="12">
        <v>0</v>
      </c>
      <c r="R310" s="12">
        <v>1048250</v>
      </c>
      <c r="S310" s="56">
        <f t="shared" si="5"/>
        <v>1048250</v>
      </c>
    </row>
    <row r="311" spans="1:19" s="14" customFormat="1" x14ac:dyDescent="0.3">
      <c r="A311" s="10" t="s">
        <v>359</v>
      </c>
      <c r="B311" s="11" t="s">
        <v>360</v>
      </c>
      <c r="C311" s="11">
        <v>571</v>
      </c>
      <c r="D311" s="11" t="s">
        <v>361</v>
      </c>
      <c r="E311" s="10">
        <v>3702798811</v>
      </c>
      <c r="F311" s="11" t="s">
        <v>362</v>
      </c>
      <c r="G311" s="11" t="s">
        <v>363</v>
      </c>
      <c r="H311" s="11">
        <v>1</v>
      </c>
      <c r="I311" s="11">
        <v>5</v>
      </c>
      <c r="J311" s="45">
        <v>47071000</v>
      </c>
      <c r="K311" s="11" t="s">
        <v>369</v>
      </c>
      <c r="L311" s="11" t="s">
        <v>365</v>
      </c>
      <c r="M311" s="12">
        <v>1231</v>
      </c>
      <c r="N311" s="12">
        <v>3000</v>
      </c>
      <c r="O311" s="12">
        <v>3693000</v>
      </c>
      <c r="P311" s="12">
        <v>0</v>
      </c>
      <c r="Q311" s="12">
        <v>0</v>
      </c>
      <c r="R311" s="12">
        <v>3693000</v>
      </c>
      <c r="S311" s="56">
        <f t="shared" si="5"/>
        <v>3693000</v>
      </c>
    </row>
    <row r="312" spans="1:19" s="14" customFormat="1" x14ac:dyDescent="0.3">
      <c r="A312" s="10" t="s">
        <v>359</v>
      </c>
      <c r="B312" s="11" t="s">
        <v>360</v>
      </c>
      <c r="C312" s="11">
        <v>571</v>
      </c>
      <c r="D312" s="11" t="s">
        <v>361</v>
      </c>
      <c r="E312" s="10">
        <v>3702798811</v>
      </c>
      <c r="F312" s="11" t="s">
        <v>362</v>
      </c>
      <c r="G312" s="11" t="s">
        <v>363</v>
      </c>
      <c r="H312" s="11">
        <v>1</v>
      </c>
      <c r="I312" s="11">
        <v>6</v>
      </c>
      <c r="J312" s="45">
        <v>44013900</v>
      </c>
      <c r="K312" s="11" t="s">
        <v>370</v>
      </c>
      <c r="L312" s="11" t="s">
        <v>365</v>
      </c>
      <c r="M312" s="12">
        <v>1185</v>
      </c>
      <c r="N312" s="12">
        <v>500</v>
      </c>
      <c r="O312" s="12">
        <v>592500</v>
      </c>
      <c r="P312" s="12">
        <v>0</v>
      </c>
      <c r="Q312" s="12">
        <v>0</v>
      </c>
      <c r="R312" s="12">
        <v>592500</v>
      </c>
      <c r="S312" s="56">
        <f t="shared" si="5"/>
        <v>592500</v>
      </c>
    </row>
    <row r="313" spans="1:19" s="14" customFormat="1" x14ac:dyDescent="0.3">
      <c r="A313" s="10" t="s">
        <v>359</v>
      </c>
      <c r="B313" s="11" t="s">
        <v>360</v>
      </c>
      <c r="C313" s="11">
        <v>571</v>
      </c>
      <c r="D313" s="11" t="s">
        <v>361</v>
      </c>
      <c r="E313" s="10">
        <v>3702798811</v>
      </c>
      <c r="F313" s="11" t="s">
        <v>362</v>
      </c>
      <c r="G313" s="11" t="s">
        <v>363</v>
      </c>
      <c r="H313" s="11">
        <v>1</v>
      </c>
      <c r="I313" s="11">
        <v>7</v>
      </c>
      <c r="J313" s="45">
        <v>63109090</v>
      </c>
      <c r="K313" s="11" t="s">
        <v>371</v>
      </c>
      <c r="L313" s="11" t="s">
        <v>365</v>
      </c>
      <c r="M313" s="12">
        <v>11931</v>
      </c>
      <c r="N313" s="12">
        <v>100</v>
      </c>
      <c r="O313" s="12">
        <v>1193100</v>
      </c>
      <c r="P313" s="12">
        <v>0</v>
      </c>
      <c r="Q313" s="12">
        <v>0</v>
      </c>
      <c r="R313" s="12">
        <v>1193100</v>
      </c>
      <c r="S313" s="56">
        <f t="shared" si="5"/>
        <v>1193100</v>
      </c>
    </row>
    <row r="314" spans="1:19" s="14" customFormat="1" x14ac:dyDescent="0.3">
      <c r="A314" s="10" t="s">
        <v>372</v>
      </c>
      <c r="B314" s="11" t="s">
        <v>360</v>
      </c>
      <c r="C314" s="11">
        <v>1745321</v>
      </c>
      <c r="D314" s="11" t="s">
        <v>316</v>
      </c>
      <c r="E314" s="10"/>
      <c r="F314" s="11" t="s">
        <v>317</v>
      </c>
      <c r="G314" s="11" t="s">
        <v>81</v>
      </c>
      <c r="H314" s="11">
        <v>24453</v>
      </c>
      <c r="I314" s="11">
        <v>1</v>
      </c>
      <c r="J314" s="45">
        <v>600979304</v>
      </c>
      <c r="K314" s="11" t="s">
        <v>121</v>
      </c>
      <c r="L314" s="11" t="s">
        <v>32</v>
      </c>
      <c r="M314" s="12">
        <v>15</v>
      </c>
      <c r="N314" s="12">
        <v>11.4</v>
      </c>
      <c r="O314" s="12">
        <v>171</v>
      </c>
      <c r="P314" s="12">
        <v>0</v>
      </c>
      <c r="Q314" s="12">
        <v>0</v>
      </c>
      <c r="R314" s="12">
        <v>171</v>
      </c>
      <c r="S314" s="56">
        <f t="shared" si="5"/>
        <v>4181463</v>
      </c>
    </row>
    <row r="315" spans="1:19" s="14" customFormat="1" x14ac:dyDescent="0.3">
      <c r="A315" s="10" t="s">
        <v>372</v>
      </c>
      <c r="B315" s="11" t="s">
        <v>360</v>
      </c>
      <c r="C315" s="11">
        <v>1745321</v>
      </c>
      <c r="D315" s="11" t="s">
        <v>316</v>
      </c>
      <c r="E315" s="10"/>
      <c r="F315" s="11" t="s">
        <v>317</v>
      </c>
      <c r="G315" s="11" t="s">
        <v>81</v>
      </c>
      <c r="H315" s="11">
        <v>24453</v>
      </c>
      <c r="I315" s="11">
        <v>2</v>
      </c>
      <c r="J315" s="45"/>
      <c r="K315" s="11" t="s">
        <v>373</v>
      </c>
      <c r="L315" s="11" t="s">
        <v>46</v>
      </c>
      <c r="M315" s="12">
        <v>0</v>
      </c>
      <c r="N315" s="12">
        <v>0</v>
      </c>
      <c r="O315" s="12">
        <v>0</v>
      </c>
      <c r="P315" s="12">
        <v>0</v>
      </c>
      <c r="Q315" s="12">
        <v>0</v>
      </c>
      <c r="R315" s="12">
        <v>0</v>
      </c>
      <c r="S315" s="56">
        <f t="shared" si="5"/>
        <v>0</v>
      </c>
    </row>
    <row r="316" spans="1:19" s="14" customFormat="1" x14ac:dyDescent="0.3">
      <c r="A316" s="10" t="s">
        <v>374</v>
      </c>
      <c r="B316" s="11" t="s">
        <v>360</v>
      </c>
      <c r="C316" s="11">
        <v>1745308</v>
      </c>
      <c r="D316" s="11" t="s">
        <v>125</v>
      </c>
      <c r="E316" s="10"/>
      <c r="F316" s="11" t="s">
        <v>126</v>
      </c>
      <c r="G316" s="11" t="s">
        <v>81</v>
      </c>
      <c r="H316" s="11">
        <v>24453</v>
      </c>
      <c r="I316" s="11">
        <v>1</v>
      </c>
      <c r="J316" s="45" t="s">
        <v>147</v>
      </c>
      <c r="K316" s="11" t="s">
        <v>148</v>
      </c>
      <c r="L316" s="11" t="s">
        <v>32</v>
      </c>
      <c r="M316" s="12">
        <v>700</v>
      </c>
      <c r="N316" s="12">
        <v>5.85</v>
      </c>
      <c r="O316" s="12">
        <v>4095</v>
      </c>
      <c r="P316" s="12">
        <v>0</v>
      </c>
      <c r="Q316" s="12">
        <v>0</v>
      </c>
      <c r="R316" s="12">
        <v>4095</v>
      </c>
      <c r="S316" s="56">
        <f t="shared" si="5"/>
        <v>100135035</v>
      </c>
    </row>
    <row r="317" spans="1:19" s="14" customFormat="1" x14ac:dyDescent="0.3">
      <c r="A317" s="10" t="s">
        <v>374</v>
      </c>
      <c r="B317" s="11" t="s">
        <v>360</v>
      </c>
      <c r="C317" s="11">
        <v>1745308</v>
      </c>
      <c r="D317" s="11" t="s">
        <v>125</v>
      </c>
      <c r="E317" s="10"/>
      <c r="F317" s="11" t="s">
        <v>126</v>
      </c>
      <c r="G317" s="11" t="s">
        <v>81</v>
      </c>
      <c r="H317" s="11">
        <v>24453</v>
      </c>
      <c r="I317" s="11">
        <v>2</v>
      </c>
      <c r="J317" s="45" t="s">
        <v>149</v>
      </c>
      <c r="K317" s="11" t="s">
        <v>150</v>
      </c>
      <c r="L317" s="11" t="s">
        <v>32</v>
      </c>
      <c r="M317" s="12">
        <v>300</v>
      </c>
      <c r="N317" s="12">
        <v>5.85</v>
      </c>
      <c r="O317" s="12">
        <v>1755</v>
      </c>
      <c r="P317" s="12">
        <v>0</v>
      </c>
      <c r="Q317" s="12">
        <v>0</v>
      </c>
      <c r="R317" s="12">
        <v>1755</v>
      </c>
      <c r="S317" s="56">
        <f t="shared" ref="S317:S376" si="6">ROUND(M317*N317*H317,0)</f>
        <v>42915015</v>
      </c>
    </row>
    <row r="318" spans="1:19" s="14" customFormat="1" x14ac:dyDescent="0.3">
      <c r="A318" s="10" t="s">
        <v>374</v>
      </c>
      <c r="B318" s="11" t="s">
        <v>360</v>
      </c>
      <c r="C318" s="11">
        <v>1745308</v>
      </c>
      <c r="D318" s="11" t="s">
        <v>125</v>
      </c>
      <c r="E318" s="10"/>
      <c r="F318" s="11" t="s">
        <v>126</v>
      </c>
      <c r="G318" s="11" t="s">
        <v>81</v>
      </c>
      <c r="H318" s="11">
        <v>24453</v>
      </c>
      <c r="I318" s="11">
        <v>3</v>
      </c>
      <c r="J318" s="45" t="s">
        <v>82</v>
      </c>
      <c r="K318" s="11" t="s">
        <v>83</v>
      </c>
      <c r="L318" s="11" t="s">
        <v>32</v>
      </c>
      <c r="M318" s="12">
        <v>500</v>
      </c>
      <c r="N318" s="12">
        <v>5.85</v>
      </c>
      <c r="O318" s="12">
        <v>2925</v>
      </c>
      <c r="P318" s="12">
        <v>0</v>
      </c>
      <c r="Q318" s="12">
        <v>0</v>
      </c>
      <c r="R318" s="12">
        <v>2925</v>
      </c>
      <c r="S318" s="56">
        <f t="shared" si="6"/>
        <v>71525025</v>
      </c>
    </row>
    <row r="319" spans="1:19" s="14" customFormat="1" x14ac:dyDescent="0.3">
      <c r="A319" s="10" t="s">
        <v>374</v>
      </c>
      <c r="B319" s="11" t="s">
        <v>360</v>
      </c>
      <c r="C319" s="11">
        <v>1745308</v>
      </c>
      <c r="D319" s="11" t="s">
        <v>125</v>
      </c>
      <c r="E319" s="10"/>
      <c r="F319" s="11" t="s">
        <v>126</v>
      </c>
      <c r="G319" s="11" t="s">
        <v>81</v>
      </c>
      <c r="H319" s="11">
        <v>24453</v>
      </c>
      <c r="I319" s="11">
        <v>4</v>
      </c>
      <c r="J319" s="45" t="s">
        <v>84</v>
      </c>
      <c r="K319" s="11" t="s">
        <v>85</v>
      </c>
      <c r="L319" s="11" t="s">
        <v>32</v>
      </c>
      <c r="M319" s="12">
        <v>200</v>
      </c>
      <c r="N319" s="12">
        <v>5.85</v>
      </c>
      <c r="O319" s="12">
        <v>1170</v>
      </c>
      <c r="P319" s="12">
        <v>0</v>
      </c>
      <c r="Q319" s="12">
        <v>0</v>
      </c>
      <c r="R319" s="12">
        <v>1170</v>
      </c>
      <c r="S319" s="56">
        <f t="shared" si="6"/>
        <v>28610010</v>
      </c>
    </row>
    <row r="320" spans="1:19" s="14" customFormat="1" x14ac:dyDescent="0.3">
      <c r="A320" s="10" t="s">
        <v>374</v>
      </c>
      <c r="B320" s="11" t="s">
        <v>360</v>
      </c>
      <c r="C320" s="11">
        <v>1745308</v>
      </c>
      <c r="D320" s="11" t="s">
        <v>125</v>
      </c>
      <c r="E320" s="10"/>
      <c r="F320" s="11" t="s">
        <v>126</v>
      </c>
      <c r="G320" s="11" t="s">
        <v>81</v>
      </c>
      <c r="H320" s="11">
        <v>24453</v>
      </c>
      <c r="I320" s="11">
        <v>5</v>
      </c>
      <c r="J320" s="45" t="s">
        <v>151</v>
      </c>
      <c r="K320" s="11" t="s">
        <v>152</v>
      </c>
      <c r="L320" s="11" t="s">
        <v>32</v>
      </c>
      <c r="M320" s="12">
        <v>300</v>
      </c>
      <c r="N320" s="12">
        <v>5.75</v>
      </c>
      <c r="O320" s="12">
        <v>1725</v>
      </c>
      <c r="P320" s="12">
        <v>0</v>
      </c>
      <c r="Q320" s="12">
        <v>0</v>
      </c>
      <c r="R320" s="12">
        <v>1725</v>
      </c>
      <c r="S320" s="56">
        <f t="shared" si="6"/>
        <v>42181425</v>
      </c>
    </row>
    <row r="321" spans="1:19" s="14" customFormat="1" x14ac:dyDescent="0.3">
      <c r="A321" s="10" t="s">
        <v>374</v>
      </c>
      <c r="B321" s="11" t="s">
        <v>360</v>
      </c>
      <c r="C321" s="11">
        <v>1745308</v>
      </c>
      <c r="D321" s="11" t="s">
        <v>125</v>
      </c>
      <c r="E321" s="10"/>
      <c r="F321" s="11" t="s">
        <v>126</v>
      </c>
      <c r="G321" s="11" t="s">
        <v>81</v>
      </c>
      <c r="H321" s="11">
        <v>24453</v>
      </c>
      <c r="I321" s="11">
        <v>6</v>
      </c>
      <c r="J321" s="45" t="s">
        <v>153</v>
      </c>
      <c r="K321" s="11" t="s">
        <v>154</v>
      </c>
      <c r="L321" s="11" t="s">
        <v>32</v>
      </c>
      <c r="M321" s="12">
        <v>200</v>
      </c>
      <c r="N321" s="12">
        <v>5.75</v>
      </c>
      <c r="O321" s="12">
        <v>1150</v>
      </c>
      <c r="P321" s="12">
        <v>0</v>
      </c>
      <c r="Q321" s="12">
        <v>0</v>
      </c>
      <c r="R321" s="12">
        <v>1150</v>
      </c>
      <c r="S321" s="56">
        <f t="shared" si="6"/>
        <v>28120950</v>
      </c>
    </row>
    <row r="322" spans="1:19" s="14" customFormat="1" x14ac:dyDescent="0.3">
      <c r="A322" s="10" t="s">
        <v>374</v>
      </c>
      <c r="B322" s="11" t="s">
        <v>360</v>
      </c>
      <c r="C322" s="11">
        <v>1745308</v>
      </c>
      <c r="D322" s="11" t="s">
        <v>125</v>
      </c>
      <c r="E322" s="10"/>
      <c r="F322" s="11" t="s">
        <v>126</v>
      </c>
      <c r="G322" s="11" t="s">
        <v>81</v>
      </c>
      <c r="H322" s="11">
        <v>24453</v>
      </c>
      <c r="I322" s="11">
        <v>7</v>
      </c>
      <c r="J322" s="45" t="s">
        <v>155</v>
      </c>
      <c r="K322" s="11" t="s">
        <v>156</v>
      </c>
      <c r="L322" s="11" t="s">
        <v>32</v>
      </c>
      <c r="M322" s="12">
        <v>200</v>
      </c>
      <c r="N322" s="12">
        <v>6.33</v>
      </c>
      <c r="O322" s="12">
        <v>1266</v>
      </c>
      <c r="P322" s="12">
        <v>0</v>
      </c>
      <c r="Q322" s="12">
        <v>0</v>
      </c>
      <c r="R322" s="12">
        <v>1266</v>
      </c>
      <c r="S322" s="56">
        <f t="shared" si="6"/>
        <v>30957498</v>
      </c>
    </row>
    <row r="323" spans="1:19" s="14" customFormat="1" x14ac:dyDescent="0.3">
      <c r="A323" s="10" t="s">
        <v>374</v>
      </c>
      <c r="B323" s="11" t="s">
        <v>360</v>
      </c>
      <c r="C323" s="11">
        <v>1745308</v>
      </c>
      <c r="D323" s="11" t="s">
        <v>125</v>
      </c>
      <c r="E323" s="10"/>
      <c r="F323" s="11" t="s">
        <v>126</v>
      </c>
      <c r="G323" s="11" t="s">
        <v>81</v>
      </c>
      <c r="H323" s="11">
        <v>24453</v>
      </c>
      <c r="I323" s="11">
        <v>8</v>
      </c>
      <c r="J323" s="45" t="s">
        <v>157</v>
      </c>
      <c r="K323" s="11" t="s">
        <v>158</v>
      </c>
      <c r="L323" s="11" t="s">
        <v>32</v>
      </c>
      <c r="M323" s="12">
        <v>100</v>
      </c>
      <c r="N323" s="12">
        <v>6.33</v>
      </c>
      <c r="O323" s="12">
        <v>633</v>
      </c>
      <c r="P323" s="12">
        <v>0</v>
      </c>
      <c r="Q323" s="12">
        <v>0</v>
      </c>
      <c r="R323" s="12">
        <v>633</v>
      </c>
      <c r="S323" s="56">
        <f t="shared" si="6"/>
        <v>15478749</v>
      </c>
    </row>
    <row r="324" spans="1:19" s="14" customFormat="1" x14ac:dyDescent="0.3">
      <c r="A324" s="10" t="s">
        <v>374</v>
      </c>
      <c r="B324" s="11" t="s">
        <v>360</v>
      </c>
      <c r="C324" s="11">
        <v>1745308</v>
      </c>
      <c r="D324" s="11" t="s">
        <v>125</v>
      </c>
      <c r="E324" s="10"/>
      <c r="F324" s="11" t="s">
        <v>126</v>
      </c>
      <c r="G324" s="11" t="s">
        <v>81</v>
      </c>
      <c r="H324" s="11">
        <v>24453</v>
      </c>
      <c r="I324" s="11">
        <v>9</v>
      </c>
      <c r="J324" s="45" t="s">
        <v>159</v>
      </c>
      <c r="K324" s="11" t="s">
        <v>160</v>
      </c>
      <c r="L324" s="11" t="s">
        <v>32</v>
      </c>
      <c r="M324" s="12">
        <v>600</v>
      </c>
      <c r="N324" s="12">
        <v>2.88</v>
      </c>
      <c r="O324" s="12">
        <v>1728</v>
      </c>
      <c r="P324" s="12">
        <v>0</v>
      </c>
      <c r="Q324" s="12">
        <v>0</v>
      </c>
      <c r="R324" s="12">
        <v>1728</v>
      </c>
      <c r="S324" s="56">
        <f t="shared" si="6"/>
        <v>42254784</v>
      </c>
    </row>
    <row r="325" spans="1:19" s="14" customFormat="1" x14ac:dyDescent="0.3">
      <c r="A325" s="10" t="s">
        <v>374</v>
      </c>
      <c r="B325" s="11" t="s">
        <v>360</v>
      </c>
      <c r="C325" s="11">
        <v>1745308</v>
      </c>
      <c r="D325" s="11" t="s">
        <v>125</v>
      </c>
      <c r="E325" s="10"/>
      <c r="F325" s="11" t="s">
        <v>126</v>
      </c>
      <c r="G325" s="11" t="s">
        <v>81</v>
      </c>
      <c r="H325" s="11">
        <v>24453</v>
      </c>
      <c r="I325" s="11">
        <v>10</v>
      </c>
      <c r="J325" s="45" t="s">
        <v>161</v>
      </c>
      <c r="K325" s="11" t="s">
        <v>162</v>
      </c>
      <c r="L325" s="11" t="s">
        <v>32</v>
      </c>
      <c r="M325" s="12">
        <v>300</v>
      </c>
      <c r="N325" s="12">
        <v>5.75</v>
      </c>
      <c r="O325" s="12">
        <v>1725</v>
      </c>
      <c r="P325" s="12">
        <v>0</v>
      </c>
      <c r="Q325" s="12">
        <v>0</v>
      </c>
      <c r="R325" s="12">
        <v>1725</v>
      </c>
      <c r="S325" s="56">
        <f t="shared" si="6"/>
        <v>42181425</v>
      </c>
    </row>
    <row r="326" spans="1:19" s="14" customFormat="1" x14ac:dyDescent="0.3">
      <c r="A326" s="10" t="s">
        <v>374</v>
      </c>
      <c r="B326" s="11" t="s">
        <v>360</v>
      </c>
      <c r="C326" s="11">
        <v>1745308</v>
      </c>
      <c r="D326" s="11" t="s">
        <v>125</v>
      </c>
      <c r="E326" s="10"/>
      <c r="F326" s="11" t="s">
        <v>126</v>
      </c>
      <c r="G326" s="11" t="s">
        <v>81</v>
      </c>
      <c r="H326" s="11">
        <v>24453</v>
      </c>
      <c r="I326" s="11">
        <v>11</v>
      </c>
      <c r="J326" s="45" t="s">
        <v>163</v>
      </c>
      <c r="K326" s="11" t="s">
        <v>164</v>
      </c>
      <c r="L326" s="11" t="s">
        <v>32</v>
      </c>
      <c r="M326" s="12">
        <v>200</v>
      </c>
      <c r="N326" s="12">
        <v>5.75</v>
      </c>
      <c r="O326" s="12">
        <v>1150</v>
      </c>
      <c r="P326" s="12">
        <v>0</v>
      </c>
      <c r="Q326" s="12">
        <v>0</v>
      </c>
      <c r="R326" s="12">
        <v>1150</v>
      </c>
      <c r="S326" s="56">
        <f t="shared" si="6"/>
        <v>28120950</v>
      </c>
    </row>
    <row r="327" spans="1:19" s="14" customFormat="1" x14ac:dyDescent="0.3">
      <c r="A327" s="10" t="s">
        <v>374</v>
      </c>
      <c r="B327" s="11" t="s">
        <v>360</v>
      </c>
      <c r="C327" s="11">
        <v>1745308</v>
      </c>
      <c r="D327" s="11" t="s">
        <v>125</v>
      </c>
      <c r="E327" s="10"/>
      <c r="F327" s="11" t="s">
        <v>126</v>
      </c>
      <c r="G327" s="11" t="s">
        <v>81</v>
      </c>
      <c r="H327" s="11">
        <v>24453</v>
      </c>
      <c r="I327" s="11">
        <v>12</v>
      </c>
      <c r="J327" s="45" t="s">
        <v>165</v>
      </c>
      <c r="K327" s="11" t="s">
        <v>166</v>
      </c>
      <c r="L327" s="11" t="s">
        <v>32</v>
      </c>
      <c r="M327" s="12">
        <v>200</v>
      </c>
      <c r="N327" s="12">
        <v>6.33</v>
      </c>
      <c r="O327" s="12">
        <v>1266</v>
      </c>
      <c r="P327" s="12">
        <v>0</v>
      </c>
      <c r="Q327" s="12">
        <v>0</v>
      </c>
      <c r="R327" s="12">
        <v>1266</v>
      </c>
      <c r="S327" s="56">
        <f t="shared" si="6"/>
        <v>30957498</v>
      </c>
    </row>
    <row r="328" spans="1:19" s="14" customFormat="1" x14ac:dyDescent="0.3">
      <c r="A328" s="10" t="s">
        <v>374</v>
      </c>
      <c r="B328" s="11" t="s">
        <v>360</v>
      </c>
      <c r="C328" s="11">
        <v>1745308</v>
      </c>
      <c r="D328" s="11" t="s">
        <v>125</v>
      </c>
      <c r="E328" s="10"/>
      <c r="F328" s="11" t="s">
        <v>126</v>
      </c>
      <c r="G328" s="11" t="s">
        <v>81</v>
      </c>
      <c r="H328" s="11">
        <v>24453</v>
      </c>
      <c r="I328" s="11">
        <v>13</v>
      </c>
      <c r="J328" s="45" t="s">
        <v>167</v>
      </c>
      <c r="K328" s="11" t="s">
        <v>168</v>
      </c>
      <c r="L328" s="11" t="s">
        <v>32</v>
      </c>
      <c r="M328" s="12">
        <v>100</v>
      </c>
      <c r="N328" s="12">
        <v>6.33</v>
      </c>
      <c r="O328" s="12">
        <v>633</v>
      </c>
      <c r="P328" s="12">
        <v>0</v>
      </c>
      <c r="Q328" s="12">
        <v>0</v>
      </c>
      <c r="R328" s="12">
        <v>633</v>
      </c>
      <c r="S328" s="56">
        <f t="shared" si="6"/>
        <v>15478749</v>
      </c>
    </row>
    <row r="329" spans="1:19" s="14" customFormat="1" x14ac:dyDescent="0.3">
      <c r="A329" s="10" t="s">
        <v>374</v>
      </c>
      <c r="B329" s="11" t="s">
        <v>360</v>
      </c>
      <c r="C329" s="11">
        <v>1745308</v>
      </c>
      <c r="D329" s="11" t="s">
        <v>125</v>
      </c>
      <c r="E329" s="10"/>
      <c r="F329" s="11" t="s">
        <v>126</v>
      </c>
      <c r="G329" s="11" t="s">
        <v>81</v>
      </c>
      <c r="H329" s="11">
        <v>24453</v>
      </c>
      <c r="I329" s="11">
        <v>14</v>
      </c>
      <c r="J329" s="45"/>
      <c r="K329" s="11" t="s">
        <v>375</v>
      </c>
      <c r="L329" s="11" t="s">
        <v>46</v>
      </c>
      <c r="M329" s="12">
        <v>0</v>
      </c>
      <c r="N329" s="12">
        <v>0</v>
      </c>
      <c r="O329" s="12">
        <v>0</v>
      </c>
      <c r="P329" s="12">
        <v>0</v>
      </c>
      <c r="Q329" s="12">
        <v>0</v>
      </c>
      <c r="R329" s="12">
        <v>0</v>
      </c>
      <c r="S329" s="56">
        <f t="shared" si="6"/>
        <v>0</v>
      </c>
    </row>
    <row r="330" spans="1:19" s="14" customFormat="1" x14ac:dyDescent="0.3">
      <c r="A330" s="10" t="s">
        <v>376</v>
      </c>
      <c r="B330" s="11" t="s">
        <v>360</v>
      </c>
      <c r="C330" s="11">
        <v>1745307</v>
      </c>
      <c r="D330" s="11" t="s">
        <v>125</v>
      </c>
      <c r="E330" s="10"/>
      <c r="F330" s="11" t="s">
        <v>126</v>
      </c>
      <c r="G330" s="11" t="s">
        <v>81</v>
      </c>
      <c r="H330" s="11">
        <v>24453</v>
      </c>
      <c r="I330" s="11">
        <v>1</v>
      </c>
      <c r="J330" s="45" t="s">
        <v>86</v>
      </c>
      <c r="K330" s="11" t="s">
        <v>87</v>
      </c>
      <c r="L330" s="11" t="s">
        <v>32</v>
      </c>
      <c r="M330" s="12">
        <v>800</v>
      </c>
      <c r="N330" s="12">
        <v>5.1100000000000003</v>
      </c>
      <c r="O330" s="12">
        <v>4088</v>
      </c>
      <c r="P330" s="12">
        <v>0</v>
      </c>
      <c r="Q330" s="12">
        <v>0</v>
      </c>
      <c r="R330" s="12">
        <v>4088</v>
      </c>
      <c r="S330" s="56">
        <f t="shared" si="6"/>
        <v>99963864</v>
      </c>
    </row>
    <row r="331" spans="1:19" s="14" customFormat="1" x14ac:dyDescent="0.3">
      <c r="A331" s="10" t="s">
        <v>376</v>
      </c>
      <c r="B331" s="11" t="s">
        <v>360</v>
      </c>
      <c r="C331" s="11">
        <v>1745307</v>
      </c>
      <c r="D331" s="11" t="s">
        <v>125</v>
      </c>
      <c r="E331" s="10"/>
      <c r="F331" s="11" t="s">
        <v>126</v>
      </c>
      <c r="G331" s="11" t="s">
        <v>81</v>
      </c>
      <c r="H331" s="11">
        <v>24453</v>
      </c>
      <c r="I331" s="11">
        <v>2</v>
      </c>
      <c r="J331" s="45" t="s">
        <v>127</v>
      </c>
      <c r="K331" s="11" t="s">
        <v>128</v>
      </c>
      <c r="L331" s="11" t="s">
        <v>32</v>
      </c>
      <c r="M331" s="12">
        <v>500</v>
      </c>
      <c r="N331" s="12">
        <v>5.1100000000000003</v>
      </c>
      <c r="O331" s="12">
        <v>2555</v>
      </c>
      <c r="P331" s="12">
        <v>0</v>
      </c>
      <c r="Q331" s="12">
        <v>0</v>
      </c>
      <c r="R331" s="12">
        <v>2555</v>
      </c>
      <c r="S331" s="56">
        <f t="shared" si="6"/>
        <v>62477415</v>
      </c>
    </row>
    <row r="332" spans="1:19" s="14" customFormat="1" x14ac:dyDescent="0.3">
      <c r="A332" s="10" t="s">
        <v>376</v>
      </c>
      <c r="B332" s="11" t="s">
        <v>360</v>
      </c>
      <c r="C332" s="11">
        <v>1745307</v>
      </c>
      <c r="D332" s="11" t="s">
        <v>125</v>
      </c>
      <c r="E332" s="10"/>
      <c r="F332" s="11" t="s">
        <v>126</v>
      </c>
      <c r="G332" s="11" t="s">
        <v>81</v>
      </c>
      <c r="H332" s="11">
        <v>24453</v>
      </c>
      <c r="I332" s="11">
        <v>3</v>
      </c>
      <c r="J332" s="45" t="s">
        <v>131</v>
      </c>
      <c r="K332" s="11" t="s">
        <v>132</v>
      </c>
      <c r="L332" s="11" t="s">
        <v>32</v>
      </c>
      <c r="M332" s="12">
        <v>200</v>
      </c>
      <c r="N332" s="12">
        <v>4.68</v>
      </c>
      <c r="O332" s="12">
        <v>936</v>
      </c>
      <c r="P332" s="12">
        <v>0</v>
      </c>
      <c r="Q332" s="12">
        <v>0</v>
      </c>
      <c r="R332" s="12">
        <v>936</v>
      </c>
      <c r="S332" s="56">
        <f t="shared" si="6"/>
        <v>22888008</v>
      </c>
    </row>
    <row r="333" spans="1:19" s="14" customFormat="1" x14ac:dyDescent="0.3">
      <c r="A333" s="10" t="s">
        <v>376</v>
      </c>
      <c r="B333" s="11" t="s">
        <v>360</v>
      </c>
      <c r="C333" s="11">
        <v>1745307</v>
      </c>
      <c r="D333" s="11" t="s">
        <v>125</v>
      </c>
      <c r="E333" s="10"/>
      <c r="F333" s="11" t="s">
        <v>126</v>
      </c>
      <c r="G333" s="11" t="s">
        <v>81</v>
      </c>
      <c r="H333" s="11">
        <v>24453</v>
      </c>
      <c r="I333" s="11">
        <v>4</v>
      </c>
      <c r="J333" s="45" t="s">
        <v>133</v>
      </c>
      <c r="K333" s="11" t="s">
        <v>134</v>
      </c>
      <c r="L333" s="11" t="s">
        <v>32</v>
      </c>
      <c r="M333" s="12">
        <v>200</v>
      </c>
      <c r="N333" s="12">
        <v>5.68</v>
      </c>
      <c r="O333" s="12">
        <v>1136</v>
      </c>
      <c r="P333" s="12">
        <v>0</v>
      </c>
      <c r="Q333" s="12">
        <v>0</v>
      </c>
      <c r="R333" s="12">
        <v>1136</v>
      </c>
      <c r="S333" s="56">
        <f t="shared" si="6"/>
        <v>27778608</v>
      </c>
    </row>
    <row r="334" spans="1:19" s="14" customFormat="1" x14ac:dyDescent="0.3">
      <c r="A334" s="10" t="s">
        <v>376</v>
      </c>
      <c r="B334" s="11" t="s">
        <v>360</v>
      </c>
      <c r="C334" s="11">
        <v>1745307</v>
      </c>
      <c r="D334" s="11" t="s">
        <v>125</v>
      </c>
      <c r="E334" s="10"/>
      <c r="F334" s="11" t="s">
        <v>126</v>
      </c>
      <c r="G334" s="11" t="s">
        <v>81</v>
      </c>
      <c r="H334" s="11">
        <v>24453</v>
      </c>
      <c r="I334" s="11">
        <v>5</v>
      </c>
      <c r="J334" s="45" t="s">
        <v>135</v>
      </c>
      <c r="K334" s="11" t="s">
        <v>136</v>
      </c>
      <c r="L334" s="11" t="s">
        <v>32</v>
      </c>
      <c r="M334" s="12">
        <v>100</v>
      </c>
      <c r="N334" s="12">
        <v>5.68</v>
      </c>
      <c r="O334" s="12">
        <v>568</v>
      </c>
      <c r="P334" s="12">
        <v>0</v>
      </c>
      <c r="Q334" s="12">
        <v>0</v>
      </c>
      <c r="R334" s="12">
        <v>568</v>
      </c>
      <c r="S334" s="56">
        <f t="shared" si="6"/>
        <v>13889304</v>
      </c>
    </row>
    <row r="335" spans="1:19" s="14" customFormat="1" x14ac:dyDescent="0.3">
      <c r="A335" s="10" t="s">
        <v>376</v>
      </c>
      <c r="B335" s="11" t="s">
        <v>360</v>
      </c>
      <c r="C335" s="11">
        <v>1745307</v>
      </c>
      <c r="D335" s="11" t="s">
        <v>125</v>
      </c>
      <c r="E335" s="10"/>
      <c r="F335" s="11" t="s">
        <v>126</v>
      </c>
      <c r="G335" s="11" t="s">
        <v>81</v>
      </c>
      <c r="H335" s="11">
        <v>24453</v>
      </c>
      <c r="I335" s="11">
        <v>6</v>
      </c>
      <c r="J335" s="45" t="s">
        <v>137</v>
      </c>
      <c r="K335" s="11" t="s">
        <v>138</v>
      </c>
      <c r="L335" s="11" t="s">
        <v>32</v>
      </c>
      <c r="M335" s="12">
        <v>300</v>
      </c>
      <c r="N335" s="12">
        <v>4.68</v>
      </c>
      <c r="O335" s="12">
        <v>1404</v>
      </c>
      <c r="P335" s="12">
        <v>0</v>
      </c>
      <c r="Q335" s="12">
        <v>0</v>
      </c>
      <c r="R335" s="12">
        <v>1404</v>
      </c>
      <c r="S335" s="56">
        <f t="shared" si="6"/>
        <v>34332012</v>
      </c>
    </row>
    <row r="336" spans="1:19" s="14" customFormat="1" x14ac:dyDescent="0.3">
      <c r="A336" s="10" t="s">
        <v>376</v>
      </c>
      <c r="B336" s="11" t="s">
        <v>360</v>
      </c>
      <c r="C336" s="11">
        <v>1745307</v>
      </c>
      <c r="D336" s="11" t="s">
        <v>125</v>
      </c>
      <c r="E336" s="10"/>
      <c r="F336" s="11" t="s">
        <v>126</v>
      </c>
      <c r="G336" s="11" t="s">
        <v>81</v>
      </c>
      <c r="H336" s="11">
        <v>24453</v>
      </c>
      <c r="I336" s="11">
        <v>7</v>
      </c>
      <c r="J336" s="45" t="s">
        <v>139</v>
      </c>
      <c r="K336" s="11" t="s">
        <v>140</v>
      </c>
      <c r="L336" s="11" t="s">
        <v>32</v>
      </c>
      <c r="M336" s="12">
        <v>200</v>
      </c>
      <c r="N336" s="12">
        <v>4.68</v>
      </c>
      <c r="O336" s="12">
        <v>936</v>
      </c>
      <c r="P336" s="12">
        <v>0</v>
      </c>
      <c r="Q336" s="12">
        <v>0</v>
      </c>
      <c r="R336" s="12">
        <v>936</v>
      </c>
      <c r="S336" s="56">
        <f t="shared" si="6"/>
        <v>22888008</v>
      </c>
    </row>
    <row r="337" spans="1:19" s="14" customFormat="1" x14ac:dyDescent="0.3">
      <c r="A337" s="10" t="s">
        <v>376</v>
      </c>
      <c r="B337" s="11" t="s">
        <v>360</v>
      </c>
      <c r="C337" s="11">
        <v>1745307</v>
      </c>
      <c r="D337" s="11" t="s">
        <v>125</v>
      </c>
      <c r="E337" s="10"/>
      <c r="F337" s="11" t="s">
        <v>126</v>
      </c>
      <c r="G337" s="11" t="s">
        <v>81</v>
      </c>
      <c r="H337" s="11">
        <v>24453</v>
      </c>
      <c r="I337" s="11">
        <v>8</v>
      </c>
      <c r="J337" s="45" t="s">
        <v>141</v>
      </c>
      <c r="K337" s="11" t="s">
        <v>142</v>
      </c>
      <c r="L337" s="11" t="s">
        <v>32</v>
      </c>
      <c r="M337" s="12">
        <v>100</v>
      </c>
      <c r="N337" s="12">
        <v>5.68</v>
      </c>
      <c r="O337" s="12">
        <v>568</v>
      </c>
      <c r="P337" s="12">
        <v>0</v>
      </c>
      <c r="Q337" s="12">
        <v>0</v>
      </c>
      <c r="R337" s="12">
        <v>568</v>
      </c>
      <c r="S337" s="56">
        <f t="shared" si="6"/>
        <v>13889304</v>
      </c>
    </row>
    <row r="338" spans="1:19" s="14" customFormat="1" x14ac:dyDescent="0.3">
      <c r="A338" s="10" t="s">
        <v>376</v>
      </c>
      <c r="B338" s="11" t="s">
        <v>360</v>
      </c>
      <c r="C338" s="11">
        <v>1745307</v>
      </c>
      <c r="D338" s="11" t="s">
        <v>125</v>
      </c>
      <c r="E338" s="10"/>
      <c r="F338" s="11" t="s">
        <v>126</v>
      </c>
      <c r="G338" s="11" t="s">
        <v>81</v>
      </c>
      <c r="H338" s="11">
        <v>24453</v>
      </c>
      <c r="I338" s="11">
        <v>9</v>
      </c>
      <c r="J338" s="45" t="s">
        <v>143</v>
      </c>
      <c r="K338" s="11" t="s">
        <v>144</v>
      </c>
      <c r="L338" s="11" t="s">
        <v>32</v>
      </c>
      <c r="M338" s="12">
        <v>100</v>
      </c>
      <c r="N338" s="12">
        <v>5.68</v>
      </c>
      <c r="O338" s="12">
        <v>568</v>
      </c>
      <c r="P338" s="12">
        <v>0</v>
      </c>
      <c r="Q338" s="12">
        <v>0</v>
      </c>
      <c r="R338" s="12">
        <v>568</v>
      </c>
      <c r="S338" s="56">
        <f t="shared" si="6"/>
        <v>13889304</v>
      </c>
    </row>
    <row r="339" spans="1:19" s="14" customFormat="1" x14ac:dyDescent="0.3">
      <c r="A339" s="10" t="s">
        <v>376</v>
      </c>
      <c r="B339" s="11" t="s">
        <v>360</v>
      </c>
      <c r="C339" s="11">
        <v>1745307</v>
      </c>
      <c r="D339" s="11" t="s">
        <v>125</v>
      </c>
      <c r="E339" s="10"/>
      <c r="F339" s="11" t="s">
        <v>126</v>
      </c>
      <c r="G339" s="11" t="s">
        <v>81</v>
      </c>
      <c r="H339" s="11">
        <v>24453</v>
      </c>
      <c r="I339" s="11">
        <v>10</v>
      </c>
      <c r="J339" s="45"/>
      <c r="K339" s="11" t="s">
        <v>377</v>
      </c>
      <c r="L339" s="11" t="s">
        <v>46</v>
      </c>
      <c r="M339" s="12">
        <v>0</v>
      </c>
      <c r="N339" s="12">
        <v>0</v>
      </c>
      <c r="O339" s="12">
        <v>0</v>
      </c>
      <c r="P339" s="12">
        <v>0</v>
      </c>
      <c r="Q339" s="12">
        <v>0</v>
      </c>
      <c r="R339" s="12">
        <v>0</v>
      </c>
      <c r="S339" s="56">
        <f t="shared" si="6"/>
        <v>0</v>
      </c>
    </row>
    <row r="340" spans="1:19" s="14" customFormat="1" x14ac:dyDescent="0.3">
      <c r="A340" s="10" t="s">
        <v>378</v>
      </c>
      <c r="B340" s="11" t="s">
        <v>360</v>
      </c>
      <c r="C340" s="11">
        <v>1745306</v>
      </c>
      <c r="D340" s="11" t="s">
        <v>125</v>
      </c>
      <c r="E340" s="10"/>
      <c r="F340" s="11" t="s">
        <v>126</v>
      </c>
      <c r="G340" s="11" t="s">
        <v>81</v>
      </c>
      <c r="H340" s="11">
        <v>24453</v>
      </c>
      <c r="I340" s="11">
        <v>1</v>
      </c>
      <c r="J340" s="45" t="s">
        <v>171</v>
      </c>
      <c r="K340" s="11" t="s">
        <v>172</v>
      </c>
      <c r="L340" s="11" t="s">
        <v>32</v>
      </c>
      <c r="M340" s="12">
        <v>4500</v>
      </c>
      <c r="N340" s="12">
        <v>6.37</v>
      </c>
      <c r="O340" s="12">
        <v>28665</v>
      </c>
      <c r="P340" s="12">
        <v>0</v>
      </c>
      <c r="Q340" s="12">
        <v>0</v>
      </c>
      <c r="R340" s="12">
        <v>28665</v>
      </c>
      <c r="S340" s="56">
        <f t="shared" si="6"/>
        <v>700945245</v>
      </c>
    </row>
    <row r="341" spans="1:19" s="14" customFormat="1" x14ac:dyDescent="0.3">
      <c r="A341" s="10" t="s">
        <v>378</v>
      </c>
      <c r="B341" s="11" t="s">
        <v>360</v>
      </c>
      <c r="C341" s="11">
        <v>1745306</v>
      </c>
      <c r="D341" s="11" t="s">
        <v>125</v>
      </c>
      <c r="E341" s="10"/>
      <c r="F341" s="11" t="s">
        <v>126</v>
      </c>
      <c r="G341" s="11" t="s">
        <v>81</v>
      </c>
      <c r="H341" s="11">
        <v>24453</v>
      </c>
      <c r="I341" s="11">
        <v>2</v>
      </c>
      <c r="J341" s="45" t="s">
        <v>88</v>
      </c>
      <c r="K341" s="11" t="s">
        <v>89</v>
      </c>
      <c r="L341" s="11" t="s">
        <v>32</v>
      </c>
      <c r="M341" s="12">
        <v>4000</v>
      </c>
      <c r="N341" s="12">
        <v>5.67</v>
      </c>
      <c r="O341" s="12">
        <v>22680</v>
      </c>
      <c r="P341" s="12">
        <v>0</v>
      </c>
      <c r="Q341" s="12">
        <v>0</v>
      </c>
      <c r="R341" s="12">
        <v>22680</v>
      </c>
      <c r="S341" s="56">
        <f t="shared" si="6"/>
        <v>554594040</v>
      </c>
    </row>
    <row r="342" spans="1:19" s="14" customFormat="1" x14ac:dyDescent="0.3">
      <c r="A342" s="10" t="s">
        <v>378</v>
      </c>
      <c r="B342" s="11" t="s">
        <v>360</v>
      </c>
      <c r="C342" s="11">
        <v>1745306</v>
      </c>
      <c r="D342" s="11" t="s">
        <v>125</v>
      </c>
      <c r="E342" s="10"/>
      <c r="F342" s="11" t="s">
        <v>126</v>
      </c>
      <c r="G342" s="11" t="s">
        <v>81</v>
      </c>
      <c r="H342" s="11">
        <v>24453</v>
      </c>
      <c r="I342" s="11">
        <v>3</v>
      </c>
      <c r="J342" s="45" t="s">
        <v>90</v>
      </c>
      <c r="K342" s="11" t="s">
        <v>91</v>
      </c>
      <c r="L342" s="11" t="s">
        <v>32</v>
      </c>
      <c r="M342" s="12">
        <v>1500</v>
      </c>
      <c r="N342" s="12">
        <v>5.89</v>
      </c>
      <c r="O342" s="12">
        <v>8835</v>
      </c>
      <c r="P342" s="12">
        <v>0</v>
      </c>
      <c r="Q342" s="12">
        <v>0</v>
      </c>
      <c r="R342" s="12">
        <v>8835</v>
      </c>
      <c r="S342" s="56">
        <f t="shared" si="6"/>
        <v>216042255</v>
      </c>
    </row>
    <row r="343" spans="1:19" s="14" customFormat="1" x14ac:dyDescent="0.3">
      <c r="A343" s="10" t="s">
        <v>378</v>
      </c>
      <c r="B343" s="11" t="s">
        <v>360</v>
      </c>
      <c r="C343" s="11">
        <v>1745306</v>
      </c>
      <c r="D343" s="11" t="s">
        <v>125</v>
      </c>
      <c r="E343" s="10"/>
      <c r="F343" s="11" t="s">
        <v>126</v>
      </c>
      <c r="G343" s="11" t="s">
        <v>81</v>
      </c>
      <c r="H343" s="11">
        <v>24453</v>
      </c>
      <c r="I343" s="11">
        <v>4</v>
      </c>
      <c r="J343" s="45" t="s">
        <v>173</v>
      </c>
      <c r="K343" s="11" t="s">
        <v>174</v>
      </c>
      <c r="L343" s="11" t="s">
        <v>32</v>
      </c>
      <c r="M343" s="12">
        <v>1600</v>
      </c>
      <c r="N343" s="12">
        <v>4.0999999999999996</v>
      </c>
      <c r="O343" s="12">
        <v>6560</v>
      </c>
      <c r="P343" s="12">
        <v>0</v>
      </c>
      <c r="Q343" s="12">
        <v>0</v>
      </c>
      <c r="R343" s="12">
        <v>6560</v>
      </c>
      <c r="S343" s="56">
        <f t="shared" si="6"/>
        <v>160411680</v>
      </c>
    </row>
    <row r="344" spans="1:19" s="14" customFormat="1" x14ac:dyDescent="0.3">
      <c r="A344" s="10" t="s">
        <v>378</v>
      </c>
      <c r="B344" s="11" t="s">
        <v>360</v>
      </c>
      <c r="C344" s="11">
        <v>1745306</v>
      </c>
      <c r="D344" s="11" t="s">
        <v>125</v>
      </c>
      <c r="E344" s="10"/>
      <c r="F344" s="11" t="s">
        <v>126</v>
      </c>
      <c r="G344" s="11" t="s">
        <v>81</v>
      </c>
      <c r="H344" s="11">
        <v>24453</v>
      </c>
      <c r="I344" s="11">
        <v>5</v>
      </c>
      <c r="J344" s="45" t="s">
        <v>175</v>
      </c>
      <c r="K344" s="11" t="s">
        <v>176</v>
      </c>
      <c r="L344" s="11" t="s">
        <v>32</v>
      </c>
      <c r="M344" s="12">
        <v>2000</v>
      </c>
      <c r="N344" s="12">
        <v>5.89</v>
      </c>
      <c r="O344" s="12">
        <v>11780</v>
      </c>
      <c r="P344" s="12">
        <v>0</v>
      </c>
      <c r="Q344" s="12">
        <v>0</v>
      </c>
      <c r="R344" s="12">
        <v>11780</v>
      </c>
      <c r="S344" s="56">
        <f t="shared" si="6"/>
        <v>288056340</v>
      </c>
    </row>
    <row r="345" spans="1:19" s="14" customFormat="1" x14ac:dyDescent="0.3">
      <c r="A345" s="10" t="s">
        <v>378</v>
      </c>
      <c r="B345" s="11" t="s">
        <v>360</v>
      </c>
      <c r="C345" s="11">
        <v>1745306</v>
      </c>
      <c r="D345" s="11" t="s">
        <v>125</v>
      </c>
      <c r="E345" s="10"/>
      <c r="F345" s="11" t="s">
        <v>126</v>
      </c>
      <c r="G345" s="11" t="s">
        <v>81</v>
      </c>
      <c r="H345" s="11">
        <v>24453</v>
      </c>
      <c r="I345" s="11">
        <v>6</v>
      </c>
      <c r="J345" s="45" t="s">
        <v>177</v>
      </c>
      <c r="K345" s="11" t="s">
        <v>178</v>
      </c>
      <c r="L345" s="11" t="s">
        <v>32</v>
      </c>
      <c r="M345" s="12">
        <v>1400</v>
      </c>
      <c r="N345" s="12">
        <v>5.62</v>
      </c>
      <c r="O345" s="12">
        <v>7868</v>
      </c>
      <c r="P345" s="12">
        <v>0</v>
      </c>
      <c r="Q345" s="12">
        <v>0</v>
      </c>
      <c r="R345" s="12">
        <v>7868</v>
      </c>
      <c r="S345" s="56">
        <f t="shared" si="6"/>
        <v>192396204</v>
      </c>
    </row>
    <row r="346" spans="1:19" s="14" customFormat="1" x14ac:dyDescent="0.3">
      <c r="A346" s="10" t="s">
        <v>378</v>
      </c>
      <c r="B346" s="11" t="s">
        <v>360</v>
      </c>
      <c r="C346" s="11">
        <v>1745306</v>
      </c>
      <c r="D346" s="11" t="s">
        <v>125</v>
      </c>
      <c r="E346" s="10"/>
      <c r="F346" s="11" t="s">
        <v>126</v>
      </c>
      <c r="G346" s="11" t="s">
        <v>81</v>
      </c>
      <c r="H346" s="11">
        <v>24453</v>
      </c>
      <c r="I346" s="11">
        <v>7</v>
      </c>
      <c r="J346" s="45" t="s">
        <v>179</v>
      </c>
      <c r="K346" s="11" t="s">
        <v>180</v>
      </c>
      <c r="L346" s="11" t="s">
        <v>32</v>
      </c>
      <c r="M346" s="12">
        <v>1600</v>
      </c>
      <c r="N346" s="12">
        <v>5.62</v>
      </c>
      <c r="O346" s="12">
        <v>8992</v>
      </c>
      <c r="P346" s="12">
        <v>0</v>
      </c>
      <c r="Q346" s="12">
        <v>0</v>
      </c>
      <c r="R346" s="12">
        <v>8992</v>
      </c>
      <c r="S346" s="56">
        <f t="shared" si="6"/>
        <v>219881376</v>
      </c>
    </row>
    <row r="347" spans="1:19" s="14" customFormat="1" x14ac:dyDescent="0.3">
      <c r="A347" s="10" t="s">
        <v>378</v>
      </c>
      <c r="B347" s="11" t="s">
        <v>360</v>
      </c>
      <c r="C347" s="11">
        <v>1745306</v>
      </c>
      <c r="D347" s="11" t="s">
        <v>125</v>
      </c>
      <c r="E347" s="10"/>
      <c r="F347" s="11" t="s">
        <v>126</v>
      </c>
      <c r="G347" s="11" t="s">
        <v>81</v>
      </c>
      <c r="H347" s="11">
        <v>24453</v>
      </c>
      <c r="I347" s="11">
        <v>8</v>
      </c>
      <c r="J347" s="45"/>
      <c r="K347" s="11" t="s">
        <v>379</v>
      </c>
      <c r="L347" s="11" t="s">
        <v>46</v>
      </c>
      <c r="M347" s="12">
        <v>0</v>
      </c>
      <c r="N347" s="12">
        <v>0</v>
      </c>
      <c r="O347" s="12">
        <v>0</v>
      </c>
      <c r="P347" s="12">
        <v>0</v>
      </c>
      <c r="Q347" s="12">
        <v>0</v>
      </c>
      <c r="R347" s="12">
        <v>0</v>
      </c>
      <c r="S347" s="56">
        <f t="shared" si="6"/>
        <v>0</v>
      </c>
    </row>
    <row r="348" spans="1:19" s="14" customFormat="1" x14ac:dyDescent="0.3">
      <c r="A348" s="10" t="s">
        <v>382</v>
      </c>
      <c r="B348" s="11" t="s">
        <v>383</v>
      </c>
      <c r="C348" s="11">
        <v>1745320</v>
      </c>
      <c r="D348" s="11" t="s">
        <v>27</v>
      </c>
      <c r="E348" s="10"/>
      <c r="F348" s="11" t="s">
        <v>28</v>
      </c>
      <c r="G348" s="11" t="s">
        <v>29</v>
      </c>
      <c r="H348" s="11">
        <v>25613</v>
      </c>
      <c r="I348" s="11">
        <v>1</v>
      </c>
      <c r="J348" s="45" t="s">
        <v>253</v>
      </c>
      <c r="K348" s="11" t="s">
        <v>254</v>
      </c>
      <c r="L348" s="11" t="s">
        <v>32</v>
      </c>
      <c r="M348" s="12">
        <v>1600</v>
      </c>
      <c r="N348" s="12">
        <v>2.88002</v>
      </c>
      <c r="O348" s="12">
        <v>4608.0320000000002</v>
      </c>
      <c r="P348" s="12">
        <v>0</v>
      </c>
      <c r="Q348" s="12">
        <v>0</v>
      </c>
      <c r="R348" s="12">
        <v>4608.0320000000002</v>
      </c>
      <c r="S348" s="56">
        <f t="shared" si="6"/>
        <v>118025524</v>
      </c>
    </row>
    <row r="349" spans="1:19" s="14" customFormat="1" x14ac:dyDescent="0.3">
      <c r="A349" s="10" t="s">
        <v>382</v>
      </c>
      <c r="B349" s="11" t="s">
        <v>383</v>
      </c>
      <c r="C349" s="11">
        <v>1745320</v>
      </c>
      <c r="D349" s="11" t="s">
        <v>27</v>
      </c>
      <c r="E349" s="10"/>
      <c r="F349" s="11" t="s">
        <v>28</v>
      </c>
      <c r="G349" s="11" t="s">
        <v>29</v>
      </c>
      <c r="H349" s="11">
        <v>25613</v>
      </c>
      <c r="I349" s="11">
        <v>2</v>
      </c>
      <c r="J349" s="45" t="s">
        <v>255</v>
      </c>
      <c r="K349" s="11" t="s">
        <v>256</v>
      </c>
      <c r="L349" s="11" t="s">
        <v>32</v>
      </c>
      <c r="M349" s="12">
        <v>1000</v>
      </c>
      <c r="N349" s="12">
        <v>3.57</v>
      </c>
      <c r="O349" s="12">
        <v>3570</v>
      </c>
      <c r="P349" s="12">
        <v>0</v>
      </c>
      <c r="Q349" s="12">
        <v>0</v>
      </c>
      <c r="R349" s="12">
        <v>3570</v>
      </c>
      <c r="S349" s="56">
        <f t="shared" si="6"/>
        <v>91438410</v>
      </c>
    </row>
    <row r="350" spans="1:19" s="14" customFormat="1" x14ac:dyDescent="0.3">
      <c r="A350" s="10" t="s">
        <v>382</v>
      </c>
      <c r="B350" s="11" t="s">
        <v>383</v>
      </c>
      <c r="C350" s="11">
        <v>1745320</v>
      </c>
      <c r="D350" s="11" t="s">
        <v>27</v>
      </c>
      <c r="E350" s="10"/>
      <c r="F350" s="11" t="s">
        <v>28</v>
      </c>
      <c r="G350" s="11" t="s">
        <v>29</v>
      </c>
      <c r="H350" s="11">
        <v>25613</v>
      </c>
      <c r="I350" s="11">
        <v>3</v>
      </c>
      <c r="J350" s="45"/>
      <c r="K350" s="11" t="s">
        <v>384</v>
      </c>
      <c r="L350" s="11" t="s">
        <v>46</v>
      </c>
      <c r="M350" s="12">
        <v>0</v>
      </c>
      <c r="N350" s="12">
        <v>0</v>
      </c>
      <c r="O350" s="12">
        <v>0</v>
      </c>
      <c r="P350" s="12">
        <v>0</v>
      </c>
      <c r="Q350" s="12">
        <v>0</v>
      </c>
      <c r="R350" s="12">
        <v>0</v>
      </c>
      <c r="S350" s="56">
        <f t="shared" si="6"/>
        <v>0</v>
      </c>
    </row>
    <row r="351" spans="1:19" s="14" customFormat="1" x14ac:dyDescent="0.3">
      <c r="A351" s="10" t="s">
        <v>385</v>
      </c>
      <c r="B351" s="11" t="s">
        <v>383</v>
      </c>
      <c r="C351" s="11">
        <v>1745319</v>
      </c>
      <c r="D351" s="11" t="s">
        <v>27</v>
      </c>
      <c r="E351" s="10"/>
      <c r="F351" s="11" t="s">
        <v>28</v>
      </c>
      <c r="G351" s="11" t="s">
        <v>29</v>
      </c>
      <c r="H351" s="11">
        <v>25613</v>
      </c>
      <c r="I351" s="11">
        <v>1</v>
      </c>
      <c r="J351" s="45" t="s">
        <v>56</v>
      </c>
      <c r="K351" s="11" t="s">
        <v>57</v>
      </c>
      <c r="L351" s="11" t="s">
        <v>32</v>
      </c>
      <c r="M351" s="12">
        <v>600</v>
      </c>
      <c r="N351" s="12">
        <v>6.0540000000000003</v>
      </c>
      <c r="O351" s="12">
        <v>3632.4</v>
      </c>
      <c r="P351" s="12">
        <v>0</v>
      </c>
      <c r="Q351" s="12">
        <v>0</v>
      </c>
      <c r="R351" s="12">
        <v>3632.4</v>
      </c>
      <c r="S351" s="56">
        <f t="shared" si="6"/>
        <v>93036661</v>
      </c>
    </row>
    <row r="352" spans="1:19" s="14" customFormat="1" x14ac:dyDescent="0.3">
      <c r="A352" s="10" t="s">
        <v>385</v>
      </c>
      <c r="B352" s="11" t="s">
        <v>383</v>
      </c>
      <c r="C352" s="11">
        <v>1745319</v>
      </c>
      <c r="D352" s="11" t="s">
        <v>27</v>
      </c>
      <c r="E352" s="10"/>
      <c r="F352" s="11" t="s">
        <v>28</v>
      </c>
      <c r="G352" s="11" t="s">
        <v>29</v>
      </c>
      <c r="H352" s="11">
        <v>25613</v>
      </c>
      <c r="I352" s="11">
        <v>2</v>
      </c>
      <c r="J352" s="45" t="s">
        <v>58</v>
      </c>
      <c r="K352" s="11" t="s">
        <v>59</v>
      </c>
      <c r="L352" s="11" t="s">
        <v>32</v>
      </c>
      <c r="M352" s="12">
        <v>600</v>
      </c>
      <c r="N352" s="12">
        <v>2.0880000000000001</v>
      </c>
      <c r="O352" s="12">
        <v>1252.8</v>
      </c>
      <c r="P352" s="12">
        <v>0</v>
      </c>
      <c r="Q352" s="12">
        <v>0</v>
      </c>
      <c r="R352" s="12">
        <v>1252.8</v>
      </c>
      <c r="S352" s="56">
        <f t="shared" si="6"/>
        <v>32087966</v>
      </c>
    </row>
    <row r="353" spans="1:19" s="14" customFormat="1" x14ac:dyDescent="0.3">
      <c r="A353" s="10" t="s">
        <v>385</v>
      </c>
      <c r="B353" s="11" t="s">
        <v>383</v>
      </c>
      <c r="C353" s="11">
        <v>1745319</v>
      </c>
      <c r="D353" s="11" t="s">
        <v>27</v>
      </c>
      <c r="E353" s="10"/>
      <c r="F353" s="11" t="s">
        <v>28</v>
      </c>
      <c r="G353" s="11" t="s">
        <v>29</v>
      </c>
      <c r="H353" s="11">
        <v>25613</v>
      </c>
      <c r="I353" s="11">
        <v>3</v>
      </c>
      <c r="J353" s="45"/>
      <c r="K353" s="11" t="s">
        <v>386</v>
      </c>
      <c r="L353" s="11" t="s">
        <v>46</v>
      </c>
      <c r="M353" s="12">
        <v>0</v>
      </c>
      <c r="N353" s="12">
        <v>0</v>
      </c>
      <c r="O353" s="12">
        <v>0</v>
      </c>
      <c r="P353" s="12">
        <v>0</v>
      </c>
      <c r="Q353" s="12">
        <v>0</v>
      </c>
      <c r="R353" s="12">
        <v>0</v>
      </c>
      <c r="S353" s="56">
        <f t="shared" si="6"/>
        <v>0</v>
      </c>
    </row>
    <row r="354" spans="1:19" s="14" customFormat="1" x14ac:dyDescent="0.3">
      <c r="A354" s="10" t="s">
        <v>387</v>
      </c>
      <c r="B354" s="11" t="s">
        <v>383</v>
      </c>
      <c r="C354" s="11">
        <v>1745318</v>
      </c>
      <c r="D354" s="11" t="s">
        <v>27</v>
      </c>
      <c r="E354" s="10"/>
      <c r="F354" s="11" t="s">
        <v>28</v>
      </c>
      <c r="G354" s="11" t="s">
        <v>29</v>
      </c>
      <c r="H354" s="11">
        <v>25613</v>
      </c>
      <c r="I354" s="11">
        <v>1</v>
      </c>
      <c r="J354" s="45" t="s">
        <v>388</v>
      </c>
      <c r="K354" s="11" t="s">
        <v>389</v>
      </c>
      <c r="L354" s="11" t="s">
        <v>32</v>
      </c>
      <c r="M354" s="12">
        <v>51</v>
      </c>
      <c r="N354" s="12">
        <v>8.19</v>
      </c>
      <c r="O354" s="12">
        <v>417.69</v>
      </c>
      <c r="P354" s="12">
        <v>0</v>
      </c>
      <c r="Q354" s="12">
        <v>0</v>
      </c>
      <c r="R354" s="12">
        <v>417.69</v>
      </c>
      <c r="S354" s="56">
        <f t="shared" si="6"/>
        <v>10698294</v>
      </c>
    </row>
    <row r="355" spans="1:19" s="14" customFormat="1" x14ac:dyDescent="0.3">
      <c r="A355" s="10" t="s">
        <v>387</v>
      </c>
      <c r="B355" s="11" t="s">
        <v>383</v>
      </c>
      <c r="C355" s="11">
        <v>1745318</v>
      </c>
      <c r="D355" s="11" t="s">
        <v>27</v>
      </c>
      <c r="E355" s="10"/>
      <c r="F355" s="11" t="s">
        <v>28</v>
      </c>
      <c r="G355" s="11" t="s">
        <v>29</v>
      </c>
      <c r="H355" s="11">
        <v>25613</v>
      </c>
      <c r="I355" s="11">
        <v>2</v>
      </c>
      <c r="J355" s="45"/>
      <c r="K355" s="11" t="s">
        <v>390</v>
      </c>
      <c r="L355" s="11" t="s">
        <v>46</v>
      </c>
      <c r="M355" s="12">
        <v>0</v>
      </c>
      <c r="N355" s="12">
        <v>0</v>
      </c>
      <c r="O355" s="12">
        <v>0</v>
      </c>
      <c r="P355" s="12">
        <v>0</v>
      </c>
      <c r="Q355" s="12">
        <v>0</v>
      </c>
      <c r="R355" s="12">
        <v>0</v>
      </c>
      <c r="S355" s="56">
        <f t="shared" si="6"/>
        <v>0</v>
      </c>
    </row>
    <row r="356" spans="1:19" s="14" customFormat="1" x14ac:dyDescent="0.3">
      <c r="A356" s="10" t="s">
        <v>391</v>
      </c>
      <c r="B356" s="11" t="s">
        <v>383</v>
      </c>
      <c r="C356" s="11">
        <v>1745317</v>
      </c>
      <c r="D356" s="11" t="s">
        <v>27</v>
      </c>
      <c r="E356" s="10"/>
      <c r="F356" s="11" t="s">
        <v>28</v>
      </c>
      <c r="G356" s="11" t="s">
        <v>29</v>
      </c>
      <c r="H356" s="11">
        <v>25613</v>
      </c>
      <c r="I356" s="11">
        <v>1</v>
      </c>
      <c r="J356" s="45" t="s">
        <v>275</v>
      </c>
      <c r="K356" s="11" t="s">
        <v>276</v>
      </c>
      <c r="L356" s="11" t="s">
        <v>32</v>
      </c>
      <c r="M356" s="12">
        <v>500</v>
      </c>
      <c r="N356" s="12">
        <v>10.88</v>
      </c>
      <c r="O356" s="12">
        <v>5440</v>
      </c>
      <c r="P356" s="12">
        <v>0</v>
      </c>
      <c r="Q356" s="12">
        <v>0</v>
      </c>
      <c r="R356" s="12">
        <v>5440</v>
      </c>
      <c r="S356" s="56">
        <f t="shared" si="6"/>
        <v>139334720</v>
      </c>
    </row>
    <row r="357" spans="1:19" s="14" customFormat="1" x14ac:dyDescent="0.3">
      <c r="A357" s="10" t="s">
        <v>391</v>
      </c>
      <c r="B357" s="11" t="s">
        <v>383</v>
      </c>
      <c r="C357" s="11">
        <v>1745317</v>
      </c>
      <c r="D357" s="11" t="s">
        <v>27</v>
      </c>
      <c r="E357" s="10"/>
      <c r="F357" s="11" t="s">
        <v>28</v>
      </c>
      <c r="G357" s="11" t="s">
        <v>29</v>
      </c>
      <c r="H357" s="11">
        <v>25613</v>
      </c>
      <c r="I357" s="11">
        <v>2</v>
      </c>
      <c r="J357" s="45" t="s">
        <v>277</v>
      </c>
      <c r="K357" s="11" t="s">
        <v>278</v>
      </c>
      <c r="L357" s="11" t="s">
        <v>32</v>
      </c>
      <c r="M357" s="12">
        <v>500</v>
      </c>
      <c r="N357" s="12">
        <v>10.88</v>
      </c>
      <c r="O357" s="12">
        <v>5440</v>
      </c>
      <c r="P357" s="12">
        <v>0</v>
      </c>
      <c r="Q357" s="12">
        <v>0</v>
      </c>
      <c r="R357" s="12">
        <v>5440</v>
      </c>
      <c r="S357" s="56">
        <f t="shared" si="6"/>
        <v>139334720</v>
      </c>
    </row>
    <row r="358" spans="1:19" s="14" customFormat="1" x14ac:dyDescent="0.3">
      <c r="A358" s="10" t="s">
        <v>391</v>
      </c>
      <c r="B358" s="11" t="s">
        <v>383</v>
      </c>
      <c r="C358" s="11">
        <v>1745317</v>
      </c>
      <c r="D358" s="11" t="s">
        <v>27</v>
      </c>
      <c r="E358" s="10"/>
      <c r="F358" s="11" t="s">
        <v>28</v>
      </c>
      <c r="G358" s="11" t="s">
        <v>29</v>
      </c>
      <c r="H358" s="11">
        <v>25613</v>
      </c>
      <c r="I358" s="11">
        <v>3</v>
      </c>
      <c r="J358" s="45" t="s">
        <v>74</v>
      </c>
      <c r="K358" s="11" t="s">
        <v>75</v>
      </c>
      <c r="L358" s="11" t="s">
        <v>32</v>
      </c>
      <c r="M358" s="12">
        <v>800</v>
      </c>
      <c r="N358" s="12">
        <v>2.7</v>
      </c>
      <c r="O358" s="12">
        <v>2160</v>
      </c>
      <c r="P358" s="12">
        <v>0</v>
      </c>
      <c r="Q358" s="12">
        <v>0</v>
      </c>
      <c r="R358" s="12">
        <v>2160</v>
      </c>
      <c r="S358" s="56">
        <f t="shared" si="6"/>
        <v>55324080</v>
      </c>
    </row>
    <row r="359" spans="1:19" s="14" customFormat="1" x14ac:dyDescent="0.3">
      <c r="A359" s="10" t="s">
        <v>391</v>
      </c>
      <c r="B359" s="11" t="s">
        <v>383</v>
      </c>
      <c r="C359" s="11">
        <v>1745317</v>
      </c>
      <c r="D359" s="11" t="s">
        <v>27</v>
      </c>
      <c r="E359" s="10"/>
      <c r="F359" s="11" t="s">
        <v>28</v>
      </c>
      <c r="G359" s="11" t="s">
        <v>29</v>
      </c>
      <c r="H359" s="11">
        <v>25613</v>
      </c>
      <c r="I359" s="11">
        <v>4</v>
      </c>
      <c r="J359" s="45"/>
      <c r="K359" s="11" t="s">
        <v>392</v>
      </c>
      <c r="L359" s="11" t="s">
        <v>46</v>
      </c>
      <c r="M359" s="12">
        <v>0</v>
      </c>
      <c r="N359" s="12">
        <v>0</v>
      </c>
      <c r="O359" s="12">
        <v>0</v>
      </c>
      <c r="P359" s="12">
        <v>0</v>
      </c>
      <c r="Q359" s="12">
        <v>0</v>
      </c>
      <c r="R359" s="12">
        <v>0</v>
      </c>
      <c r="S359" s="56">
        <f t="shared" si="6"/>
        <v>0</v>
      </c>
    </row>
    <row r="360" spans="1:19" s="14" customFormat="1" x14ac:dyDescent="0.3">
      <c r="A360" s="10" t="s">
        <v>393</v>
      </c>
      <c r="B360" s="11" t="s">
        <v>383</v>
      </c>
      <c r="C360" s="11">
        <v>1745316</v>
      </c>
      <c r="D360" s="11" t="s">
        <v>27</v>
      </c>
      <c r="E360" s="10"/>
      <c r="F360" s="11" t="s">
        <v>28</v>
      </c>
      <c r="G360" s="11" t="s">
        <v>29</v>
      </c>
      <c r="H360" s="11">
        <v>25613</v>
      </c>
      <c r="I360" s="11">
        <v>1</v>
      </c>
      <c r="J360" s="45" t="s">
        <v>265</v>
      </c>
      <c r="K360" s="11" t="s">
        <v>266</v>
      </c>
      <c r="L360" s="11" t="s">
        <v>32</v>
      </c>
      <c r="M360" s="12">
        <v>1000</v>
      </c>
      <c r="N360" s="12">
        <v>3.28</v>
      </c>
      <c r="O360" s="12">
        <v>3280</v>
      </c>
      <c r="P360" s="12">
        <v>0</v>
      </c>
      <c r="Q360" s="12">
        <v>0</v>
      </c>
      <c r="R360" s="12">
        <v>3280</v>
      </c>
      <c r="S360" s="56">
        <f t="shared" si="6"/>
        <v>84010640</v>
      </c>
    </row>
    <row r="361" spans="1:19" s="14" customFormat="1" x14ac:dyDescent="0.3">
      <c r="A361" s="10" t="s">
        <v>393</v>
      </c>
      <c r="B361" s="11" t="s">
        <v>383</v>
      </c>
      <c r="C361" s="11">
        <v>1745316</v>
      </c>
      <c r="D361" s="11" t="s">
        <v>27</v>
      </c>
      <c r="E361" s="10"/>
      <c r="F361" s="11" t="s">
        <v>28</v>
      </c>
      <c r="G361" s="11" t="s">
        <v>29</v>
      </c>
      <c r="H361" s="11">
        <v>25613</v>
      </c>
      <c r="I361" s="11">
        <v>2</v>
      </c>
      <c r="J361" s="45" t="s">
        <v>267</v>
      </c>
      <c r="K361" s="11" t="s">
        <v>268</v>
      </c>
      <c r="L361" s="11" t="s">
        <v>32</v>
      </c>
      <c r="M361" s="12">
        <v>1000</v>
      </c>
      <c r="N361" s="12">
        <v>3.28</v>
      </c>
      <c r="O361" s="12">
        <v>3280</v>
      </c>
      <c r="P361" s="12">
        <v>0</v>
      </c>
      <c r="Q361" s="12">
        <v>0</v>
      </c>
      <c r="R361" s="12">
        <v>3280</v>
      </c>
      <c r="S361" s="56">
        <f t="shared" si="6"/>
        <v>84010640</v>
      </c>
    </row>
    <row r="362" spans="1:19" s="14" customFormat="1" x14ac:dyDescent="0.3">
      <c r="A362" s="10" t="s">
        <v>393</v>
      </c>
      <c r="B362" s="11" t="s">
        <v>383</v>
      </c>
      <c r="C362" s="11">
        <v>1745316</v>
      </c>
      <c r="D362" s="11" t="s">
        <v>27</v>
      </c>
      <c r="E362" s="10"/>
      <c r="F362" s="11" t="s">
        <v>28</v>
      </c>
      <c r="G362" s="11" t="s">
        <v>29</v>
      </c>
      <c r="H362" s="11">
        <v>25613</v>
      </c>
      <c r="I362" s="11">
        <v>3</v>
      </c>
      <c r="J362" s="45" t="s">
        <v>269</v>
      </c>
      <c r="K362" s="11" t="s">
        <v>270</v>
      </c>
      <c r="L362" s="11" t="s">
        <v>32</v>
      </c>
      <c r="M362" s="12">
        <v>1000</v>
      </c>
      <c r="N362" s="12">
        <v>3.05</v>
      </c>
      <c r="O362" s="12">
        <v>3050</v>
      </c>
      <c r="P362" s="12">
        <v>0</v>
      </c>
      <c r="Q362" s="12">
        <v>0</v>
      </c>
      <c r="R362" s="12">
        <v>3050</v>
      </c>
      <c r="S362" s="56">
        <f t="shared" si="6"/>
        <v>78119650</v>
      </c>
    </row>
    <row r="363" spans="1:19" s="14" customFormat="1" x14ac:dyDescent="0.3">
      <c r="A363" s="10" t="s">
        <v>393</v>
      </c>
      <c r="B363" s="11" t="s">
        <v>383</v>
      </c>
      <c r="C363" s="11">
        <v>1745316</v>
      </c>
      <c r="D363" s="11" t="s">
        <v>27</v>
      </c>
      <c r="E363" s="10"/>
      <c r="F363" s="11" t="s">
        <v>28</v>
      </c>
      <c r="G363" s="11" t="s">
        <v>29</v>
      </c>
      <c r="H363" s="11">
        <v>25613</v>
      </c>
      <c r="I363" s="11">
        <v>4</v>
      </c>
      <c r="J363" s="45" t="s">
        <v>271</v>
      </c>
      <c r="K363" s="11" t="s">
        <v>272</v>
      </c>
      <c r="L363" s="11" t="s">
        <v>32</v>
      </c>
      <c r="M363" s="12">
        <v>1000</v>
      </c>
      <c r="N363" s="12">
        <v>3.07</v>
      </c>
      <c r="O363" s="12">
        <v>3070</v>
      </c>
      <c r="P363" s="12">
        <v>0</v>
      </c>
      <c r="Q363" s="12">
        <v>0</v>
      </c>
      <c r="R363" s="12">
        <v>3070</v>
      </c>
      <c r="S363" s="56">
        <f t="shared" si="6"/>
        <v>78631910</v>
      </c>
    </row>
    <row r="364" spans="1:19" s="14" customFormat="1" x14ac:dyDescent="0.3">
      <c r="A364" s="10" t="s">
        <v>393</v>
      </c>
      <c r="B364" s="11" t="s">
        <v>383</v>
      </c>
      <c r="C364" s="11">
        <v>1745316</v>
      </c>
      <c r="D364" s="11" t="s">
        <v>27</v>
      </c>
      <c r="E364" s="10"/>
      <c r="F364" s="11" t="s">
        <v>28</v>
      </c>
      <c r="G364" s="11" t="s">
        <v>29</v>
      </c>
      <c r="H364" s="11">
        <v>25613</v>
      </c>
      <c r="I364" s="11">
        <v>5</v>
      </c>
      <c r="J364" s="45"/>
      <c r="K364" s="11" t="s">
        <v>394</v>
      </c>
      <c r="L364" s="11" t="s">
        <v>46</v>
      </c>
      <c r="M364" s="12">
        <v>0</v>
      </c>
      <c r="N364" s="12">
        <v>0</v>
      </c>
      <c r="O364" s="12">
        <v>0</v>
      </c>
      <c r="P364" s="12">
        <v>0</v>
      </c>
      <c r="Q364" s="12">
        <v>0</v>
      </c>
      <c r="R364" s="12">
        <v>0</v>
      </c>
      <c r="S364" s="56">
        <f t="shared" si="6"/>
        <v>0</v>
      </c>
    </row>
    <row r="365" spans="1:19" s="14" customFormat="1" x14ac:dyDescent="0.3">
      <c r="A365" s="10" t="s">
        <v>395</v>
      </c>
      <c r="B365" s="11" t="s">
        <v>383</v>
      </c>
      <c r="C365" s="11">
        <v>1745315</v>
      </c>
      <c r="D365" s="11" t="s">
        <v>27</v>
      </c>
      <c r="E365" s="10"/>
      <c r="F365" s="11" t="s">
        <v>28</v>
      </c>
      <c r="G365" s="11" t="s">
        <v>29</v>
      </c>
      <c r="H365" s="11">
        <v>25613</v>
      </c>
      <c r="I365" s="11">
        <v>1</v>
      </c>
      <c r="J365" s="45" t="s">
        <v>288</v>
      </c>
      <c r="K365" s="11" t="s">
        <v>289</v>
      </c>
      <c r="L365" s="11" t="s">
        <v>32</v>
      </c>
      <c r="M365" s="12">
        <v>600</v>
      </c>
      <c r="N365" s="12">
        <v>3.48</v>
      </c>
      <c r="O365" s="12">
        <v>2088</v>
      </c>
      <c r="P365" s="12">
        <v>0</v>
      </c>
      <c r="Q365" s="12">
        <v>0</v>
      </c>
      <c r="R365" s="12">
        <v>2088</v>
      </c>
      <c r="S365" s="56">
        <f t="shared" si="6"/>
        <v>53479944</v>
      </c>
    </row>
    <row r="366" spans="1:19" s="14" customFormat="1" x14ac:dyDescent="0.3">
      <c r="A366" s="10" t="s">
        <v>395</v>
      </c>
      <c r="B366" s="11" t="s">
        <v>383</v>
      </c>
      <c r="C366" s="11">
        <v>1745315</v>
      </c>
      <c r="D366" s="11" t="s">
        <v>27</v>
      </c>
      <c r="E366" s="10"/>
      <c r="F366" s="11" t="s">
        <v>28</v>
      </c>
      <c r="G366" s="11" t="s">
        <v>29</v>
      </c>
      <c r="H366" s="11">
        <v>25613</v>
      </c>
      <c r="I366" s="11">
        <v>2</v>
      </c>
      <c r="J366" s="45" t="s">
        <v>64</v>
      </c>
      <c r="K366" s="11" t="s">
        <v>65</v>
      </c>
      <c r="L366" s="11" t="s">
        <v>32</v>
      </c>
      <c r="M366" s="12">
        <v>400</v>
      </c>
      <c r="N366" s="12">
        <v>2.5099999999999998</v>
      </c>
      <c r="O366" s="12">
        <v>1004</v>
      </c>
      <c r="P366" s="12">
        <v>0</v>
      </c>
      <c r="Q366" s="12">
        <v>0</v>
      </c>
      <c r="R366" s="12">
        <v>1004</v>
      </c>
      <c r="S366" s="56">
        <f t="shared" si="6"/>
        <v>25715452</v>
      </c>
    </row>
    <row r="367" spans="1:19" s="14" customFormat="1" x14ac:dyDescent="0.3">
      <c r="A367" s="10" t="s">
        <v>395</v>
      </c>
      <c r="B367" s="11" t="s">
        <v>383</v>
      </c>
      <c r="C367" s="11">
        <v>1745315</v>
      </c>
      <c r="D367" s="11" t="s">
        <v>27</v>
      </c>
      <c r="E367" s="10"/>
      <c r="F367" s="11" t="s">
        <v>28</v>
      </c>
      <c r="G367" s="11" t="s">
        <v>29</v>
      </c>
      <c r="H367" s="11">
        <v>25613</v>
      </c>
      <c r="I367" s="11">
        <v>3</v>
      </c>
      <c r="J367" s="45" t="s">
        <v>66</v>
      </c>
      <c r="K367" s="11" t="s">
        <v>67</v>
      </c>
      <c r="L367" s="11" t="s">
        <v>32</v>
      </c>
      <c r="M367" s="12">
        <v>200</v>
      </c>
      <c r="N367" s="12">
        <v>2.48</v>
      </c>
      <c r="O367" s="12">
        <v>496</v>
      </c>
      <c r="P367" s="12">
        <v>0</v>
      </c>
      <c r="Q367" s="12">
        <v>0</v>
      </c>
      <c r="R367" s="12">
        <v>496</v>
      </c>
      <c r="S367" s="56">
        <f t="shared" si="6"/>
        <v>12704048</v>
      </c>
    </row>
    <row r="368" spans="1:19" s="14" customFormat="1" x14ac:dyDescent="0.3">
      <c r="A368" s="10" t="s">
        <v>395</v>
      </c>
      <c r="B368" s="11" t="s">
        <v>383</v>
      </c>
      <c r="C368" s="11">
        <v>1745315</v>
      </c>
      <c r="D368" s="11" t="s">
        <v>27</v>
      </c>
      <c r="E368" s="10"/>
      <c r="F368" s="11" t="s">
        <v>28</v>
      </c>
      <c r="G368" s="11" t="s">
        <v>29</v>
      </c>
      <c r="H368" s="11">
        <v>25613</v>
      </c>
      <c r="I368" s="11">
        <v>4</v>
      </c>
      <c r="J368" s="45" t="s">
        <v>70</v>
      </c>
      <c r="K368" s="11" t="s">
        <v>71</v>
      </c>
      <c r="L368" s="11" t="s">
        <v>32</v>
      </c>
      <c r="M368" s="12">
        <v>100</v>
      </c>
      <c r="N368" s="12">
        <v>2.57</v>
      </c>
      <c r="O368" s="12">
        <v>257</v>
      </c>
      <c r="P368" s="12">
        <v>0</v>
      </c>
      <c r="Q368" s="12">
        <v>0</v>
      </c>
      <c r="R368" s="12">
        <v>257</v>
      </c>
      <c r="S368" s="56">
        <f t="shared" si="6"/>
        <v>6582541</v>
      </c>
    </row>
    <row r="369" spans="1:20" s="14" customFormat="1" x14ac:dyDescent="0.3">
      <c r="A369" s="10" t="s">
        <v>395</v>
      </c>
      <c r="B369" s="11" t="s">
        <v>383</v>
      </c>
      <c r="C369" s="11">
        <v>1745315</v>
      </c>
      <c r="D369" s="11" t="s">
        <v>27</v>
      </c>
      <c r="E369" s="10"/>
      <c r="F369" s="11" t="s">
        <v>28</v>
      </c>
      <c r="G369" s="11" t="s">
        <v>29</v>
      </c>
      <c r="H369" s="11">
        <v>25613</v>
      </c>
      <c r="I369" s="11">
        <v>5</v>
      </c>
      <c r="J369" s="45" t="s">
        <v>261</v>
      </c>
      <c r="K369" s="11" t="s">
        <v>262</v>
      </c>
      <c r="L369" s="11" t="s">
        <v>32</v>
      </c>
      <c r="M369" s="12">
        <v>200</v>
      </c>
      <c r="N369" s="12">
        <v>3.51</v>
      </c>
      <c r="O369" s="12">
        <v>702</v>
      </c>
      <c r="P369" s="12">
        <v>0</v>
      </c>
      <c r="Q369" s="12">
        <v>0</v>
      </c>
      <c r="R369" s="12">
        <v>702</v>
      </c>
      <c r="S369" s="56">
        <f t="shared" si="6"/>
        <v>17980326</v>
      </c>
    </row>
    <row r="370" spans="1:20" s="14" customFormat="1" x14ac:dyDescent="0.3">
      <c r="A370" s="10" t="s">
        <v>395</v>
      </c>
      <c r="B370" s="11" t="s">
        <v>383</v>
      </c>
      <c r="C370" s="11">
        <v>1745315</v>
      </c>
      <c r="D370" s="11" t="s">
        <v>27</v>
      </c>
      <c r="E370" s="10"/>
      <c r="F370" s="11" t="s">
        <v>28</v>
      </c>
      <c r="G370" s="11" t="s">
        <v>29</v>
      </c>
      <c r="H370" s="11">
        <v>25613</v>
      </c>
      <c r="I370" s="11">
        <v>6</v>
      </c>
      <c r="J370" s="45"/>
      <c r="K370" s="11" t="s">
        <v>396</v>
      </c>
      <c r="L370" s="11" t="s">
        <v>46</v>
      </c>
      <c r="M370" s="12">
        <v>0</v>
      </c>
      <c r="N370" s="12">
        <v>0</v>
      </c>
      <c r="O370" s="12">
        <v>0</v>
      </c>
      <c r="P370" s="12">
        <v>0</v>
      </c>
      <c r="Q370" s="12">
        <v>0</v>
      </c>
      <c r="R370" s="12">
        <v>0</v>
      </c>
      <c r="S370" s="56">
        <f t="shared" si="6"/>
        <v>0</v>
      </c>
    </row>
    <row r="371" spans="1:20" s="14" customFormat="1" x14ac:dyDescent="0.3">
      <c r="A371" s="10" t="s">
        <v>397</v>
      </c>
      <c r="B371" s="11" t="s">
        <v>383</v>
      </c>
      <c r="C371" s="11">
        <v>1745314</v>
      </c>
      <c r="D371" s="11" t="s">
        <v>27</v>
      </c>
      <c r="E371" s="10"/>
      <c r="F371" s="11" t="s">
        <v>28</v>
      </c>
      <c r="G371" s="11" t="s">
        <v>29</v>
      </c>
      <c r="H371" s="11">
        <v>25613</v>
      </c>
      <c r="I371" s="11">
        <v>1</v>
      </c>
      <c r="J371" s="45" t="s">
        <v>48</v>
      </c>
      <c r="K371" s="11" t="s">
        <v>49</v>
      </c>
      <c r="L371" s="11" t="s">
        <v>32</v>
      </c>
      <c r="M371" s="12">
        <v>1200</v>
      </c>
      <c r="N371" s="12">
        <v>6.15</v>
      </c>
      <c r="O371" s="12">
        <v>7380</v>
      </c>
      <c r="P371" s="12">
        <v>0</v>
      </c>
      <c r="Q371" s="12">
        <v>0</v>
      </c>
      <c r="R371" s="12">
        <v>7380</v>
      </c>
      <c r="S371" s="56">
        <f t="shared" si="6"/>
        <v>189023940</v>
      </c>
    </row>
    <row r="372" spans="1:20" s="14" customFormat="1" x14ac:dyDescent="0.3">
      <c r="A372" s="10" t="s">
        <v>397</v>
      </c>
      <c r="B372" s="11" t="s">
        <v>383</v>
      </c>
      <c r="C372" s="11">
        <v>1745314</v>
      </c>
      <c r="D372" s="11" t="s">
        <v>27</v>
      </c>
      <c r="E372" s="10"/>
      <c r="F372" s="11" t="s">
        <v>28</v>
      </c>
      <c r="G372" s="11" t="s">
        <v>29</v>
      </c>
      <c r="H372" s="11">
        <v>25613</v>
      </c>
      <c r="I372" s="11">
        <v>2</v>
      </c>
      <c r="J372" s="45"/>
      <c r="K372" s="11" t="s">
        <v>398</v>
      </c>
      <c r="L372" s="11" t="s">
        <v>46</v>
      </c>
      <c r="M372" s="12">
        <v>0</v>
      </c>
      <c r="N372" s="12">
        <v>0</v>
      </c>
      <c r="O372" s="12">
        <v>0</v>
      </c>
      <c r="P372" s="12">
        <v>0</v>
      </c>
      <c r="Q372" s="12">
        <v>0</v>
      </c>
      <c r="R372" s="12">
        <v>0</v>
      </c>
      <c r="S372" s="56">
        <f t="shared" si="6"/>
        <v>0</v>
      </c>
    </row>
    <row r="373" spans="1:20" s="14" customFormat="1" x14ac:dyDescent="0.3">
      <c r="A373" s="10" t="s">
        <v>399</v>
      </c>
      <c r="B373" s="11" t="s">
        <v>383</v>
      </c>
      <c r="C373" s="11">
        <v>1745313</v>
      </c>
      <c r="D373" s="11" t="s">
        <v>27</v>
      </c>
      <c r="E373" s="10"/>
      <c r="F373" s="11" t="s">
        <v>28</v>
      </c>
      <c r="G373" s="11" t="s">
        <v>29</v>
      </c>
      <c r="H373" s="11">
        <v>25613</v>
      </c>
      <c r="I373" s="11">
        <v>1</v>
      </c>
      <c r="J373" s="45" t="s">
        <v>30</v>
      </c>
      <c r="K373" s="11" t="s">
        <v>31</v>
      </c>
      <c r="L373" s="11" t="s">
        <v>32</v>
      </c>
      <c r="M373" s="12">
        <v>1300</v>
      </c>
      <c r="N373" s="12">
        <v>2.88</v>
      </c>
      <c r="O373" s="12">
        <v>3744</v>
      </c>
      <c r="P373" s="12">
        <v>0</v>
      </c>
      <c r="Q373" s="12">
        <v>0</v>
      </c>
      <c r="R373" s="12">
        <v>3744</v>
      </c>
      <c r="S373" s="56">
        <f t="shared" si="6"/>
        <v>95895072</v>
      </c>
    </row>
    <row r="374" spans="1:20" s="14" customFormat="1" x14ac:dyDescent="0.3">
      <c r="A374" s="10" t="s">
        <v>399</v>
      </c>
      <c r="B374" s="11" t="s">
        <v>383</v>
      </c>
      <c r="C374" s="11">
        <v>1745313</v>
      </c>
      <c r="D374" s="11" t="s">
        <v>27</v>
      </c>
      <c r="E374" s="10"/>
      <c r="F374" s="11" t="s">
        <v>28</v>
      </c>
      <c r="G374" s="11" t="s">
        <v>29</v>
      </c>
      <c r="H374" s="11">
        <v>25613</v>
      </c>
      <c r="I374" s="11">
        <v>2</v>
      </c>
      <c r="J374" s="45" t="s">
        <v>35</v>
      </c>
      <c r="K374" s="11" t="s">
        <v>36</v>
      </c>
      <c r="L374" s="11" t="s">
        <v>32</v>
      </c>
      <c r="M374" s="12">
        <v>200</v>
      </c>
      <c r="N374" s="12">
        <v>3.47</v>
      </c>
      <c r="O374" s="12">
        <v>694</v>
      </c>
      <c r="P374" s="12">
        <v>0</v>
      </c>
      <c r="Q374" s="12">
        <v>0</v>
      </c>
      <c r="R374" s="12">
        <v>694</v>
      </c>
      <c r="S374" s="56">
        <f t="shared" si="6"/>
        <v>17775422</v>
      </c>
    </row>
    <row r="375" spans="1:20" s="14" customFormat="1" x14ac:dyDescent="0.3">
      <c r="A375" s="10" t="s">
        <v>399</v>
      </c>
      <c r="B375" s="11" t="s">
        <v>383</v>
      </c>
      <c r="C375" s="11">
        <v>1745313</v>
      </c>
      <c r="D375" s="11" t="s">
        <v>27</v>
      </c>
      <c r="E375" s="10"/>
      <c r="F375" s="11" t="s">
        <v>28</v>
      </c>
      <c r="G375" s="11" t="s">
        <v>29</v>
      </c>
      <c r="H375" s="11">
        <v>25613</v>
      </c>
      <c r="I375" s="11">
        <v>3</v>
      </c>
      <c r="J375" s="45" t="s">
        <v>37</v>
      </c>
      <c r="K375" s="11" t="s">
        <v>38</v>
      </c>
      <c r="L375" s="11" t="s">
        <v>32</v>
      </c>
      <c r="M375" s="12">
        <v>100</v>
      </c>
      <c r="N375" s="12">
        <v>3.66</v>
      </c>
      <c r="O375" s="12">
        <v>366</v>
      </c>
      <c r="P375" s="12">
        <v>0</v>
      </c>
      <c r="Q375" s="12">
        <v>0</v>
      </c>
      <c r="R375" s="12">
        <v>366</v>
      </c>
      <c r="S375" s="56">
        <f t="shared" si="6"/>
        <v>9374358</v>
      </c>
    </row>
    <row r="376" spans="1:20" s="14" customFormat="1" x14ac:dyDescent="0.3">
      <c r="A376" s="10" t="s">
        <v>399</v>
      </c>
      <c r="B376" s="11" t="s">
        <v>383</v>
      </c>
      <c r="C376" s="11">
        <v>1745313</v>
      </c>
      <c r="D376" s="11" t="s">
        <v>27</v>
      </c>
      <c r="E376" s="10"/>
      <c r="F376" s="11" t="s">
        <v>28</v>
      </c>
      <c r="G376" s="11" t="s">
        <v>29</v>
      </c>
      <c r="H376" s="11">
        <v>25613</v>
      </c>
      <c r="I376" s="11">
        <v>4</v>
      </c>
      <c r="J376" s="45" t="s">
        <v>39</v>
      </c>
      <c r="K376" s="11" t="s">
        <v>40</v>
      </c>
      <c r="L376" s="11" t="s">
        <v>32</v>
      </c>
      <c r="M376" s="12">
        <v>200</v>
      </c>
      <c r="N376" s="12">
        <v>3.7</v>
      </c>
      <c r="O376" s="12">
        <v>740</v>
      </c>
      <c r="P376" s="12">
        <v>0</v>
      </c>
      <c r="Q376" s="12">
        <v>0</v>
      </c>
      <c r="R376" s="12">
        <v>740</v>
      </c>
      <c r="S376" s="56">
        <f t="shared" si="6"/>
        <v>18953620</v>
      </c>
    </row>
    <row r="377" spans="1:20" s="14" customFormat="1" x14ac:dyDescent="0.3">
      <c r="A377" s="10" t="s">
        <v>399</v>
      </c>
      <c r="B377" s="11" t="s">
        <v>383</v>
      </c>
      <c r="C377" s="11">
        <v>1745313</v>
      </c>
      <c r="D377" s="11" t="s">
        <v>27</v>
      </c>
      <c r="E377" s="10"/>
      <c r="F377" s="11" t="s">
        <v>28</v>
      </c>
      <c r="G377" s="11" t="s">
        <v>29</v>
      </c>
      <c r="H377" s="11">
        <v>25613</v>
      </c>
      <c r="I377" s="11">
        <v>5</v>
      </c>
      <c r="J377" s="45" t="s">
        <v>247</v>
      </c>
      <c r="K377" s="11" t="s">
        <v>248</v>
      </c>
      <c r="L377" s="11" t="s">
        <v>32</v>
      </c>
      <c r="M377" s="12">
        <v>100</v>
      </c>
      <c r="N377" s="12">
        <v>4.0999999999999996</v>
      </c>
      <c r="O377" s="12">
        <v>410</v>
      </c>
      <c r="P377" s="12">
        <v>0</v>
      </c>
      <c r="Q377" s="12">
        <v>0</v>
      </c>
      <c r="R377" s="12">
        <v>410</v>
      </c>
      <c r="S377" s="56">
        <f t="shared" ref="S377:S379" si="7">ROUND(M377*N377*H377,0)</f>
        <v>10501330</v>
      </c>
    </row>
    <row r="378" spans="1:20" s="14" customFormat="1" x14ac:dyDescent="0.3">
      <c r="A378" s="10" t="s">
        <v>399</v>
      </c>
      <c r="B378" s="11" t="s">
        <v>383</v>
      </c>
      <c r="C378" s="11">
        <v>1745313</v>
      </c>
      <c r="D378" s="11" t="s">
        <v>27</v>
      </c>
      <c r="E378" s="10"/>
      <c r="F378" s="11" t="s">
        <v>28</v>
      </c>
      <c r="G378" s="11" t="s">
        <v>29</v>
      </c>
      <c r="H378" s="11">
        <v>25613</v>
      </c>
      <c r="I378" s="11">
        <v>6</v>
      </c>
      <c r="J378" s="45" t="s">
        <v>41</v>
      </c>
      <c r="K378" s="11" t="s">
        <v>42</v>
      </c>
      <c r="L378" s="11" t="s">
        <v>32</v>
      </c>
      <c r="M378" s="12">
        <v>200</v>
      </c>
      <c r="N378" s="12">
        <v>4.22</v>
      </c>
      <c r="O378" s="12">
        <v>844</v>
      </c>
      <c r="P378" s="12">
        <v>0</v>
      </c>
      <c r="Q378" s="12">
        <v>0</v>
      </c>
      <c r="R378" s="12">
        <v>844</v>
      </c>
      <c r="S378" s="56">
        <f t="shared" si="7"/>
        <v>21617372</v>
      </c>
    </row>
    <row r="379" spans="1:20" s="14" customFormat="1" x14ac:dyDescent="0.3">
      <c r="A379" s="10" t="s">
        <v>399</v>
      </c>
      <c r="B379" s="11" t="s">
        <v>383</v>
      </c>
      <c r="C379" s="11">
        <v>1745313</v>
      </c>
      <c r="D379" s="11" t="s">
        <v>27</v>
      </c>
      <c r="E379" s="10"/>
      <c r="F379" s="11" t="s">
        <v>28</v>
      </c>
      <c r="G379" s="11" t="s">
        <v>29</v>
      </c>
      <c r="H379" s="11">
        <v>25613</v>
      </c>
      <c r="I379" s="11">
        <v>7</v>
      </c>
      <c r="J379" s="45"/>
      <c r="K379" s="11" t="s">
        <v>400</v>
      </c>
      <c r="L379" s="11" t="s">
        <v>46</v>
      </c>
      <c r="M379" s="12">
        <v>0</v>
      </c>
      <c r="N379" s="12">
        <v>0</v>
      </c>
      <c r="O379" s="12">
        <v>0</v>
      </c>
      <c r="P379" s="12">
        <v>0</v>
      </c>
      <c r="Q379" s="12">
        <v>0</v>
      </c>
      <c r="R379" s="12">
        <v>0</v>
      </c>
      <c r="S379" s="56">
        <f t="shared" si="7"/>
        <v>0</v>
      </c>
    </row>
    <row r="380" spans="1:20" x14ac:dyDescent="0.3">
      <c r="B380"/>
      <c r="F380"/>
      <c r="G380"/>
      <c r="N380"/>
      <c r="O380"/>
      <c r="P380"/>
      <c r="Q380"/>
      <c r="R380" s="14" t="s">
        <v>909</v>
      </c>
      <c r="S380" s="29">
        <f>SUM(S4:S379)</f>
        <v>34578164369</v>
      </c>
    </row>
    <row r="381" spans="1:20" x14ac:dyDescent="0.3">
      <c r="R381" s="14" t="s">
        <v>1307</v>
      </c>
      <c r="S381" s="29">
        <v>-321744712</v>
      </c>
    </row>
    <row r="382" spans="1:20" x14ac:dyDescent="0.3">
      <c r="R382" s="14" t="s">
        <v>917</v>
      </c>
      <c r="S382" s="29">
        <v>0</v>
      </c>
    </row>
    <row r="383" spans="1:20" x14ac:dyDescent="0.3">
      <c r="R383" s="14" t="s">
        <v>910</v>
      </c>
      <c r="S383" s="29">
        <v>34256419664</v>
      </c>
    </row>
    <row r="384" spans="1:20" x14ac:dyDescent="0.3">
      <c r="R384" s="14" t="s">
        <v>911</v>
      </c>
      <c r="S384" s="29">
        <f>S383-SUM(S380:S382)</f>
        <v>7</v>
      </c>
      <c r="T384" s="22" t="s">
        <v>912</v>
      </c>
    </row>
  </sheetData>
  <sheetProtection formatCells="0" formatColumns="0" formatRows="0" insertColumns="0" insertRows="0" insertHyperlinks="0" deleteColumns="0" deleteRows="0" sort="0" autoFilter="0" pivotTables="0"/>
  <pageMargins left="0.7" right="0.7" top="0.75" bottom="0.75" header="0.3" footer="0.3"/>
  <pageSetup scale="7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CFBBD-27AF-4311-B48C-B15F0BBE2E8A}">
  <sheetPr>
    <pageSetUpPr fitToPage="1"/>
  </sheetPr>
  <dimension ref="A1:T322"/>
  <sheetViews>
    <sheetView topLeftCell="E1" workbookViewId="0">
      <selection activeCell="K6" sqref="K6"/>
    </sheetView>
  </sheetViews>
  <sheetFormatPr defaultRowHeight="14.4" x14ac:dyDescent="0.3"/>
  <cols>
    <col min="1" max="1" width="17.21875" bestFit="1" customWidth="1"/>
    <col min="2" max="2" width="18.109375" style="5" bestFit="1" customWidth="1"/>
    <col min="3" max="3" width="15.5546875" style="67" customWidth="1"/>
    <col min="4" max="4" width="47.6640625" bestFit="1" customWidth="1"/>
    <col min="5" max="5" width="11" bestFit="1" customWidth="1"/>
    <col min="6" max="6" width="52.6640625" style="5" customWidth="1"/>
    <col min="7" max="7" width="9.109375" style="2" customWidth="1"/>
    <col min="9" max="9" width="13.33203125" bestFit="1" customWidth="1"/>
    <col min="10" max="10" width="18.33203125" style="58" bestFit="1" customWidth="1"/>
    <col min="11" max="11" width="70.77734375" customWidth="1"/>
    <col min="12" max="12" width="5.109375" bestFit="1" customWidth="1"/>
    <col min="13" max="13" width="10.44140625" bestFit="1" customWidth="1"/>
    <col min="14" max="14" width="10.109375" style="2" bestFit="1" customWidth="1"/>
    <col min="15" max="15" width="23.109375" style="2" bestFit="1" customWidth="1"/>
    <col min="16" max="16" width="10.21875" style="2" bestFit="1" customWidth="1"/>
    <col min="17" max="17" width="10.5546875" style="2" bestFit="1" customWidth="1"/>
    <col min="18" max="18" width="35.44140625" style="2" customWidth="1"/>
    <col min="19" max="19" width="20.6640625" style="29" bestFit="1" customWidth="1"/>
  </cols>
  <sheetData>
    <row r="1" spans="1:20" ht="15.75" customHeight="1" x14ac:dyDescent="0.3">
      <c r="A1" s="7" t="s">
        <v>0</v>
      </c>
      <c r="B1" s="7"/>
      <c r="C1" s="66"/>
      <c r="D1" s="7"/>
      <c r="E1" s="7"/>
      <c r="F1" s="7"/>
    </row>
    <row r="2" spans="1:20" x14ac:dyDescent="0.3">
      <c r="S2" s="30"/>
    </row>
    <row r="3" spans="1:20" ht="45" customHeight="1" x14ac:dyDescent="0.3">
      <c r="A3" s="68" t="s">
        <v>421</v>
      </c>
      <c r="B3" s="69" t="s">
        <v>24</v>
      </c>
      <c r="C3" s="70" t="s">
        <v>422</v>
      </c>
      <c r="D3" s="69" t="s">
        <v>423</v>
      </c>
      <c r="E3" s="68" t="s">
        <v>424</v>
      </c>
      <c r="F3" s="69" t="s">
        <v>425</v>
      </c>
      <c r="G3" s="69" t="s">
        <v>426</v>
      </c>
      <c r="H3" s="69" t="s">
        <v>427</v>
      </c>
      <c r="I3" s="69" t="s">
        <v>428</v>
      </c>
      <c r="J3" s="69" t="s">
        <v>429</v>
      </c>
      <c r="K3" s="69" t="s">
        <v>430</v>
      </c>
      <c r="L3" s="69" t="s">
        <v>431</v>
      </c>
      <c r="M3" s="71" t="s">
        <v>432</v>
      </c>
      <c r="N3" s="71" t="s">
        <v>433</v>
      </c>
      <c r="O3" s="71" t="s">
        <v>434</v>
      </c>
      <c r="P3" s="71" t="s">
        <v>11</v>
      </c>
      <c r="Q3" s="71" t="s">
        <v>435</v>
      </c>
      <c r="R3" s="71" t="s">
        <v>436</v>
      </c>
      <c r="S3" s="72" t="s">
        <v>401</v>
      </c>
      <c r="T3" s="64"/>
    </row>
    <row r="4" spans="1:20" x14ac:dyDescent="0.3">
      <c r="A4" s="73" t="s">
        <v>414</v>
      </c>
      <c r="B4" s="74" t="s">
        <v>415</v>
      </c>
      <c r="C4" s="75">
        <v>1745255</v>
      </c>
      <c r="D4" s="74" t="s">
        <v>98</v>
      </c>
      <c r="E4" s="73"/>
      <c r="F4" s="74" t="s">
        <v>99</v>
      </c>
      <c r="G4" s="74" t="s">
        <v>81</v>
      </c>
      <c r="H4" s="74">
        <v>24245</v>
      </c>
      <c r="I4" s="74">
        <v>1</v>
      </c>
      <c r="J4" s="74" t="s">
        <v>100</v>
      </c>
      <c r="K4" s="74" t="s">
        <v>101</v>
      </c>
      <c r="L4" s="74" t="s">
        <v>32</v>
      </c>
      <c r="M4" s="76">
        <v>2000</v>
      </c>
      <c r="N4" s="76">
        <v>7.89</v>
      </c>
      <c r="O4" s="76">
        <v>15780</v>
      </c>
      <c r="P4" s="76"/>
      <c r="Q4" s="76">
        <v>0</v>
      </c>
      <c r="R4" s="76">
        <v>15780</v>
      </c>
      <c r="S4" s="77">
        <f>ROUND(M4*N4*H4,0)</f>
        <v>382586100</v>
      </c>
      <c r="T4" s="62"/>
    </row>
    <row r="5" spans="1:20" x14ac:dyDescent="0.3">
      <c r="A5" s="73" t="s">
        <v>414</v>
      </c>
      <c r="B5" s="74" t="s">
        <v>415</v>
      </c>
      <c r="C5" s="75">
        <v>1745255</v>
      </c>
      <c r="D5" s="74" t="s">
        <v>98</v>
      </c>
      <c r="E5" s="73"/>
      <c r="F5" s="74" t="s">
        <v>99</v>
      </c>
      <c r="G5" s="74" t="s">
        <v>81</v>
      </c>
      <c r="H5" s="74">
        <v>24245</v>
      </c>
      <c r="I5" s="74">
        <v>2</v>
      </c>
      <c r="J5" s="74" t="s">
        <v>102</v>
      </c>
      <c r="K5" s="74" t="s">
        <v>196</v>
      </c>
      <c r="L5" s="74" t="s">
        <v>32</v>
      </c>
      <c r="M5" s="76">
        <v>2000</v>
      </c>
      <c r="N5" s="76">
        <v>7.89</v>
      </c>
      <c r="O5" s="76">
        <v>15780</v>
      </c>
      <c r="P5" s="76"/>
      <c r="Q5" s="76">
        <v>0</v>
      </c>
      <c r="R5" s="76">
        <v>15780</v>
      </c>
      <c r="S5" s="77">
        <f t="shared" ref="S5:S68" si="0">ROUND(M5*N5*H5,0)</f>
        <v>382586100</v>
      </c>
      <c r="T5" s="62"/>
    </row>
    <row r="6" spans="1:20" x14ac:dyDescent="0.3">
      <c r="A6" s="73" t="s">
        <v>414</v>
      </c>
      <c r="B6" s="74" t="s">
        <v>415</v>
      </c>
      <c r="C6" s="75">
        <v>1745255</v>
      </c>
      <c r="D6" s="74" t="s">
        <v>98</v>
      </c>
      <c r="E6" s="73"/>
      <c r="F6" s="74" t="s">
        <v>99</v>
      </c>
      <c r="G6" s="74" t="s">
        <v>81</v>
      </c>
      <c r="H6" s="74">
        <v>24245</v>
      </c>
      <c r="I6" s="74">
        <v>3</v>
      </c>
      <c r="J6" s="74" t="s">
        <v>104</v>
      </c>
      <c r="K6" s="74" t="s">
        <v>197</v>
      </c>
      <c r="L6" s="74" t="s">
        <v>32</v>
      </c>
      <c r="M6" s="76">
        <v>4500</v>
      </c>
      <c r="N6" s="76">
        <v>2.4900000000000002</v>
      </c>
      <c r="O6" s="76">
        <v>11205</v>
      </c>
      <c r="P6" s="76"/>
      <c r="Q6" s="76">
        <v>0</v>
      </c>
      <c r="R6" s="76">
        <v>11205</v>
      </c>
      <c r="S6" s="77">
        <f t="shared" si="0"/>
        <v>271665225</v>
      </c>
      <c r="T6" s="62"/>
    </row>
    <row r="7" spans="1:20" x14ac:dyDescent="0.3">
      <c r="A7" s="73" t="s">
        <v>414</v>
      </c>
      <c r="B7" s="74" t="s">
        <v>415</v>
      </c>
      <c r="C7" s="75">
        <v>1745255</v>
      </c>
      <c r="D7" s="74" t="s">
        <v>98</v>
      </c>
      <c r="E7" s="73"/>
      <c r="F7" s="74" t="s">
        <v>99</v>
      </c>
      <c r="G7" s="74" t="s">
        <v>81</v>
      </c>
      <c r="H7" s="74">
        <v>24245</v>
      </c>
      <c r="I7" s="74">
        <v>4</v>
      </c>
      <c r="J7" s="74" t="s">
        <v>416</v>
      </c>
      <c r="K7" s="74" t="s">
        <v>417</v>
      </c>
      <c r="L7" s="74" t="s">
        <v>32</v>
      </c>
      <c r="M7" s="76">
        <v>100</v>
      </c>
      <c r="N7" s="76">
        <v>8.01</v>
      </c>
      <c r="O7" s="76">
        <v>801</v>
      </c>
      <c r="P7" s="76"/>
      <c r="Q7" s="76">
        <v>0</v>
      </c>
      <c r="R7" s="76">
        <v>801</v>
      </c>
      <c r="S7" s="77">
        <f t="shared" si="0"/>
        <v>19420245</v>
      </c>
      <c r="T7" s="62"/>
    </row>
    <row r="8" spans="1:20" x14ac:dyDescent="0.3">
      <c r="A8" s="73" t="s">
        <v>414</v>
      </c>
      <c r="B8" s="74" t="s">
        <v>415</v>
      </c>
      <c r="C8" s="75">
        <v>1745255</v>
      </c>
      <c r="D8" s="74" t="s">
        <v>98</v>
      </c>
      <c r="E8" s="73"/>
      <c r="F8" s="74" t="s">
        <v>99</v>
      </c>
      <c r="G8" s="74" t="s">
        <v>81</v>
      </c>
      <c r="H8" s="74">
        <v>24245</v>
      </c>
      <c r="I8" s="74">
        <v>5</v>
      </c>
      <c r="J8" s="74" t="s">
        <v>108</v>
      </c>
      <c r="K8" s="74" t="s">
        <v>109</v>
      </c>
      <c r="L8" s="74" t="s">
        <v>32</v>
      </c>
      <c r="M8" s="76">
        <v>1500</v>
      </c>
      <c r="N8" s="76">
        <v>2.77</v>
      </c>
      <c r="O8" s="76">
        <v>4155</v>
      </c>
      <c r="P8" s="76"/>
      <c r="Q8" s="76">
        <v>0</v>
      </c>
      <c r="R8" s="76">
        <v>4155</v>
      </c>
      <c r="S8" s="77">
        <f t="shared" si="0"/>
        <v>100737975</v>
      </c>
      <c r="T8" s="62"/>
    </row>
    <row r="9" spans="1:20" x14ac:dyDescent="0.3">
      <c r="A9" s="73" t="s">
        <v>414</v>
      </c>
      <c r="B9" s="74" t="s">
        <v>415</v>
      </c>
      <c r="C9" s="75">
        <v>1745255</v>
      </c>
      <c r="D9" s="74" t="s">
        <v>98</v>
      </c>
      <c r="E9" s="73"/>
      <c r="F9" s="74" t="s">
        <v>99</v>
      </c>
      <c r="G9" s="74" t="s">
        <v>81</v>
      </c>
      <c r="H9" s="74">
        <v>24245</v>
      </c>
      <c r="I9" s="74">
        <v>6</v>
      </c>
      <c r="J9" s="74" t="s">
        <v>418</v>
      </c>
      <c r="K9" s="74" t="s">
        <v>419</v>
      </c>
      <c r="L9" s="74" t="s">
        <v>32</v>
      </c>
      <c r="M9" s="76">
        <v>100</v>
      </c>
      <c r="N9" s="76">
        <v>8.01</v>
      </c>
      <c r="O9" s="76">
        <v>801</v>
      </c>
      <c r="P9" s="76"/>
      <c r="Q9" s="76">
        <v>0</v>
      </c>
      <c r="R9" s="76">
        <v>801</v>
      </c>
      <c r="S9" s="77">
        <f t="shared" si="0"/>
        <v>19420245</v>
      </c>
      <c r="T9" s="62"/>
    </row>
    <row r="10" spans="1:20" x14ac:dyDescent="0.3">
      <c r="A10" s="73" t="s">
        <v>414</v>
      </c>
      <c r="B10" s="74" t="s">
        <v>415</v>
      </c>
      <c r="C10" s="75">
        <v>1745255</v>
      </c>
      <c r="D10" s="74" t="s">
        <v>98</v>
      </c>
      <c r="E10" s="73"/>
      <c r="F10" s="74" t="s">
        <v>99</v>
      </c>
      <c r="G10" s="74" t="s">
        <v>81</v>
      </c>
      <c r="H10" s="74">
        <v>24245</v>
      </c>
      <c r="I10" s="74">
        <v>7</v>
      </c>
      <c r="J10" s="74"/>
      <c r="K10" s="74" t="s">
        <v>420</v>
      </c>
      <c r="L10" s="74" t="s">
        <v>46</v>
      </c>
      <c r="M10" s="76">
        <v>0</v>
      </c>
      <c r="N10" s="76">
        <v>0</v>
      </c>
      <c r="O10" s="76">
        <v>0</v>
      </c>
      <c r="P10" s="76"/>
      <c r="Q10" s="76">
        <v>0</v>
      </c>
      <c r="R10" s="76">
        <v>0</v>
      </c>
      <c r="S10" s="77">
        <f t="shared" si="0"/>
        <v>0</v>
      </c>
      <c r="T10" s="62"/>
    </row>
    <row r="11" spans="1:20" x14ac:dyDescent="0.3">
      <c r="A11" s="73" t="s">
        <v>97</v>
      </c>
      <c r="B11" s="74" t="s">
        <v>78</v>
      </c>
      <c r="C11" s="75">
        <v>1745264</v>
      </c>
      <c r="D11" s="74" t="s">
        <v>98</v>
      </c>
      <c r="E11" s="73"/>
      <c r="F11" s="74" t="s">
        <v>99</v>
      </c>
      <c r="G11" s="74" t="s">
        <v>81</v>
      </c>
      <c r="H11" s="74">
        <v>24239</v>
      </c>
      <c r="I11" s="74">
        <v>1</v>
      </c>
      <c r="J11" s="74" t="s">
        <v>100</v>
      </c>
      <c r="K11" s="74" t="s">
        <v>101</v>
      </c>
      <c r="L11" s="74" t="s">
        <v>32</v>
      </c>
      <c r="M11" s="76">
        <v>1500</v>
      </c>
      <c r="N11" s="76">
        <v>7.89</v>
      </c>
      <c r="O11" s="76">
        <v>11835</v>
      </c>
      <c r="P11" s="76"/>
      <c r="Q11" s="76">
        <v>0</v>
      </c>
      <c r="R11" s="76">
        <v>11835</v>
      </c>
      <c r="S11" s="77">
        <f t="shared" si="0"/>
        <v>286868565</v>
      </c>
      <c r="T11" s="61"/>
    </row>
    <row r="12" spans="1:20" x14ac:dyDescent="0.3">
      <c r="A12" s="73" t="s">
        <v>97</v>
      </c>
      <c r="B12" s="74" t="s">
        <v>78</v>
      </c>
      <c r="C12" s="75">
        <v>1745264</v>
      </c>
      <c r="D12" s="74" t="s">
        <v>98</v>
      </c>
      <c r="E12" s="73"/>
      <c r="F12" s="74" t="s">
        <v>99</v>
      </c>
      <c r="G12" s="74" t="s">
        <v>81</v>
      </c>
      <c r="H12" s="74">
        <v>24239</v>
      </c>
      <c r="I12" s="74">
        <v>2</v>
      </c>
      <c r="J12" s="74" t="s">
        <v>102</v>
      </c>
      <c r="K12" s="74" t="s">
        <v>103</v>
      </c>
      <c r="L12" s="74" t="s">
        <v>32</v>
      </c>
      <c r="M12" s="76">
        <v>1500</v>
      </c>
      <c r="N12" s="76">
        <v>7.89</v>
      </c>
      <c r="O12" s="76">
        <v>11835</v>
      </c>
      <c r="P12" s="76"/>
      <c r="Q12" s="76">
        <v>0</v>
      </c>
      <c r="R12" s="76">
        <v>11835</v>
      </c>
      <c r="S12" s="77">
        <f t="shared" si="0"/>
        <v>286868565</v>
      </c>
      <c r="T12" s="61"/>
    </row>
    <row r="13" spans="1:20" x14ac:dyDescent="0.3">
      <c r="A13" s="73" t="s">
        <v>97</v>
      </c>
      <c r="B13" s="74" t="s">
        <v>78</v>
      </c>
      <c r="C13" s="75">
        <v>1745264</v>
      </c>
      <c r="D13" s="74" t="s">
        <v>98</v>
      </c>
      <c r="E13" s="73"/>
      <c r="F13" s="74" t="s">
        <v>99</v>
      </c>
      <c r="G13" s="74" t="s">
        <v>81</v>
      </c>
      <c r="H13" s="74">
        <v>24239</v>
      </c>
      <c r="I13" s="74">
        <v>3</v>
      </c>
      <c r="J13" s="74" t="s">
        <v>104</v>
      </c>
      <c r="K13" s="74" t="s">
        <v>105</v>
      </c>
      <c r="L13" s="74" t="s">
        <v>32</v>
      </c>
      <c r="M13" s="76">
        <v>4500</v>
      </c>
      <c r="N13" s="76">
        <v>2.4900000000000002</v>
      </c>
      <c r="O13" s="76">
        <v>11205</v>
      </c>
      <c r="P13" s="76"/>
      <c r="Q13" s="76">
        <v>0</v>
      </c>
      <c r="R13" s="76">
        <v>11205</v>
      </c>
      <c r="S13" s="77">
        <f t="shared" si="0"/>
        <v>271597995</v>
      </c>
      <c r="T13" s="61"/>
    </row>
    <row r="14" spans="1:20" x14ac:dyDescent="0.3">
      <c r="A14" s="73" t="s">
        <v>97</v>
      </c>
      <c r="B14" s="74" t="s">
        <v>78</v>
      </c>
      <c r="C14" s="75">
        <v>1745264</v>
      </c>
      <c r="D14" s="74" t="s">
        <v>98</v>
      </c>
      <c r="E14" s="73"/>
      <c r="F14" s="74" t="s">
        <v>99</v>
      </c>
      <c r="G14" s="74" t="s">
        <v>81</v>
      </c>
      <c r="H14" s="74">
        <v>24239</v>
      </c>
      <c r="I14" s="74">
        <v>4</v>
      </c>
      <c r="J14" s="74" t="s">
        <v>106</v>
      </c>
      <c r="K14" s="74" t="s">
        <v>107</v>
      </c>
      <c r="L14" s="74" t="s">
        <v>32</v>
      </c>
      <c r="M14" s="76">
        <v>1500</v>
      </c>
      <c r="N14" s="76">
        <v>7.9</v>
      </c>
      <c r="O14" s="76">
        <v>11850</v>
      </c>
      <c r="P14" s="76"/>
      <c r="Q14" s="76">
        <v>0</v>
      </c>
      <c r="R14" s="76">
        <v>11850</v>
      </c>
      <c r="S14" s="77">
        <f t="shared" si="0"/>
        <v>287232150</v>
      </c>
      <c r="T14" s="61"/>
    </row>
    <row r="15" spans="1:20" x14ac:dyDescent="0.3">
      <c r="A15" s="73" t="s">
        <v>97</v>
      </c>
      <c r="B15" s="74" t="s">
        <v>78</v>
      </c>
      <c r="C15" s="75">
        <v>1745264</v>
      </c>
      <c r="D15" s="74" t="s">
        <v>98</v>
      </c>
      <c r="E15" s="73"/>
      <c r="F15" s="74" t="s">
        <v>99</v>
      </c>
      <c r="G15" s="74" t="s">
        <v>81</v>
      </c>
      <c r="H15" s="74">
        <v>24239</v>
      </c>
      <c r="I15" s="74">
        <v>5</v>
      </c>
      <c r="J15" s="74" t="s">
        <v>108</v>
      </c>
      <c r="K15" s="74" t="s">
        <v>109</v>
      </c>
      <c r="L15" s="74" t="s">
        <v>32</v>
      </c>
      <c r="M15" s="76">
        <v>1500</v>
      </c>
      <c r="N15" s="76">
        <v>2.77</v>
      </c>
      <c r="O15" s="76">
        <v>4155</v>
      </c>
      <c r="P15" s="76"/>
      <c r="Q15" s="76">
        <v>0</v>
      </c>
      <c r="R15" s="76">
        <v>4155</v>
      </c>
      <c r="S15" s="77">
        <f t="shared" si="0"/>
        <v>100713045</v>
      </c>
      <c r="T15" s="61"/>
    </row>
    <row r="16" spans="1:20" x14ac:dyDescent="0.3">
      <c r="A16" s="73" t="s">
        <v>97</v>
      </c>
      <c r="B16" s="74" t="s">
        <v>78</v>
      </c>
      <c r="C16" s="75">
        <v>1745264</v>
      </c>
      <c r="D16" s="74" t="s">
        <v>98</v>
      </c>
      <c r="E16" s="73"/>
      <c r="F16" s="74" t="s">
        <v>99</v>
      </c>
      <c r="G16" s="74" t="s">
        <v>81</v>
      </c>
      <c r="H16" s="74">
        <v>24239</v>
      </c>
      <c r="I16" s="74">
        <v>6</v>
      </c>
      <c r="J16" s="74"/>
      <c r="K16" s="74" t="s">
        <v>110</v>
      </c>
      <c r="L16" s="74" t="s">
        <v>46</v>
      </c>
      <c r="M16" s="76">
        <v>0</v>
      </c>
      <c r="N16" s="76">
        <v>0</v>
      </c>
      <c r="O16" s="76">
        <v>0</v>
      </c>
      <c r="P16" s="76"/>
      <c r="Q16" s="76">
        <v>0</v>
      </c>
      <c r="R16" s="76">
        <v>0</v>
      </c>
      <c r="S16" s="77">
        <f t="shared" si="0"/>
        <v>0</v>
      </c>
      <c r="T16" s="61"/>
    </row>
    <row r="17" spans="1:20" x14ac:dyDescent="0.3">
      <c r="A17" s="73" t="s">
        <v>193</v>
      </c>
      <c r="B17" s="74" t="s">
        <v>194</v>
      </c>
      <c r="C17" s="75">
        <v>1745277</v>
      </c>
      <c r="D17" s="74" t="s">
        <v>98</v>
      </c>
      <c r="E17" s="73"/>
      <c r="F17" s="74" t="s">
        <v>99</v>
      </c>
      <c r="G17" s="74" t="s">
        <v>81</v>
      </c>
      <c r="H17" s="74">
        <v>24292</v>
      </c>
      <c r="I17" s="74">
        <v>1</v>
      </c>
      <c r="J17" s="74" t="s">
        <v>100</v>
      </c>
      <c r="K17" s="74" t="s">
        <v>195</v>
      </c>
      <c r="L17" s="74" t="s">
        <v>32</v>
      </c>
      <c r="M17" s="76">
        <v>3000</v>
      </c>
      <c r="N17" s="76">
        <v>7.89</v>
      </c>
      <c r="O17" s="76">
        <v>23670</v>
      </c>
      <c r="P17" s="76"/>
      <c r="Q17" s="76">
        <v>0</v>
      </c>
      <c r="R17" s="76">
        <v>23670</v>
      </c>
      <c r="S17" s="77">
        <f t="shared" si="0"/>
        <v>574991640</v>
      </c>
      <c r="T17" s="61"/>
    </row>
    <row r="18" spans="1:20" x14ac:dyDescent="0.3">
      <c r="A18" s="73" t="s">
        <v>193</v>
      </c>
      <c r="B18" s="74" t="s">
        <v>194</v>
      </c>
      <c r="C18" s="75">
        <v>1745277</v>
      </c>
      <c r="D18" s="74" t="s">
        <v>98</v>
      </c>
      <c r="E18" s="73"/>
      <c r="F18" s="74" t="s">
        <v>99</v>
      </c>
      <c r="G18" s="74" t="s">
        <v>81</v>
      </c>
      <c r="H18" s="74">
        <v>24292</v>
      </c>
      <c r="I18" s="74">
        <v>2</v>
      </c>
      <c r="J18" s="74" t="s">
        <v>102</v>
      </c>
      <c r="K18" s="74" t="s">
        <v>196</v>
      </c>
      <c r="L18" s="74" t="s">
        <v>32</v>
      </c>
      <c r="M18" s="76">
        <v>3000</v>
      </c>
      <c r="N18" s="76">
        <v>7.89</v>
      </c>
      <c r="O18" s="76">
        <v>23670</v>
      </c>
      <c r="P18" s="76"/>
      <c r="Q18" s="76">
        <v>0</v>
      </c>
      <c r="R18" s="76">
        <v>23670</v>
      </c>
      <c r="S18" s="77">
        <f t="shared" si="0"/>
        <v>574991640</v>
      </c>
      <c r="T18" s="61"/>
    </row>
    <row r="19" spans="1:20" x14ac:dyDescent="0.3">
      <c r="A19" s="73" t="s">
        <v>193</v>
      </c>
      <c r="B19" s="74" t="s">
        <v>194</v>
      </c>
      <c r="C19" s="75">
        <v>1745277</v>
      </c>
      <c r="D19" s="74" t="s">
        <v>98</v>
      </c>
      <c r="E19" s="73"/>
      <c r="F19" s="74" t="s">
        <v>99</v>
      </c>
      <c r="G19" s="74" t="s">
        <v>81</v>
      </c>
      <c r="H19" s="74">
        <v>24292</v>
      </c>
      <c r="I19" s="74">
        <v>3</v>
      </c>
      <c r="J19" s="74" t="s">
        <v>104</v>
      </c>
      <c r="K19" s="74" t="s">
        <v>197</v>
      </c>
      <c r="L19" s="74" t="s">
        <v>32</v>
      </c>
      <c r="M19" s="76">
        <v>4500</v>
      </c>
      <c r="N19" s="76">
        <v>2.4900000000000002</v>
      </c>
      <c r="O19" s="76">
        <v>11205</v>
      </c>
      <c r="P19" s="76"/>
      <c r="Q19" s="76">
        <v>0</v>
      </c>
      <c r="R19" s="76">
        <v>11205</v>
      </c>
      <c r="S19" s="77">
        <f t="shared" si="0"/>
        <v>272191860</v>
      </c>
      <c r="T19" s="61"/>
    </row>
    <row r="20" spans="1:20" x14ac:dyDescent="0.3">
      <c r="A20" s="73" t="s">
        <v>193</v>
      </c>
      <c r="B20" s="74" t="s">
        <v>194</v>
      </c>
      <c r="C20" s="75">
        <v>1745277</v>
      </c>
      <c r="D20" s="74" t="s">
        <v>98</v>
      </c>
      <c r="E20" s="73"/>
      <c r="F20" s="74" t="s">
        <v>99</v>
      </c>
      <c r="G20" s="74" t="s">
        <v>81</v>
      </c>
      <c r="H20" s="74">
        <v>24292</v>
      </c>
      <c r="I20" s="74">
        <v>4</v>
      </c>
      <c r="J20" s="74" t="s">
        <v>198</v>
      </c>
      <c r="K20" s="74" t="s">
        <v>199</v>
      </c>
      <c r="L20" s="74" t="s">
        <v>32</v>
      </c>
      <c r="M20" s="76">
        <v>200</v>
      </c>
      <c r="N20" s="76">
        <v>2.7</v>
      </c>
      <c r="O20" s="76">
        <v>540</v>
      </c>
      <c r="P20" s="76"/>
      <c r="Q20" s="76">
        <v>0</v>
      </c>
      <c r="R20" s="76">
        <v>540</v>
      </c>
      <c r="S20" s="77">
        <f t="shared" si="0"/>
        <v>13117680</v>
      </c>
      <c r="T20" s="61"/>
    </row>
    <row r="21" spans="1:20" x14ac:dyDescent="0.3">
      <c r="A21" s="73" t="s">
        <v>193</v>
      </c>
      <c r="B21" s="74" t="s">
        <v>194</v>
      </c>
      <c r="C21" s="75">
        <v>1745277</v>
      </c>
      <c r="D21" s="74" t="s">
        <v>98</v>
      </c>
      <c r="E21" s="73"/>
      <c r="F21" s="74" t="s">
        <v>99</v>
      </c>
      <c r="G21" s="74" t="s">
        <v>81</v>
      </c>
      <c r="H21" s="74">
        <v>24292</v>
      </c>
      <c r="I21" s="74">
        <v>5</v>
      </c>
      <c r="J21" s="74"/>
      <c r="K21" s="74" t="s">
        <v>200</v>
      </c>
      <c r="L21" s="74" t="s">
        <v>46</v>
      </c>
      <c r="M21" s="76">
        <v>0</v>
      </c>
      <c r="N21" s="76">
        <v>0</v>
      </c>
      <c r="O21" s="76">
        <v>0</v>
      </c>
      <c r="P21" s="76"/>
      <c r="Q21" s="76">
        <v>0</v>
      </c>
      <c r="R21" s="76">
        <v>0</v>
      </c>
      <c r="S21" s="77">
        <f t="shared" si="0"/>
        <v>0</v>
      </c>
      <c r="T21" s="61"/>
    </row>
    <row r="22" spans="1:20" x14ac:dyDescent="0.3">
      <c r="A22" s="73" t="s">
        <v>310</v>
      </c>
      <c r="B22" s="74" t="s">
        <v>311</v>
      </c>
      <c r="C22" s="75">
        <v>1745293</v>
      </c>
      <c r="D22" s="74" t="s">
        <v>98</v>
      </c>
      <c r="E22" s="73"/>
      <c r="F22" s="74" t="s">
        <v>99</v>
      </c>
      <c r="G22" s="74" t="s">
        <v>81</v>
      </c>
      <c r="H22" s="74">
        <v>24420</v>
      </c>
      <c r="I22" s="74">
        <v>1</v>
      </c>
      <c r="J22" s="74" t="s">
        <v>100</v>
      </c>
      <c r="K22" s="74" t="s">
        <v>101</v>
      </c>
      <c r="L22" s="74" t="s">
        <v>32</v>
      </c>
      <c r="M22" s="76">
        <v>1500</v>
      </c>
      <c r="N22" s="76">
        <v>7.89</v>
      </c>
      <c r="O22" s="76">
        <v>11835</v>
      </c>
      <c r="P22" s="76"/>
      <c r="Q22" s="76">
        <v>0</v>
      </c>
      <c r="R22" s="76">
        <v>11835</v>
      </c>
      <c r="S22" s="77">
        <f t="shared" si="0"/>
        <v>289010700</v>
      </c>
      <c r="T22" s="61"/>
    </row>
    <row r="23" spans="1:20" x14ac:dyDescent="0.3">
      <c r="A23" s="73" t="s">
        <v>310</v>
      </c>
      <c r="B23" s="74" t="s">
        <v>311</v>
      </c>
      <c r="C23" s="75">
        <v>1745293</v>
      </c>
      <c r="D23" s="74" t="s">
        <v>98</v>
      </c>
      <c r="E23" s="73"/>
      <c r="F23" s="74" t="s">
        <v>99</v>
      </c>
      <c r="G23" s="74" t="s">
        <v>81</v>
      </c>
      <c r="H23" s="74">
        <v>24420</v>
      </c>
      <c r="I23" s="74">
        <v>2</v>
      </c>
      <c r="J23" s="74" t="s">
        <v>102</v>
      </c>
      <c r="K23" s="74" t="s">
        <v>103</v>
      </c>
      <c r="L23" s="74" t="s">
        <v>32</v>
      </c>
      <c r="M23" s="76">
        <v>1500</v>
      </c>
      <c r="N23" s="76">
        <v>7.89</v>
      </c>
      <c r="O23" s="76">
        <v>11835</v>
      </c>
      <c r="P23" s="76"/>
      <c r="Q23" s="76">
        <v>0</v>
      </c>
      <c r="R23" s="76">
        <v>11835</v>
      </c>
      <c r="S23" s="77">
        <f t="shared" si="0"/>
        <v>289010700</v>
      </c>
      <c r="T23" s="61"/>
    </row>
    <row r="24" spans="1:20" x14ac:dyDescent="0.3">
      <c r="A24" s="73" t="s">
        <v>310</v>
      </c>
      <c r="B24" s="74" t="s">
        <v>311</v>
      </c>
      <c r="C24" s="75">
        <v>1745293</v>
      </c>
      <c r="D24" s="74" t="s">
        <v>98</v>
      </c>
      <c r="E24" s="73"/>
      <c r="F24" s="74" t="s">
        <v>99</v>
      </c>
      <c r="G24" s="74" t="s">
        <v>81</v>
      </c>
      <c r="H24" s="74">
        <v>24420</v>
      </c>
      <c r="I24" s="74">
        <v>3</v>
      </c>
      <c r="J24" s="74" t="s">
        <v>104</v>
      </c>
      <c r="K24" s="74" t="s">
        <v>197</v>
      </c>
      <c r="L24" s="74" t="s">
        <v>32</v>
      </c>
      <c r="M24" s="76">
        <v>4500</v>
      </c>
      <c r="N24" s="76">
        <v>2.4900000000000002</v>
      </c>
      <c r="O24" s="76">
        <v>11205</v>
      </c>
      <c r="P24" s="76"/>
      <c r="Q24" s="76">
        <v>0</v>
      </c>
      <c r="R24" s="76">
        <v>11205</v>
      </c>
      <c r="S24" s="77">
        <f t="shared" si="0"/>
        <v>273626100</v>
      </c>
      <c r="T24" s="61"/>
    </row>
    <row r="25" spans="1:20" x14ac:dyDescent="0.3">
      <c r="A25" s="73" t="s">
        <v>310</v>
      </c>
      <c r="B25" s="74" t="s">
        <v>311</v>
      </c>
      <c r="C25" s="75">
        <v>1745293</v>
      </c>
      <c r="D25" s="74" t="s">
        <v>98</v>
      </c>
      <c r="E25" s="73"/>
      <c r="F25" s="74" t="s">
        <v>99</v>
      </c>
      <c r="G25" s="74" t="s">
        <v>81</v>
      </c>
      <c r="H25" s="74">
        <v>24420</v>
      </c>
      <c r="I25" s="74">
        <v>4</v>
      </c>
      <c r="J25" s="74" t="s">
        <v>108</v>
      </c>
      <c r="K25" s="74" t="s">
        <v>109</v>
      </c>
      <c r="L25" s="74" t="s">
        <v>32</v>
      </c>
      <c r="M25" s="76">
        <v>1500</v>
      </c>
      <c r="N25" s="76">
        <v>2.77</v>
      </c>
      <c r="O25" s="76">
        <v>4155</v>
      </c>
      <c r="P25" s="76"/>
      <c r="Q25" s="76">
        <v>0</v>
      </c>
      <c r="R25" s="76">
        <v>4155</v>
      </c>
      <c r="S25" s="77">
        <f t="shared" si="0"/>
        <v>101465100</v>
      </c>
      <c r="T25" s="61"/>
    </row>
    <row r="26" spans="1:20" x14ac:dyDescent="0.3">
      <c r="A26" s="73" t="s">
        <v>310</v>
      </c>
      <c r="B26" s="74" t="s">
        <v>311</v>
      </c>
      <c r="C26" s="75">
        <v>1745293</v>
      </c>
      <c r="D26" s="74" t="s">
        <v>98</v>
      </c>
      <c r="E26" s="73"/>
      <c r="F26" s="74" t="s">
        <v>99</v>
      </c>
      <c r="G26" s="74" t="s">
        <v>81</v>
      </c>
      <c r="H26" s="74">
        <v>24420</v>
      </c>
      <c r="I26" s="74">
        <v>5</v>
      </c>
      <c r="J26" s="74" t="s">
        <v>312</v>
      </c>
      <c r="K26" s="74" t="s">
        <v>313</v>
      </c>
      <c r="L26" s="74" t="s">
        <v>32</v>
      </c>
      <c r="M26" s="76">
        <v>1500</v>
      </c>
      <c r="N26" s="76">
        <v>7.9</v>
      </c>
      <c r="O26" s="76">
        <v>11850</v>
      </c>
      <c r="P26" s="76"/>
      <c r="Q26" s="76">
        <v>0</v>
      </c>
      <c r="R26" s="76">
        <v>11850</v>
      </c>
      <c r="S26" s="77">
        <f t="shared" si="0"/>
        <v>289377000</v>
      </c>
      <c r="T26" s="61"/>
    </row>
    <row r="27" spans="1:20" x14ac:dyDescent="0.3">
      <c r="A27" s="73" t="s">
        <v>310</v>
      </c>
      <c r="B27" s="74" t="s">
        <v>311</v>
      </c>
      <c r="C27" s="75">
        <v>1745293</v>
      </c>
      <c r="D27" s="74" t="s">
        <v>98</v>
      </c>
      <c r="E27" s="73"/>
      <c r="F27" s="74" t="s">
        <v>99</v>
      </c>
      <c r="G27" s="74" t="s">
        <v>81</v>
      </c>
      <c r="H27" s="74">
        <v>24420</v>
      </c>
      <c r="I27" s="74">
        <v>6</v>
      </c>
      <c r="J27" s="74"/>
      <c r="K27" s="74" t="s">
        <v>314</v>
      </c>
      <c r="L27" s="74" t="s">
        <v>46</v>
      </c>
      <c r="M27" s="76">
        <v>0</v>
      </c>
      <c r="N27" s="76"/>
      <c r="O27" s="76">
        <v>0</v>
      </c>
      <c r="P27" s="76">
        <v>0</v>
      </c>
      <c r="Q27" s="76">
        <v>0</v>
      </c>
      <c r="R27" s="76">
        <v>0</v>
      </c>
      <c r="S27" s="77">
        <f t="shared" si="0"/>
        <v>0</v>
      </c>
      <c r="T27" s="61"/>
    </row>
    <row r="28" spans="1:20" s="14" customFormat="1" x14ac:dyDescent="0.3">
      <c r="A28" s="78" t="s">
        <v>1309</v>
      </c>
      <c r="B28" s="79" t="s">
        <v>1358</v>
      </c>
      <c r="C28" s="80">
        <v>1745322</v>
      </c>
      <c r="D28" s="79" t="s">
        <v>125</v>
      </c>
      <c r="E28" s="78"/>
      <c r="F28" s="79" t="s">
        <v>126</v>
      </c>
      <c r="G28" s="79" t="s">
        <v>81</v>
      </c>
      <c r="H28" s="79">
        <v>24430</v>
      </c>
      <c r="I28" s="79">
        <v>1</v>
      </c>
      <c r="J28" s="81" t="s">
        <v>84</v>
      </c>
      <c r="K28" s="79" t="s">
        <v>85</v>
      </c>
      <c r="L28" s="79" t="s">
        <v>32</v>
      </c>
      <c r="M28" s="82">
        <v>300</v>
      </c>
      <c r="N28" s="82">
        <v>5.85</v>
      </c>
      <c r="O28" s="82">
        <v>1755</v>
      </c>
      <c r="P28" s="82"/>
      <c r="Q28" s="82"/>
      <c r="R28" s="82">
        <v>1755</v>
      </c>
      <c r="S28" s="77">
        <f t="shared" si="0"/>
        <v>42874650</v>
      </c>
      <c r="T28" s="65"/>
    </row>
    <row r="29" spans="1:20" s="14" customFormat="1" x14ac:dyDescent="0.3">
      <c r="A29" s="78" t="s">
        <v>1309</v>
      </c>
      <c r="B29" s="79" t="s">
        <v>1358</v>
      </c>
      <c r="C29" s="80">
        <v>1745322</v>
      </c>
      <c r="D29" s="79" t="s">
        <v>125</v>
      </c>
      <c r="E29" s="78"/>
      <c r="F29" s="79" t="s">
        <v>126</v>
      </c>
      <c r="G29" s="79" t="s">
        <v>81</v>
      </c>
      <c r="H29" s="79">
        <v>24430</v>
      </c>
      <c r="I29" s="79">
        <v>2</v>
      </c>
      <c r="J29" s="81"/>
      <c r="K29" s="79" t="s">
        <v>1370</v>
      </c>
      <c r="L29" s="79" t="s">
        <v>46</v>
      </c>
      <c r="M29" s="82">
        <v>0</v>
      </c>
      <c r="N29" s="82">
        <v>0</v>
      </c>
      <c r="O29" s="82">
        <v>0</v>
      </c>
      <c r="P29" s="82"/>
      <c r="Q29" s="82"/>
      <c r="R29" s="82">
        <v>0</v>
      </c>
      <c r="S29" s="77">
        <f t="shared" si="0"/>
        <v>0</v>
      </c>
      <c r="T29" s="65"/>
    </row>
    <row r="30" spans="1:20" s="14" customFormat="1" x14ac:dyDescent="0.3">
      <c r="A30" s="78" t="s">
        <v>1310</v>
      </c>
      <c r="B30" s="79" t="s">
        <v>1359</v>
      </c>
      <c r="C30" s="80">
        <v>1745332</v>
      </c>
      <c r="D30" s="79" t="s">
        <v>27</v>
      </c>
      <c r="E30" s="78"/>
      <c r="F30" s="79" t="s">
        <v>28</v>
      </c>
      <c r="G30" s="79" t="s">
        <v>29</v>
      </c>
      <c r="H30" s="79">
        <v>25921</v>
      </c>
      <c r="I30" s="79">
        <v>1</v>
      </c>
      <c r="J30" s="81" t="s">
        <v>275</v>
      </c>
      <c r="K30" s="79" t="s">
        <v>276</v>
      </c>
      <c r="L30" s="79" t="s">
        <v>32</v>
      </c>
      <c r="M30" s="82">
        <v>500</v>
      </c>
      <c r="N30" s="82">
        <v>10.88</v>
      </c>
      <c r="O30" s="82">
        <v>5440</v>
      </c>
      <c r="P30" s="82"/>
      <c r="Q30" s="82"/>
      <c r="R30" s="82">
        <v>5440</v>
      </c>
      <c r="S30" s="77">
        <f t="shared" si="0"/>
        <v>141010240</v>
      </c>
      <c r="T30" s="65"/>
    </row>
    <row r="31" spans="1:20" s="14" customFormat="1" x14ac:dyDescent="0.3">
      <c r="A31" s="78" t="s">
        <v>1310</v>
      </c>
      <c r="B31" s="79" t="s">
        <v>1359</v>
      </c>
      <c r="C31" s="80">
        <v>1745332</v>
      </c>
      <c r="D31" s="79" t="s">
        <v>27</v>
      </c>
      <c r="E31" s="78"/>
      <c r="F31" s="79" t="s">
        <v>28</v>
      </c>
      <c r="G31" s="79" t="s">
        <v>29</v>
      </c>
      <c r="H31" s="79">
        <v>25921</v>
      </c>
      <c r="I31" s="79">
        <v>2</v>
      </c>
      <c r="J31" s="81"/>
      <c r="K31" s="79" t="s">
        <v>1371</v>
      </c>
      <c r="L31" s="79" t="s">
        <v>46</v>
      </c>
      <c r="M31" s="82">
        <v>0</v>
      </c>
      <c r="N31" s="82">
        <v>0</v>
      </c>
      <c r="O31" s="82">
        <v>0</v>
      </c>
      <c r="P31" s="82"/>
      <c r="Q31" s="82"/>
      <c r="R31" s="82">
        <v>0</v>
      </c>
      <c r="S31" s="77">
        <f t="shared" si="0"/>
        <v>0</v>
      </c>
      <c r="T31" s="65"/>
    </row>
    <row r="32" spans="1:20" s="14" customFormat="1" x14ac:dyDescent="0.3">
      <c r="A32" s="78" t="s">
        <v>1311</v>
      </c>
      <c r="B32" s="79" t="s">
        <v>1359</v>
      </c>
      <c r="C32" s="80">
        <v>1745331</v>
      </c>
      <c r="D32" s="79" t="s">
        <v>27</v>
      </c>
      <c r="E32" s="78"/>
      <c r="F32" s="79" t="s">
        <v>28</v>
      </c>
      <c r="G32" s="79" t="s">
        <v>29</v>
      </c>
      <c r="H32" s="79">
        <v>25921</v>
      </c>
      <c r="I32" s="79">
        <v>1</v>
      </c>
      <c r="J32" s="81" t="s">
        <v>265</v>
      </c>
      <c r="K32" s="79" t="s">
        <v>266</v>
      </c>
      <c r="L32" s="79" t="s">
        <v>32</v>
      </c>
      <c r="M32" s="82">
        <v>2000</v>
      </c>
      <c r="N32" s="82">
        <v>3.28</v>
      </c>
      <c r="O32" s="82">
        <v>6560</v>
      </c>
      <c r="P32" s="82"/>
      <c r="Q32" s="82"/>
      <c r="R32" s="82">
        <v>6560</v>
      </c>
      <c r="S32" s="77">
        <f t="shared" si="0"/>
        <v>170041760</v>
      </c>
      <c r="T32" s="65"/>
    </row>
    <row r="33" spans="1:20" s="14" customFormat="1" x14ac:dyDescent="0.3">
      <c r="A33" s="78" t="s">
        <v>1311</v>
      </c>
      <c r="B33" s="79" t="s">
        <v>1359</v>
      </c>
      <c r="C33" s="80">
        <v>1745331</v>
      </c>
      <c r="D33" s="79" t="s">
        <v>27</v>
      </c>
      <c r="E33" s="78"/>
      <c r="F33" s="79" t="s">
        <v>28</v>
      </c>
      <c r="G33" s="79" t="s">
        <v>29</v>
      </c>
      <c r="H33" s="79">
        <v>25921</v>
      </c>
      <c r="I33" s="79">
        <v>2</v>
      </c>
      <c r="J33" s="81" t="s">
        <v>267</v>
      </c>
      <c r="K33" s="79" t="s">
        <v>268</v>
      </c>
      <c r="L33" s="79" t="s">
        <v>32</v>
      </c>
      <c r="M33" s="82">
        <v>2000</v>
      </c>
      <c r="N33" s="82">
        <v>3.28</v>
      </c>
      <c r="O33" s="82">
        <v>6560</v>
      </c>
      <c r="P33" s="82"/>
      <c r="Q33" s="82"/>
      <c r="R33" s="82">
        <v>6560</v>
      </c>
      <c r="S33" s="77">
        <f t="shared" si="0"/>
        <v>170041760</v>
      </c>
      <c r="T33" s="65"/>
    </row>
    <row r="34" spans="1:20" s="14" customFormat="1" x14ac:dyDescent="0.3">
      <c r="A34" s="78" t="s">
        <v>1311</v>
      </c>
      <c r="B34" s="79" t="s">
        <v>1359</v>
      </c>
      <c r="C34" s="80">
        <v>1745331</v>
      </c>
      <c r="D34" s="79" t="s">
        <v>27</v>
      </c>
      <c r="E34" s="78"/>
      <c r="F34" s="79" t="s">
        <v>28</v>
      </c>
      <c r="G34" s="79" t="s">
        <v>29</v>
      </c>
      <c r="H34" s="79">
        <v>25921</v>
      </c>
      <c r="I34" s="79">
        <v>3</v>
      </c>
      <c r="J34" s="81" t="s">
        <v>269</v>
      </c>
      <c r="K34" s="79" t="s">
        <v>270</v>
      </c>
      <c r="L34" s="79" t="s">
        <v>32</v>
      </c>
      <c r="M34" s="82">
        <v>2000</v>
      </c>
      <c r="N34" s="82">
        <v>3.05</v>
      </c>
      <c r="O34" s="82">
        <v>6100</v>
      </c>
      <c r="P34" s="82"/>
      <c r="Q34" s="82"/>
      <c r="R34" s="82">
        <v>6100</v>
      </c>
      <c r="S34" s="77">
        <f t="shared" si="0"/>
        <v>158118100</v>
      </c>
      <c r="T34" s="65"/>
    </row>
    <row r="35" spans="1:20" s="14" customFormat="1" x14ac:dyDescent="0.3">
      <c r="A35" s="78" t="s">
        <v>1311</v>
      </c>
      <c r="B35" s="79" t="s">
        <v>1359</v>
      </c>
      <c r="C35" s="80">
        <v>1745331</v>
      </c>
      <c r="D35" s="79" t="s">
        <v>27</v>
      </c>
      <c r="E35" s="78"/>
      <c r="F35" s="79" t="s">
        <v>28</v>
      </c>
      <c r="G35" s="79" t="s">
        <v>29</v>
      </c>
      <c r="H35" s="79">
        <v>25921</v>
      </c>
      <c r="I35" s="79">
        <v>4</v>
      </c>
      <c r="J35" s="81" t="s">
        <v>271</v>
      </c>
      <c r="K35" s="79" t="s">
        <v>272</v>
      </c>
      <c r="L35" s="79" t="s">
        <v>32</v>
      </c>
      <c r="M35" s="82">
        <v>2000</v>
      </c>
      <c r="N35" s="82">
        <v>3.07</v>
      </c>
      <c r="O35" s="82">
        <v>6140</v>
      </c>
      <c r="P35" s="82"/>
      <c r="Q35" s="82"/>
      <c r="R35" s="82">
        <v>6140</v>
      </c>
      <c r="S35" s="77">
        <f t="shared" si="0"/>
        <v>159154940</v>
      </c>
      <c r="T35" s="65"/>
    </row>
    <row r="36" spans="1:20" s="14" customFormat="1" x14ac:dyDescent="0.3">
      <c r="A36" s="78" t="s">
        <v>1311</v>
      </c>
      <c r="B36" s="79" t="s">
        <v>1359</v>
      </c>
      <c r="C36" s="80">
        <v>1745331</v>
      </c>
      <c r="D36" s="79" t="s">
        <v>27</v>
      </c>
      <c r="E36" s="78"/>
      <c r="F36" s="79" t="s">
        <v>28</v>
      </c>
      <c r="G36" s="79" t="s">
        <v>29</v>
      </c>
      <c r="H36" s="79">
        <v>25921</v>
      </c>
      <c r="I36" s="79">
        <v>5</v>
      </c>
      <c r="J36" s="81"/>
      <c r="K36" s="79" t="s">
        <v>1372</v>
      </c>
      <c r="L36" s="79" t="s">
        <v>46</v>
      </c>
      <c r="M36" s="82">
        <v>0</v>
      </c>
      <c r="N36" s="82">
        <v>0</v>
      </c>
      <c r="O36" s="82">
        <v>0</v>
      </c>
      <c r="P36" s="82"/>
      <c r="Q36" s="82"/>
      <c r="R36" s="82">
        <v>0</v>
      </c>
      <c r="S36" s="77">
        <f t="shared" si="0"/>
        <v>0</v>
      </c>
      <c r="T36" s="65"/>
    </row>
    <row r="37" spans="1:20" s="14" customFormat="1" x14ac:dyDescent="0.3">
      <c r="A37" s="78" t="s">
        <v>1312</v>
      </c>
      <c r="B37" s="79" t="s">
        <v>1359</v>
      </c>
      <c r="C37" s="80">
        <v>1745330</v>
      </c>
      <c r="D37" s="79" t="s">
        <v>27</v>
      </c>
      <c r="E37" s="78"/>
      <c r="F37" s="79" t="s">
        <v>28</v>
      </c>
      <c r="G37" s="79" t="s">
        <v>29</v>
      </c>
      <c r="H37" s="79">
        <v>25921</v>
      </c>
      <c r="I37" s="79">
        <v>1</v>
      </c>
      <c r="J37" s="81" t="s">
        <v>356</v>
      </c>
      <c r="K37" s="79" t="s">
        <v>357</v>
      </c>
      <c r="L37" s="79" t="s">
        <v>32</v>
      </c>
      <c r="M37" s="82">
        <v>548</v>
      </c>
      <c r="N37" s="82">
        <v>4.3</v>
      </c>
      <c r="O37" s="82">
        <v>2356.4</v>
      </c>
      <c r="P37" s="82"/>
      <c r="Q37" s="82"/>
      <c r="R37" s="82">
        <v>2356.4</v>
      </c>
      <c r="S37" s="77">
        <f t="shared" si="0"/>
        <v>61080244</v>
      </c>
      <c r="T37" s="65"/>
    </row>
    <row r="38" spans="1:20" s="14" customFormat="1" x14ac:dyDescent="0.3">
      <c r="A38" s="78" t="s">
        <v>1312</v>
      </c>
      <c r="B38" s="79" t="s">
        <v>1359</v>
      </c>
      <c r="C38" s="80">
        <v>1745330</v>
      </c>
      <c r="D38" s="79" t="s">
        <v>27</v>
      </c>
      <c r="E38" s="78"/>
      <c r="F38" s="79" t="s">
        <v>28</v>
      </c>
      <c r="G38" s="79" t="s">
        <v>29</v>
      </c>
      <c r="H38" s="79">
        <v>25921</v>
      </c>
      <c r="I38" s="79">
        <v>2</v>
      </c>
      <c r="J38" s="81"/>
      <c r="K38" s="79" t="s">
        <v>1373</v>
      </c>
      <c r="L38" s="79" t="s">
        <v>46</v>
      </c>
      <c r="M38" s="82">
        <v>0</v>
      </c>
      <c r="N38" s="82">
        <v>0</v>
      </c>
      <c r="O38" s="82">
        <v>0</v>
      </c>
      <c r="P38" s="82"/>
      <c r="Q38" s="82"/>
      <c r="R38" s="82">
        <v>0</v>
      </c>
      <c r="S38" s="77">
        <f t="shared" si="0"/>
        <v>0</v>
      </c>
      <c r="T38" s="65"/>
    </row>
    <row r="39" spans="1:20" s="14" customFormat="1" x14ac:dyDescent="0.3">
      <c r="A39" s="78" t="s">
        <v>1313</v>
      </c>
      <c r="B39" s="79" t="s">
        <v>1359</v>
      </c>
      <c r="C39" s="80">
        <v>1745329</v>
      </c>
      <c r="D39" s="79" t="s">
        <v>27</v>
      </c>
      <c r="E39" s="78"/>
      <c r="F39" s="79" t="s">
        <v>28</v>
      </c>
      <c r="G39" s="79" t="s">
        <v>29</v>
      </c>
      <c r="H39" s="79">
        <v>25921</v>
      </c>
      <c r="I39" s="79">
        <v>1</v>
      </c>
      <c r="J39" s="81" t="s">
        <v>255</v>
      </c>
      <c r="K39" s="79" t="s">
        <v>256</v>
      </c>
      <c r="L39" s="79" t="s">
        <v>32</v>
      </c>
      <c r="M39" s="82">
        <v>1600</v>
      </c>
      <c r="N39" s="82">
        <v>3.57</v>
      </c>
      <c r="O39" s="82">
        <v>5712</v>
      </c>
      <c r="P39" s="82"/>
      <c r="Q39" s="82"/>
      <c r="R39" s="82">
        <v>5712</v>
      </c>
      <c r="S39" s="77">
        <f t="shared" si="0"/>
        <v>148060752</v>
      </c>
      <c r="T39" s="65"/>
    </row>
    <row r="40" spans="1:20" s="14" customFormat="1" x14ac:dyDescent="0.3">
      <c r="A40" s="78" t="s">
        <v>1313</v>
      </c>
      <c r="B40" s="79" t="s">
        <v>1359</v>
      </c>
      <c r="C40" s="80">
        <v>1745329</v>
      </c>
      <c r="D40" s="79" t="s">
        <v>27</v>
      </c>
      <c r="E40" s="78"/>
      <c r="F40" s="79" t="s">
        <v>28</v>
      </c>
      <c r="G40" s="79" t="s">
        <v>29</v>
      </c>
      <c r="H40" s="79">
        <v>25921</v>
      </c>
      <c r="I40" s="79">
        <v>2</v>
      </c>
      <c r="J40" s="81"/>
      <c r="K40" s="79" t="s">
        <v>1374</v>
      </c>
      <c r="L40" s="79" t="s">
        <v>46</v>
      </c>
      <c r="M40" s="82">
        <v>0</v>
      </c>
      <c r="N40" s="82">
        <v>0</v>
      </c>
      <c r="O40" s="82">
        <v>0</v>
      </c>
      <c r="P40" s="82"/>
      <c r="Q40" s="82"/>
      <c r="R40" s="82">
        <v>0</v>
      </c>
      <c r="S40" s="77">
        <f t="shared" si="0"/>
        <v>0</v>
      </c>
      <c r="T40" s="65"/>
    </row>
    <row r="41" spans="1:20" s="14" customFormat="1" x14ac:dyDescent="0.3">
      <c r="A41" s="78" t="s">
        <v>1314</v>
      </c>
      <c r="B41" s="79" t="s">
        <v>1359</v>
      </c>
      <c r="C41" s="80">
        <v>1745328</v>
      </c>
      <c r="D41" s="79" t="s">
        <v>27</v>
      </c>
      <c r="E41" s="78"/>
      <c r="F41" s="79" t="s">
        <v>28</v>
      </c>
      <c r="G41" s="79" t="s">
        <v>29</v>
      </c>
      <c r="H41" s="79">
        <v>25921</v>
      </c>
      <c r="I41" s="79">
        <v>1</v>
      </c>
      <c r="J41" s="81" t="s">
        <v>48</v>
      </c>
      <c r="K41" s="79" t="s">
        <v>49</v>
      </c>
      <c r="L41" s="79" t="s">
        <v>32</v>
      </c>
      <c r="M41" s="82">
        <v>1200</v>
      </c>
      <c r="N41" s="82">
        <v>6.15</v>
      </c>
      <c r="O41" s="82">
        <v>7380</v>
      </c>
      <c r="P41" s="82"/>
      <c r="Q41" s="82"/>
      <c r="R41" s="82">
        <v>7380</v>
      </c>
      <c r="S41" s="77">
        <f t="shared" si="0"/>
        <v>191296980</v>
      </c>
      <c r="T41" s="65"/>
    </row>
    <row r="42" spans="1:20" s="14" customFormat="1" x14ac:dyDescent="0.3">
      <c r="A42" s="78" t="s">
        <v>1314</v>
      </c>
      <c r="B42" s="79" t="s">
        <v>1359</v>
      </c>
      <c r="C42" s="80">
        <v>1745328</v>
      </c>
      <c r="D42" s="79" t="s">
        <v>27</v>
      </c>
      <c r="E42" s="78"/>
      <c r="F42" s="79" t="s">
        <v>28</v>
      </c>
      <c r="G42" s="79" t="s">
        <v>29</v>
      </c>
      <c r="H42" s="79">
        <v>25921</v>
      </c>
      <c r="I42" s="79">
        <v>2</v>
      </c>
      <c r="J42" s="81" t="s">
        <v>52</v>
      </c>
      <c r="K42" s="79" t="s">
        <v>53</v>
      </c>
      <c r="L42" s="79" t="s">
        <v>32</v>
      </c>
      <c r="M42" s="82">
        <v>400</v>
      </c>
      <c r="N42" s="82">
        <v>6.01</v>
      </c>
      <c r="O42" s="82">
        <v>2404</v>
      </c>
      <c r="P42" s="82"/>
      <c r="Q42" s="82"/>
      <c r="R42" s="82">
        <v>2404</v>
      </c>
      <c r="S42" s="77">
        <f t="shared" si="0"/>
        <v>62314084</v>
      </c>
      <c r="T42" s="65"/>
    </row>
    <row r="43" spans="1:20" s="14" customFormat="1" x14ac:dyDescent="0.3">
      <c r="A43" s="78" t="s">
        <v>1314</v>
      </c>
      <c r="B43" s="79" t="s">
        <v>1359</v>
      </c>
      <c r="C43" s="80">
        <v>1745328</v>
      </c>
      <c r="D43" s="79" t="s">
        <v>27</v>
      </c>
      <c r="E43" s="78"/>
      <c r="F43" s="79" t="s">
        <v>28</v>
      </c>
      <c r="G43" s="79" t="s">
        <v>29</v>
      </c>
      <c r="H43" s="79">
        <v>25921</v>
      </c>
      <c r="I43" s="79">
        <v>3</v>
      </c>
      <c r="J43" s="81"/>
      <c r="K43" s="79" t="s">
        <v>1375</v>
      </c>
      <c r="L43" s="79" t="s">
        <v>46</v>
      </c>
      <c r="M43" s="82">
        <v>0</v>
      </c>
      <c r="N43" s="82">
        <v>0</v>
      </c>
      <c r="O43" s="82">
        <v>0</v>
      </c>
      <c r="P43" s="82"/>
      <c r="Q43" s="82"/>
      <c r="R43" s="82">
        <v>0</v>
      </c>
      <c r="S43" s="77">
        <f t="shared" si="0"/>
        <v>0</v>
      </c>
      <c r="T43" s="65"/>
    </row>
    <row r="44" spans="1:20" s="14" customFormat="1" x14ac:dyDescent="0.3">
      <c r="A44" s="78" t="s">
        <v>1315</v>
      </c>
      <c r="B44" s="79" t="s">
        <v>1359</v>
      </c>
      <c r="C44" s="80">
        <v>1745327</v>
      </c>
      <c r="D44" s="79" t="s">
        <v>27</v>
      </c>
      <c r="E44" s="78"/>
      <c r="F44" s="79" t="s">
        <v>28</v>
      </c>
      <c r="G44" s="79" t="s">
        <v>29</v>
      </c>
      <c r="H44" s="79">
        <v>25921</v>
      </c>
      <c r="I44" s="79">
        <v>1</v>
      </c>
      <c r="J44" s="81" t="s">
        <v>30</v>
      </c>
      <c r="K44" s="79" t="s">
        <v>31</v>
      </c>
      <c r="L44" s="79" t="s">
        <v>32</v>
      </c>
      <c r="M44" s="82">
        <v>1000</v>
      </c>
      <c r="N44" s="82">
        <v>2.88</v>
      </c>
      <c r="O44" s="82">
        <v>2880</v>
      </c>
      <c r="P44" s="82"/>
      <c r="Q44" s="82"/>
      <c r="R44" s="82">
        <v>2880</v>
      </c>
      <c r="S44" s="77">
        <f t="shared" si="0"/>
        <v>74652480</v>
      </c>
      <c r="T44" s="65"/>
    </row>
    <row r="45" spans="1:20" s="14" customFormat="1" x14ac:dyDescent="0.3">
      <c r="A45" s="78" t="s">
        <v>1315</v>
      </c>
      <c r="B45" s="79" t="s">
        <v>1359</v>
      </c>
      <c r="C45" s="80">
        <v>1745327</v>
      </c>
      <c r="D45" s="79" t="s">
        <v>27</v>
      </c>
      <c r="E45" s="78"/>
      <c r="F45" s="79" t="s">
        <v>28</v>
      </c>
      <c r="G45" s="79" t="s">
        <v>29</v>
      </c>
      <c r="H45" s="79">
        <v>25921</v>
      </c>
      <c r="I45" s="79">
        <v>2</v>
      </c>
      <c r="J45" s="81" t="s">
        <v>33</v>
      </c>
      <c r="K45" s="79" t="s">
        <v>34</v>
      </c>
      <c r="L45" s="79" t="s">
        <v>32</v>
      </c>
      <c r="M45" s="82">
        <v>500</v>
      </c>
      <c r="N45" s="82">
        <v>3.71</v>
      </c>
      <c r="O45" s="82">
        <v>1855</v>
      </c>
      <c r="P45" s="82"/>
      <c r="Q45" s="82"/>
      <c r="R45" s="82">
        <v>1855</v>
      </c>
      <c r="S45" s="77">
        <f t="shared" si="0"/>
        <v>48083455</v>
      </c>
      <c r="T45" s="65"/>
    </row>
    <row r="46" spans="1:20" s="14" customFormat="1" x14ac:dyDescent="0.3">
      <c r="A46" s="78" t="s">
        <v>1315</v>
      </c>
      <c r="B46" s="79" t="s">
        <v>1359</v>
      </c>
      <c r="C46" s="80">
        <v>1745327</v>
      </c>
      <c r="D46" s="79" t="s">
        <v>27</v>
      </c>
      <c r="E46" s="78"/>
      <c r="F46" s="79" t="s">
        <v>28</v>
      </c>
      <c r="G46" s="79" t="s">
        <v>29</v>
      </c>
      <c r="H46" s="79">
        <v>25921</v>
      </c>
      <c r="I46" s="79">
        <v>3</v>
      </c>
      <c r="J46" s="81" t="s">
        <v>35</v>
      </c>
      <c r="K46" s="79" t="s">
        <v>36</v>
      </c>
      <c r="L46" s="79" t="s">
        <v>32</v>
      </c>
      <c r="M46" s="82">
        <v>100</v>
      </c>
      <c r="N46" s="82">
        <v>3.47</v>
      </c>
      <c r="O46" s="82">
        <v>347</v>
      </c>
      <c r="P46" s="82"/>
      <c r="Q46" s="82"/>
      <c r="R46" s="82">
        <v>347</v>
      </c>
      <c r="S46" s="77">
        <f t="shared" si="0"/>
        <v>8994587</v>
      </c>
      <c r="T46" s="65"/>
    </row>
    <row r="47" spans="1:20" s="14" customFormat="1" x14ac:dyDescent="0.3">
      <c r="A47" s="78" t="s">
        <v>1315</v>
      </c>
      <c r="B47" s="79" t="s">
        <v>1359</v>
      </c>
      <c r="C47" s="80">
        <v>1745327</v>
      </c>
      <c r="D47" s="79" t="s">
        <v>27</v>
      </c>
      <c r="E47" s="78"/>
      <c r="F47" s="79" t="s">
        <v>28</v>
      </c>
      <c r="G47" s="79" t="s">
        <v>29</v>
      </c>
      <c r="H47" s="79">
        <v>25921</v>
      </c>
      <c r="I47" s="79">
        <v>4</v>
      </c>
      <c r="J47" s="81" t="s">
        <v>37</v>
      </c>
      <c r="K47" s="79" t="s">
        <v>38</v>
      </c>
      <c r="L47" s="79" t="s">
        <v>32</v>
      </c>
      <c r="M47" s="82">
        <v>100</v>
      </c>
      <c r="N47" s="82">
        <v>3.66</v>
      </c>
      <c r="O47" s="82">
        <v>366</v>
      </c>
      <c r="P47" s="82"/>
      <c r="Q47" s="82"/>
      <c r="R47" s="82">
        <v>366</v>
      </c>
      <c r="S47" s="77">
        <f t="shared" si="0"/>
        <v>9487086</v>
      </c>
      <c r="T47" s="65"/>
    </row>
    <row r="48" spans="1:20" s="14" customFormat="1" x14ac:dyDescent="0.3">
      <c r="A48" s="78" t="s">
        <v>1315</v>
      </c>
      <c r="B48" s="79" t="s">
        <v>1359</v>
      </c>
      <c r="C48" s="80">
        <v>1745327</v>
      </c>
      <c r="D48" s="79" t="s">
        <v>27</v>
      </c>
      <c r="E48" s="78"/>
      <c r="F48" s="79" t="s">
        <v>28</v>
      </c>
      <c r="G48" s="79" t="s">
        <v>29</v>
      </c>
      <c r="H48" s="79">
        <v>25921</v>
      </c>
      <c r="I48" s="79">
        <v>5</v>
      </c>
      <c r="J48" s="81" t="s">
        <v>39</v>
      </c>
      <c r="K48" s="79" t="s">
        <v>40</v>
      </c>
      <c r="L48" s="79" t="s">
        <v>32</v>
      </c>
      <c r="M48" s="82">
        <v>200</v>
      </c>
      <c r="N48" s="82">
        <v>3.7</v>
      </c>
      <c r="O48" s="82">
        <v>740</v>
      </c>
      <c r="P48" s="82"/>
      <c r="Q48" s="82"/>
      <c r="R48" s="82">
        <v>740</v>
      </c>
      <c r="S48" s="77">
        <f t="shared" si="0"/>
        <v>19181540</v>
      </c>
      <c r="T48" s="65"/>
    </row>
    <row r="49" spans="1:20" s="14" customFormat="1" x14ac:dyDescent="0.3">
      <c r="A49" s="78" t="s">
        <v>1315</v>
      </c>
      <c r="B49" s="79" t="s">
        <v>1359</v>
      </c>
      <c r="C49" s="80">
        <v>1745327</v>
      </c>
      <c r="D49" s="79" t="s">
        <v>27</v>
      </c>
      <c r="E49" s="78"/>
      <c r="F49" s="79" t="s">
        <v>28</v>
      </c>
      <c r="G49" s="79" t="s">
        <v>29</v>
      </c>
      <c r="H49" s="79">
        <v>25921</v>
      </c>
      <c r="I49" s="79">
        <v>6</v>
      </c>
      <c r="J49" s="81" t="s">
        <v>247</v>
      </c>
      <c r="K49" s="79" t="s">
        <v>248</v>
      </c>
      <c r="L49" s="79" t="s">
        <v>32</v>
      </c>
      <c r="M49" s="82">
        <v>100</v>
      </c>
      <c r="N49" s="82">
        <v>4.0999999999999996</v>
      </c>
      <c r="O49" s="82">
        <v>410</v>
      </c>
      <c r="P49" s="82"/>
      <c r="Q49" s="82"/>
      <c r="R49" s="82">
        <v>410</v>
      </c>
      <c r="S49" s="77">
        <f t="shared" si="0"/>
        <v>10627610</v>
      </c>
      <c r="T49" s="65"/>
    </row>
    <row r="50" spans="1:20" s="14" customFormat="1" x14ac:dyDescent="0.3">
      <c r="A50" s="78" t="s">
        <v>1315</v>
      </c>
      <c r="B50" s="79" t="s">
        <v>1359</v>
      </c>
      <c r="C50" s="80">
        <v>1745327</v>
      </c>
      <c r="D50" s="79" t="s">
        <v>27</v>
      </c>
      <c r="E50" s="78"/>
      <c r="F50" s="79" t="s">
        <v>28</v>
      </c>
      <c r="G50" s="79" t="s">
        <v>29</v>
      </c>
      <c r="H50" s="79">
        <v>25921</v>
      </c>
      <c r="I50" s="79">
        <v>7</v>
      </c>
      <c r="J50" s="81" t="s">
        <v>288</v>
      </c>
      <c r="K50" s="79" t="s">
        <v>289</v>
      </c>
      <c r="L50" s="79" t="s">
        <v>32</v>
      </c>
      <c r="M50" s="82">
        <v>200</v>
      </c>
      <c r="N50" s="82">
        <v>3.48</v>
      </c>
      <c r="O50" s="82">
        <v>696</v>
      </c>
      <c r="P50" s="82"/>
      <c r="Q50" s="82"/>
      <c r="R50" s="82">
        <v>696</v>
      </c>
      <c r="S50" s="77">
        <f t="shared" si="0"/>
        <v>18041016</v>
      </c>
      <c r="T50" s="65"/>
    </row>
    <row r="51" spans="1:20" s="14" customFormat="1" x14ac:dyDescent="0.3">
      <c r="A51" s="78" t="s">
        <v>1315</v>
      </c>
      <c r="B51" s="79" t="s">
        <v>1359</v>
      </c>
      <c r="C51" s="80">
        <v>1745327</v>
      </c>
      <c r="D51" s="79" t="s">
        <v>27</v>
      </c>
      <c r="E51" s="78"/>
      <c r="F51" s="79" t="s">
        <v>28</v>
      </c>
      <c r="G51" s="79" t="s">
        <v>29</v>
      </c>
      <c r="H51" s="79">
        <v>25921</v>
      </c>
      <c r="I51" s="79">
        <v>8</v>
      </c>
      <c r="J51" s="81" t="s">
        <v>68</v>
      </c>
      <c r="K51" s="79" t="s">
        <v>69</v>
      </c>
      <c r="L51" s="79" t="s">
        <v>32</v>
      </c>
      <c r="M51" s="82">
        <v>400</v>
      </c>
      <c r="N51" s="82">
        <v>3.47</v>
      </c>
      <c r="O51" s="82">
        <v>1388</v>
      </c>
      <c r="P51" s="82"/>
      <c r="Q51" s="82"/>
      <c r="R51" s="82">
        <v>1388</v>
      </c>
      <c r="S51" s="77">
        <f t="shared" si="0"/>
        <v>35978348</v>
      </c>
      <c r="T51" s="65"/>
    </row>
    <row r="52" spans="1:20" s="14" customFormat="1" x14ac:dyDescent="0.3">
      <c r="A52" s="78" t="s">
        <v>1315</v>
      </c>
      <c r="B52" s="79" t="s">
        <v>1359</v>
      </c>
      <c r="C52" s="80">
        <v>1745327</v>
      </c>
      <c r="D52" s="79" t="s">
        <v>27</v>
      </c>
      <c r="E52" s="78"/>
      <c r="F52" s="79" t="s">
        <v>28</v>
      </c>
      <c r="G52" s="79" t="s">
        <v>29</v>
      </c>
      <c r="H52" s="79">
        <v>25921</v>
      </c>
      <c r="I52" s="79">
        <v>9</v>
      </c>
      <c r="J52" s="81" t="s">
        <v>70</v>
      </c>
      <c r="K52" s="79" t="s">
        <v>71</v>
      </c>
      <c r="L52" s="79" t="s">
        <v>32</v>
      </c>
      <c r="M52" s="82">
        <v>200</v>
      </c>
      <c r="N52" s="82">
        <v>2.57</v>
      </c>
      <c r="O52" s="82">
        <v>514</v>
      </c>
      <c r="P52" s="82"/>
      <c r="Q52" s="82"/>
      <c r="R52" s="82">
        <v>514</v>
      </c>
      <c r="S52" s="77">
        <f t="shared" si="0"/>
        <v>13323394</v>
      </c>
      <c r="T52" s="65"/>
    </row>
    <row r="53" spans="1:20" s="14" customFormat="1" x14ac:dyDescent="0.3">
      <c r="A53" s="78" t="s">
        <v>1315</v>
      </c>
      <c r="B53" s="79" t="s">
        <v>1359</v>
      </c>
      <c r="C53" s="80">
        <v>1745327</v>
      </c>
      <c r="D53" s="79" t="s">
        <v>27</v>
      </c>
      <c r="E53" s="78"/>
      <c r="F53" s="79" t="s">
        <v>28</v>
      </c>
      <c r="G53" s="79" t="s">
        <v>29</v>
      </c>
      <c r="H53" s="79">
        <v>25921</v>
      </c>
      <c r="I53" s="79">
        <v>10</v>
      </c>
      <c r="J53" s="81" t="s">
        <v>261</v>
      </c>
      <c r="K53" s="79" t="s">
        <v>262</v>
      </c>
      <c r="L53" s="79" t="s">
        <v>32</v>
      </c>
      <c r="M53" s="82">
        <v>100</v>
      </c>
      <c r="N53" s="82">
        <v>3.51</v>
      </c>
      <c r="O53" s="82">
        <v>351</v>
      </c>
      <c r="P53" s="82"/>
      <c r="Q53" s="82"/>
      <c r="R53" s="82">
        <v>351</v>
      </c>
      <c r="S53" s="77">
        <f t="shared" si="0"/>
        <v>9098271</v>
      </c>
      <c r="T53" s="65"/>
    </row>
    <row r="54" spans="1:20" s="14" customFormat="1" x14ac:dyDescent="0.3">
      <c r="A54" s="78" t="s">
        <v>1315</v>
      </c>
      <c r="B54" s="79" t="s">
        <v>1359</v>
      </c>
      <c r="C54" s="80">
        <v>1745327</v>
      </c>
      <c r="D54" s="79" t="s">
        <v>27</v>
      </c>
      <c r="E54" s="78"/>
      <c r="F54" s="79" t="s">
        <v>28</v>
      </c>
      <c r="G54" s="79" t="s">
        <v>29</v>
      </c>
      <c r="H54" s="79">
        <v>25921</v>
      </c>
      <c r="I54" s="79">
        <v>11</v>
      </c>
      <c r="J54" s="81"/>
      <c r="K54" s="79" t="s">
        <v>1376</v>
      </c>
      <c r="L54" s="79" t="s">
        <v>46</v>
      </c>
      <c r="M54" s="82">
        <v>0</v>
      </c>
      <c r="N54" s="82">
        <v>0</v>
      </c>
      <c r="O54" s="82">
        <v>0</v>
      </c>
      <c r="P54" s="82"/>
      <c r="Q54" s="82"/>
      <c r="R54" s="82">
        <v>0</v>
      </c>
      <c r="S54" s="77">
        <f t="shared" si="0"/>
        <v>0</v>
      </c>
      <c r="T54" s="65"/>
    </row>
    <row r="55" spans="1:20" s="14" customFormat="1" x14ac:dyDescent="0.3">
      <c r="A55" s="78" t="s">
        <v>1316</v>
      </c>
      <c r="B55" s="79" t="s">
        <v>1360</v>
      </c>
      <c r="C55" s="80">
        <v>1745336</v>
      </c>
      <c r="D55" s="79" t="s">
        <v>98</v>
      </c>
      <c r="E55" s="78"/>
      <c r="F55" s="79" t="s">
        <v>99</v>
      </c>
      <c r="G55" s="79" t="s">
        <v>81</v>
      </c>
      <c r="H55" s="79">
        <v>24155</v>
      </c>
      <c r="I55" s="79">
        <v>1</v>
      </c>
      <c r="J55" s="81" t="s">
        <v>184</v>
      </c>
      <c r="K55" s="79" t="s">
        <v>185</v>
      </c>
      <c r="L55" s="79" t="s">
        <v>32</v>
      </c>
      <c r="M55" s="82">
        <v>2</v>
      </c>
      <c r="N55" s="82">
        <v>41.37</v>
      </c>
      <c r="O55" s="82">
        <v>82.74</v>
      </c>
      <c r="P55" s="82"/>
      <c r="Q55" s="82"/>
      <c r="R55" s="82">
        <v>82.74</v>
      </c>
      <c r="S55" s="77">
        <f t="shared" si="0"/>
        <v>1998585</v>
      </c>
      <c r="T55" s="65"/>
    </row>
    <row r="56" spans="1:20" s="14" customFormat="1" x14ac:dyDescent="0.3">
      <c r="A56" s="78" t="s">
        <v>1316</v>
      </c>
      <c r="B56" s="79" t="s">
        <v>1360</v>
      </c>
      <c r="C56" s="80">
        <v>1745336</v>
      </c>
      <c r="D56" s="79" t="s">
        <v>98</v>
      </c>
      <c r="E56" s="78"/>
      <c r="F56" s="79" t="s">
        <v>99</v>
      </c>
      <c r="G56" s="79" t="s">
        <v>81</v>
      </c>
      <c r="H56" s="79">
        <v>24155</v>
      </c>
      <c r="I56" s="79">
        <v>2</v>
      </c>
      <c r="J56" s="81" t="s">
        <v>186</v>
      </c>
      <c r="K56" s="79" t="s">
        <v>187</v>
      </c>
      <c r="L56" s="79" t="s">
        <v>32</v>
      </c>
      <c r="M56" s="82">
        <v>10</v>
      </c>
      <c r="N56" s="82">
        <v>41.34</v>
      </c>
      <c r="O56" s="82">
        <v>413.4</v>
      </c>
      <c r="P56" s="82"/>
      <c r="Q56" s="82"/>
      <c r="R56" s="82">
        <v>413.4</v>
      </c>
      <c r="S56" s="77">
        <f t="shared" si="0"/>
        <v>9985677</v>
      </c>
      <c r="T56" s="65"/>
    </row>
    <row r="57" spans="1:20" s="14" customFormat="1" x14ac:dyDescent="0.3">
      <c r="A57" s="78" t="s">
        <v>1316</v>
      </c>
      <c r="B57" s="79" t="s">
        <v>1360</v>
      </c>
      <c r="C57" s="80">
        <v>1745336</v>
      </c>
      <c r="D57" s="79" t="s">
        <v>98</v>
      </c>
      <c r="E57" s="78"/>
      <c r="F57" s="79" t="s">
        <v>99</v>
      </c>
      <c r="G57" s="79" t="s">
        <v>81</v>
      </c>
      <c r="H57" s="79">
        <v>24155</v>
      </c>
      <c r="I57" s="79">
        <v>3</v>
      </c>
      <c r="J57" s="81" t="s">
        <v>188</v>
      </c>
      <c r="K57" s="79" t="s">
        <v>189</v>
      </c>
      <c r="L57" s="79" t="s">
        <v>32</v>
      </c>
      <c r="M57" s="82">
        <v>2</v>
      </c>
      <c r="N57" s="82">
        <v>41.37</v>
      </c>
      <c r="O57" s="82">
        <v>82.74</v>
      </c>
      <c r="P57" s="82"/>
      <c r="Q57" s="82"/>
      <c r="R57" s="82">
        <v>82.74</v>
      </c>
      <c r="S57" s="77">
        <f t="shared" si="0"/>
        <v>1998585</v>
      </c>
      <c r="T57" s="65"/>
    </row>
    <row r="58" spans="1:20" s="14" customFormat="1" x14ac:dyDescent="0.3">
      <c r="A58" s="78" t="s">
        <v>1316</v>
      </c>
      <c r="B58" s="79" t="s">
        <v>1360</v>
      </c>
      <c r="C58" s="80">
        <v>1745336</v>
      </c>
      <c r="D58" s="79" t="s">
        <v>98</v>
      </c>
      <c r="E58" s="78"/>
      <c r="F58" s="79" t="s">
        <v>99</v>
      </c>
      <c r="G58" s="79" t="s">
        <v>81</v>
      </c>
      <c r="H58" s="79">
        <v>24155</v>
      </c>
      <c r="I58" s="79">
        <v>4</v>
      </c>
      <c r="J58" s="81" t="s">
        <v>190</v>
      </c>
      <c r="K58" s="79" t="s">
        <v>191</v>
      </c>
      <c r="L58" s="79" t="s">
        <v>32</v>
      </c>
      <c r="M58" s="82">
        <v>10</v>
      </c>
      <c r="N58" s="82">
        <v>41.34</v>
      </c>
      <c r="O58" s="82">
        <v>413.4</v>
      </c>
      <c r="P58" s="82"/>
      <c r="Q58" s="82"/>
      <c r="R58" s="82">
        <v>413.4</v>
      </c>
      <c r="S58" s="77">
        <f t="shared" si="0"/>
        <v>9985677</v>
      </c>
      <c r="T58" s="65"/>
    </row>
    <row r="59" spans="1:20" s="14" customFormat="1" x14ac:dyDescent="0.3">
      <c r="A59" s="78" t="s">
        <v>1316</v>
      </c>
      <c r="B59" s="79" t="s">
        <v>1360</v>
      </c>
      <c r="C59" s="80">
        <v>1745336</v>
      </c>
      <c r="D59" s="79" t="s">
        <v>98</v>
      </c>
      <c r="E59" s="78"/>
      <c r="F59" s="79" t="s">
        <v>99</v>
      </c>
      <c r="G59" s="79" t="s">
        <v>81</v>
      </c>
      <c r="H59" s="79">
        <v>24155</v>
      </c>
      <c r="I59" s="79">
        <v>5</v>
      </c>
      <c r="J59" s="81"/>
      <c r="K59" s="79" t="s">
        <v>1377</v>
      </c>
      <c r="L59" s="79" t="s">
        <v>46</v>
      </c>
      <c r="M59" s="82">
        <v>0</v>
      </c>
      <c r="N59" s="82">
        <v>0</v>
      </c>
      <c r="O59" s="82">
        <v>0</v>
      </c>
      <c r="P59" s="82"/>
      <c r="Q59" s="82"/>
      <c r="R59" s="82">
        <v>0</v>
      </c>
      <c r="S59" s="77">
        <f t="shared" si="0"/>
        <v>0</v>
      </c>
      <c r="T59" s="65"/>
    </row>
    <row r="60" spans="1:20" s="14" customFormat="1" x14ac:dyDescent="0.3">
      <c r="A60" s="78" t="s">
        <v>1317</v>
      </c>
      <c r="B60" s="79" t="s">
        <v>1360</v>
      </c>
      <c r="C60" s="80">
        <v>1745337</v>
      </c>
      <c r="D60" s="79" t="s">
        <v>125</v>
      </c>
      <c r="E60" s="78"/>
      <c r="F60" s="79" t="s">
        <v>126</v>
      </c>
      <c r="G60" s="79" t="s">
        <v>81</v>
      </c>
      <c r="H60" s="79">
        <v>24155</v>
      </c>
      <c r="I60" s="79">
        <v>1</v>
      </c>
      <c r="J60" s="81" t="s">
        <v>84</v>
      </c>
      <c r="K60" s="79" t="s">
        <v>85</v>
      </c>
      <c r="L60" s="79" t="s">
        <v>32</v>
      </c>
      <c r="M60" s="82">
        <v>2200</v>
      </c>
      <c r="N60" s="82">
        <v>5.85</v>
      </c>
      <c r="O60" s="82">
        <v>12870</v>
      </c>
      <c r="P60" s="82"/>
      <c r="Q60" s="82"/>
      <c r="R60" s="82">
        <v>12870</v>
      </c>
      <c r="S60" s="77">
        <f t="shared" si="0"/>
        <v>310874850</v>
      </c>
      <c r="T60" s="65"/>
    </row>
    <row r="61" spans="1:20" s="14" customFormat="1" x14ac:dyDescent="0.3">
      <c r="A61" s="78" t="s">
        <v>1317</v>
      </c>
      <c r="B61" s="79" t="s">
        <v>1360</v>
      </c>
      <c r="C61" s="80">
        <v>1745337</v>
      </c>
      <c r="D61" s="79" t="s">
        <v>125</v>
      </c>
      <c r="E61" s="78"/>
      <c r="F61" s="79" t="s">
        <v>126</v>
      </c>
      <c r="G61" s="79" t="s">
        <v>81</v>
      </c>
      <c r="H61" s="79">
        <v>24155</v>
      </c>
      <c r="I61" s="79">
        <v>2</v>
      </c>
      <c r="J61" s="81" t="s">
        <v>157</v>
      </c>
      <c r="K61" s="79" t="s">
        <v>158</v>
      </c>
      <c r="L61" s="79" t="s">
        <v>32</v>
      </c>
      <c r="M61" s="82">
        <v>500</v>
      </c>
      <c r="N61" s="82">
        <v>6.33</v>
      </c>
      <c r="O61" s="82">
        <v>3165</v>
      </c>
      <c r="P61" s="82"/>
      <c r="Q61" s="82"/>
      <c r="R61" s="82">
        <v>3165</v>
      </c>
      <c r="S61" s="77">
        <f t="shared" si="0"/>
        <v>76450575</v>
      </c>
      <c r="T61" s="65"/>
    </row>
    <row r="62" spans="1:20" s="14" customFormat="1" x14ac:dyDescent="0.3">
      <c r="A62" s="78" t="s">
        <v>1317</v>
      </c>
      <c r="B62" s="79" t="s">
        <v>1360</v>
      </c>
      <c r="C62" s="80">
        <v>1745337</v>
      </c>
      <c r="D62" s="79" t="s">
        <v>125</v>
      </c>
      <c r="E62" s="78"/>
      <c r="F62" s="79" t="s">
        <v>126</v>
      </c>
      <c r="G62" s="79" t="s">
        <v>81</v>
      </c>
      <c r="H62" s="79">
        <v>24155</v>
      </c>
      <c r="I62" s="79">
        <v>3</v>
      </c>
      <c r="J62" s="81" t="s">
        <v>167</v>
      </c>
      <c r="K62" s="79" t="s">
        <v>168</v>
      </c>
      <c r="L62" s="79" t="s">
        <v>32</v>
      </c>
      <c r="M62" s="82">
        <v>600</v>
      </c>
      <c r="N62" s="82">
        <v>6.33</v>
      </c>
      <c r="O62" s="82">
        <v>3798</v>
      </c>
      <c r="P62" s="82"/>
      <c r="Q62" s="82"/>
      <c r="R62" s="82">
        <v>3798</v>
      </c>
      <c r="S62" s="77">
        <f t="shared" si="0"/>
        <v>91740690</v>
      </c>
      <c r="T62" s="65"/>
    </row>
    <row r="63" spans="1:20" s="14" customFormat="1" x14ac:dyDescent="0.3">
      <c r="A63" s="78" t="s">
        <v>1317</v>
      </c>
      <c r="B63" s="79" t="s">
        <v>1360</v>
      </c>
      <c r="C63" s="80">
        <v>1745337</v>
      </c>
      <c r="D63" s="79" t="s">
        <v>125</v>
      </c>
      <c r="E63" s="78"/>
      <c r="F63" s="79" t="s">
        <v>126</v>
      </c>
      <c r="G63" s="79" t="s">
        <v>81</v>
      </c>
      <c r="H63" s="79">
        <v>24155</v>
      </c>
      <c r="I63" s="79">
        <v>4</v>
      </c>
      <c r="J63" s="81"/>
      <c r="K63" s="79" t="s">
        <v>1378</v>
      </c>
      <c r="L63" s="79" t="s">
        <v>46</v>
      </c>
      <c r="M63" s="82">
        <v>0</v>
      </c>
      <c r="N63" s="82">
        <v>0</v>
      </c>
      <c r="O63" s="82">
        <v>0</v>
      </c>
      <c r="P63" s="82"/>
      <c r="Q63" s="82"/>
      <c r="R63" s="82">
        <v>0</v>
      </c>
      <c r="S63" s="77">
        <f t="shared" si="0"/>
        <v>0</v>
      </c>
      <c r="T63" s="65"/>
    </row>
    <row r="64" spans="1:20" s="14" customFormat="1" x14ac:dyDescent="0.3">
      <c r="A64" s="78" t="s">
        <v>1318</v>
      </c>
      <c r="B64" s="79" t="s">
        <v>1360</v>
      </c>
      <c r="C64" s="80">
        <v>1745338</v>
      </c>
      <c r="D64" s="79" t="s">
        <v>125</v>
      </c>
      <c r="E64" s="78"/>
      <c r="F64" s="79" t="s">
        <v>126</v>
      </c>
      <c r="G64" s="79" t="s">
        <v>81</v>
      </c>
      <c r="H64" s="79">
        <v>24155</v>
      </c>
      <c r="I64" s="79">
        <v>1</v>
      </c>
      <c r="J64" s="81" t="s">
        <v>135</v>
      </c>
      <c r="K64" s="79" t="s">
        <v>136</v>
      </c>
      <c r="L64" s="79" t="s">
        <v>32</v>
      </c>
      <c r="M64" s="82">
        <v>600</v>
      </c>
      <c r="N64" s="82">
        <v>5.68</v>
      </c>
      <c r="O64" s="82">
        <v>3408</v>
      </c>
      <c r="P64" s="82"/>
      <c r="Q64" s="82"/>
      <c r="R64" s="82">
        <v>3408</v>
      </c>
      <c r="S64" s="77">
        <f t="shared" si="0"/>
        <v>82320240</v>
      </c>
      <c r="T64" s="65"/>
    </row>
    <row r="65" spans="1:20" s="14" customFormat="1" x14ac:dyDescent="0.3">
      <c r="A65" s="78" t="s">
        <v>1318</v>
      </c>
      <c r="B65" s="79" t="s">
        <v>1360</v>
      </c>
      <c r="C65" s="80">
        <v>1745338</v>
      </c>
      <c r="D65" s="79" t="s">
        <v>125</v>
      </c>
      <c r="E65" s="78"/>
      <c r="F65" s="79" t="s">
        <v>126</v>
      </c>
      <c r="G65" s="79" t="s">
        <v>81</v>
      </c>
      <c r="H65" s="79">
        <v>24155</v>
      </c>
      <c r="I65" s="79">
        <v>2</v>
      </c>
      <c r="J65" s="81" t="s">
        <v>143</v>
      </c>
      <c r="K65" s="79" t="s">
        <v>144</v>
      </c>
      <c r="L65" s="79" t="s">
        <v>32</v>
      </c>
      <c r="M65" s="82">
        <v>700</v>
      </c>
      <c r="N65" s="82">
        <v>5.68</v>
      </c>
      <c r="O65" s="82">
        <v>3976</v>
      </c>
      <c r="P65" s="82"/>
      <c r="Q65" s="82"/>
      <c r="R65" s="82">
        <v>3976</v>
      </c>
      <c r="S65" s="77">
        <f t="shared" si="0"/>
        <v>96040280</v>
      </c>
      <c r="T65" s="65"/>
    </row>
    <row r="66" spans="1:20" s="14" customFormat="1" x14ac:dyDescent="0.3">
      <c r="A66" s="78" t="s">
        <v>1318</v>
      </c>
      <c r="B66" s="79" t="s">
        <v>1360</v>
      </c>
      <c r="C66" s="80">
        <v>1745338</v>
      </c>
      <c r="D66" s="79" t="s">
        <v>125</v>
      </c>
      <c r="E66" s="78"/>
      <c r="F66" s="79" t="s">
        <v>126</v>
      </c>
      <c r="G66" s="79" t="s">
        <v>81</v>
      </c>
      <c r="H66" s="79">
        <v>24155</v>
      </c>
      <c r="I66" s="79">
        <v>3</v>
      </c>
      <c r="J66" s="81"/>
      <c r="K66" s="79" t="s">
        <v>1379</v>
      </c>
      <c r="L66" s="79" t="s">
        <v>46</v>
      </c>
      <c r="M66" s="82">
        <v>0</v>
      </c>
      <c r="N66" s="82">
        <v>0</v>
      </c>
      <c r="O66" s="82">
        <v>0</v>
      </c>
      <c r="P66" s="82"/>
      <c r="Q66" s="82"/>
      <c r="R66" s="82">
        <v>0</v>
      </c>
      <c r="S66" s="77">
        <f t="shared" si="0"/>
        <v>0</v>
      </c>
      <c r="T66" s="65"/>
    </row>
    <row r="67" spans="1:20" s="14" customFormat="1" x14ac:dyDescent="0.3">
      <c r="A67" s="78" t="s">
        <v>1320</v>
      </c>
      <c r="B67" s="79" t="s">
        <v>1361</v>
      </c>
      <c r="C67" s="80">
        <v>1745349</v>
      </c>
      <c r="D67" s="79" t="s">
        <v>208</v>
      </c>
      <c r="E67" s="78"/>
      <c r="F67" s="79" t="s">
        <v>209</v>
      </c>
      <c r="G67" s="79" t="s">
        <v>81</v>
      </c>
      <c r="H67" s="79">
        <v>24228</v>
      </c>
      <c r="I67" s="79">
        <v>1</v>
      </c>
      <c r="J67" s="81" t="s">
        <v>210</v>
      </c>
      <c r="K67" s="79" t="s">
        <v>859</v>
      </c>
      <c r="L67" s="79" t="s">
        <v>32</v>
      </c>
      <c r="M67" s="82">
        <v>1100</v>
      </c>
      <c r="N67" s="82">
        <v>5.2850000000000001</v>
      </c>
      <c r="O67" s="82">
        <v>5813.5</v>
      </c>
      <c r="P67" s="82"/>
      <c r="Q67" s="82"/>
      <c r="R67" s="82">
        <v>5813.5</v>
      </c>
      <c r="S67" s="77">
        <f t="shared" si="0"/>
        <v>140849478</v>
      </c>
      <c r="T67" s="65"/>
    </row>
    <row r="68" spans="1:20" s="14" customFormat="1" x14ac:dyDescent="0.3">
      <c r="A68" s="78" t="s">
        <v>1320</v>
      </c>
      <c r="B68" s="79" t="s">
        <v>1361</v>
      </c>
      <c r="C68" s="80">
        <v>1745349</v>
      </c>
      <c r="D68" s="79" t="s">
        <v>208</v>
      </c>
      <c r="E68" s="78"/>
      <c r="F68" s="79" t="s">
        <v>209</v>
      </c>
      <c r="G68" s="79" t="s">
        <v>81</v>
      </c>
      <c r="H68" s="79">
        <v>24228</v>
      </c>
      <c r="I68" s="79">
        <v>2</v>
      </c>
      <c r="J68" s="81" t="s">
        <v>212</v>
      </c>
      <c r="K68" s="79" t="s">
        <v>213</v>
      </c>
      <c r="L68" s="79" t="s">
        <v>32</v>
      </c>
      <c r="M68" s="82">
        <v>1800</v>
      </c>
      <c r="N68" s="82">
        <v>5.1269999999999998</v>
      </c>
      <c r="O68" s="82">
        <v>9228.6</v>
      </c>
      <c r="P68" s="82"/>
      <c r="Q68" s="82"/>
      <c r="R68" s="82">
        <v>9228.6</v>
      </c>
      <c r="S68" s="77">
        <f t="shared" si="0"/>
        <v>223590521</v>
      </c>
      <c r="T68" s="65"/>
    </row>
    <row r="69" spans="1:20" s="14" customFormat="1" x14ac:dyDescent="0.3">
      <c r="A69" s="78" t="s">
        <v>1320</v>
      </c>
      <c r="B69" s="79" t="s">
        <v>1361</v>
      </c>
      <c r="C69" s="80">
        <v>1745349</v>
      </c>
      <c r="D69" s="79" t="s">
        <v>208</v>
      </c>
      <c r="E69" s="78"/>
      <c r="F69" s="79" t="s">
        <v>209</v>
      </c>
      <c r="G69" s="79" t="s">
        <v>81</v>
      </c>
      <c r="H69" s="79">
        <v>24228</v>
      </c>
      <c r="I69" s="79">
        <v>3</v>
      </c>
      <c r="J69" s="81" t="s">
        <v>214</v>
      </c>
      <c r="K69" s="79" t="s">
        <v>1196</v>
      </c>
      <c r="L69" s="79" t="s">
        <v>32</v>
      </c>
      <c r="M69" s="82">
        <v>4000</v>
      </c>
      <c r="N69" s="82">
        <v>5.1550000000000002</v>
      </c>
      <c r="O69" s="82">
        <v>20620</v>
      </c>
      <c r="P69" s="82"/>
      <c r="Q69" s="82"/>
      <c r="R69" s="82">
        <v>20620</v>
      </c>
      <c r="S69" s="77">
        <f t="shared" ref="S69:S132" si="1">ROUND(M69*N69*H69,0)</f>
        <v>499581360</v>
      </c>
      <c r="T69" s="65"/>
    </row>
    <row r="70" spans="1:20" s="14" customFormat="1" x14ac:dyDescent="0.3">
      <c r="A70" s="78" t="s">
        <v>1320</v>
      </c>
      <c r="B70" s="79" t="s">
        <v>1361</v>
      </c>
      <c r="C70" s="80">
        <v>1745349</v>
      </c>
      <c r="D70" s="79" t="s">
        <v>208</v>
      </c>
      <c r="E70" s="78"/>
      <c r="F70" s="79" t="s">
        <v>209</v>
      </c>
      <c r="G70" s="79" t="s">
        <v>81</v>
      </c>
      <c r="H70" s="79">
        <v>24228</v>
      </c>
      <c r="I70" s="79">
        <v>4</v>
      </c>
      <c r="J70" s="81" t="s">
        <v>216</v>
      </c>
      <c r="K70" s="79" t="s">
        <v>217</v>
      </c>
      <c r="L70" s="79" t="s">
        <v>32</v>
      </c>
      <c r="M70" s="82">
        <v>1000</v>
      </c>
      <c r="N70" s="82">
        <v>5.2850000000000001</v>
      </c>
      <c r="O70" s="82">
        <v>5285</v>
      </c>
      <c r="P70" s="82"/>
      <c r="Q70" s="82"/>
      <c r="R70" s="82">
        <v>5285</v>
      </c>
      <c r="S70" s="77">
        <f t="shared" si="1"/>
        <v>128044980</v>
      </c>
      <c r="T70" s="65"/>
    </row>
    <row r="71" spans="1:20" s="14" customFormat="1" x14ac:dyDescent="0.3">
      <c r="A71" s="78" t="s">
        <v>1320</v>
      </c>
      <c r="B71" s="79" t="s">
        <v>1361</v>
      </c>
      <c r="C71" s="80">
        <v>1745349</v>
      </c>
      <c r="D71" s="79" t="s">
        <v>208</v>
      </c>
      <c r="E71" s="78"/>
      <c r="F71" s="79" t="s">
        <v>209</v>
      </c>
      <c r="G71" s="79" t="s">
        <v>81</v>
      </c>
      <c r="H71" s="79">
        <v>24228</v>
      </c>
      <c r="I71" s="79">
        <v>5</v>
      </c>
      <c r="J71" s="81" t="s">
        <v>218</v>
      </c>
      <c r="K71" s="79" t="s">
        <v>1020</v>
      </c>
      <c r="L71" s="79" t="s">
        <v>32</v>
      </c>
      <c r="M71" s="82">
        <v>1500</v>
      </c>
      <c r="N71" s="82">
        <v>5.1269999999999998</v>
      </c>
      <c r="O71" s="82">
        <v>7690.5</v>
      </c>
      <c r="P71" s="82"/>
      <c r="Q71" s="82"/>
      <c r="R71" s="82">
        <v>7690.5</v>
      </c>
      <c r="S71" s="77">
        <f t="shared" si="1"/>
        <v>186325434</v>
      </c>
      <c r="T71" s="65"/>
    </row>
    <row r="72" spans="1:20" s="14" customFormat="1" x14ac:dyDescent="0.3">
      <c r="A72" s="78" t="s">
        <v>1320</v>
      </c>
      <c r="B72" s="79" t="s">
        <v>1361</v>
      </c>
      <c r="C72" s="80">
        <v>1745349</v>
      </c>
      <c r="D72" s="79" t="s">
        <v>208</v>
      </c>
      <c r="E72" s="78"/>
      <c r="F72" s="79" t="s">
        <v>209</v>
      </c>
      <c r="G72" s="79" t="s">
        <v>81</v>
      </c>
      <c r="H72" s="79">
        <v>24228</v>
      </c>
      <c r="I72" s="79">
        <v>6</v>
      </c>
      <c r="J72" s="81" t="s">
        <v>220</v>
      </c>
      <c r="K72" s="79" t="s">
        <v>1021</v>
      </c>
      <c r="L72" s="79" t="s">
        <v>32</v>
      </c>
      <c r="M72" s="82">
        <v>4000</v>
      </c>
      <c r="N72" s="82">
        <v>5.1550000000000002</v>
      </c>
      <c r="O72" s="82">
        <v>20620</v>
      </c>
      <c r="P72" s="82"/>
      <c r="Q72" s="82"/>
      <c r="R72" s="82">
        <v>20620</v>
      </c>
      <c r="S72" s="77">
        <f t="shared" si="1"/>
        <v>499581360</v>
      </c>
      <c r="T72" s="65"/>
    </row>
    <row r="73" spans="1:20" s="14" customFormat="1" x14ac:dyDescent="0.3">
      <c r="A73" s="78" t="s">
        <v>1320</v>
      </c>
      <c r="B73" s="79" t="s">
        <v>1361</v>
      </c>
      <c r="C73" s="80">
        <v>1745349</v>
      </c>
      <c r="D73" s="79" t="s">
        <v>208</v>
      </c>
      <c r="E73" s="78"/>
      <c r="F73" s="79" t="s">
        <v>209</v>
      </c>
      <c r="G73" s="79" t="s">
        <v>81</v>
      </c>
      <c r="H73" s="79">
        <v>24228</v>
      </c>
      <c r="I73" s="79">
        <v>7</v>
      </c>
      <c r="J73" s="81" t="s">
        <v>74</v>
      </c>
      <c r="K73" s="79" t="s">
        <v>75</v>
      </c>
      <c r="L73" s="79" t="s">
        <v>32</v>
      </c>
      <c r="M73" s="82">
        <v>13000</v>
      </c>
      <c r="N73" s="82">
        <v>1.63</v>
      </c>
      <c r="O73" s="82">
        <v>21190</v>
      </c>
      <c r="P73" s="82"/>
      <c r="Q73" s="82"/>
      <c r="R73" s="82">
        <v>21190</v>
      </c>
      <c r="S73" s="77">
        <f t="shared" si="1"/>
        <v>513391320</v>
      </c>
      <c r="T73" s="65"/>
    </row>
    <row r="74" spans="1:20" s="14" customFormat="1" x14ac:dyDescent="0.3">
      <c r="A74" s="78" t="s">
        <v>1320</v>
      </c>
      <c r="B74" s="79" t="s">
        <v>1361</v>
      </c>
      <c r="C74" s="80">
        <v>1745349</v>
      </c>
      <c r="D74" s="79" t="s">
        <v>208</v>
      </c>
      <c r="E74" s="78"/>
      <c r="F74" s="79" t="s">
        <v>209</v>
      </c>
      <c r="G74" s="79" t="s">
        <v>81</v>
      </c>
      <c r="H74" s="79">
        <v>24228</v>
      </c>
      <c r="I74" s="79">
        <v>8</v>
      </c>
      <c r="J74" s="81" t="s">
        <v>224</v>
      </c>
      <c r="K74" s="79" t="s">
        <v>225</v>
      </c>
      <c r="L74" s="79" t="s">
        <v>32</v>
      </c>
      <c r="M74" s="82">
        <v>300</v>
      </c>
      <c r="N74" s="82">
        <v>5.2750000000000004</v>
      </c>
      <c r="O74" s="82">
        <v>1582.5</v>
      </c>
      <c r="P74" s="82"/>
      <c r="Q74" s="82"/>
      <c r="R74" s="82">
        <v>1582.5</v>
      </c>
      <c r="S74" s="77">
        <f t="shared" si="1"/>
        <v>38340810</v>
      </c>
      <c r="T74" s="65"/>
    </row>
    <row r="75" spans="1:20" s="14" customFormat="1" x14ac:dyDescent="0.3">
      <c r="A75" s="78" t="s">
        <v>1320</v>
      </c>
      <c r="B75" s="79" t="s">
        <v>1361</v>
      </c>
      <c r="C75" s="80">
        <v>1745349</v>
      </c>
      <c r="D75" s="79" t="s">
        <v>208</v>
      </c>
      <c r="E75" s="78"/>
      <c r="F75" s="79" t="s">
        <v>209</v>
      </c>
      <c r="G75" s="79" t="s">
        <v>81</v>
      </c>
      <c r="H75" s="79">
        <v>24228</v>
      </c>
      <c r="I75" s="79">
        <v>9</v>
      </c>
      <c r="J75" s="81" t="s">
        <v>226</v>
      </c>
      <c r="K75" s="79" t="s">
        <v>227</v>
      </c>
      <c r="L75" s="79" t="s">
        <v>32</v>
      </c>
      <c r="M75" s="82">
        <v>300</v>
      </c>
      <c r="N75" s="82">
        <v>5.5949999999999998</v>
      </c>
      <c r="O75" s="82">
        <v>1678.5</v>
      </c>
      <c r="P75" s="82"/>
      <c r="Q75" s="82"/>
      <c r="R75" s="82">
        <v>1678.5</v>
      </c>
      <c r="S75" s="77">
        <f t="shared" si="1"/>
        <v>40666698</v>
      </c>
      <c r="T75" s="65"/>
    </row>
    <row r="76" spans="1:20" s="14" customFormat="1" x14ac:dyDescent="0.3">
      <c r="A76" s="78" t="s">
        <v>1320</v>
      </c>
      <c r="B76" s="79" t="s">
        <v>1361</v>
      </c>
      <c r="C76" s="80">
        <v>1745349</v>
      </c>
      <c r="D76" s="79" t="s">
        <v>208</v>
      </c>
      <c r="E76" s="78"/>
      <c r="F76" s="79" t="s">
        <v>209</v>
      </c>
      <c r="G76" s="79" t="s">
        <v>81</v>
      </c>
      <c r="H76" s="79">
        <v>24228</v>
      </c>
      <c r="I76" s="79">
        <v>10</v>
      </c>
      <c r="J76" s="81" t="s">
        <v>228</v>
      </c>
      <c r="K76" s="79" t="s">
        <v>862</v>
      </c>
      <c r="L76" s="79" t="s">
        <v>32</v>
      </c>
      <c r="M76" s="82">
        <v>200</v>
      </c>
      <c r="N76" s="82">
        <v>5.5949999999999998</v>
      </c>
      <c r="O76" s="82">
        <v>1119</v>
      </c>
      <c r="P76" s="82"/>
      <c r="Q76" s="82"/>
      <c r="R76" s="82">
        <v>1119</v>
      </c>
      <c r="S76" s="77">
        <f t="shared" si="1"/>
        <v>27111132</v>
      </c>
      <c r="T76" s="65"/>
    </row>
    <row r="77" spans="1:20" s="14" customFormat="1" x14ac:dyDescent="0.3">
      <c r="A77" s="78" t="s">
        <v>1320</v>
      </c>
      <c r="B77" s="79" t="s">
        <v>1361</v>
      </c>
      <c r="C77" s="80">
        <v>1745349</v>
      </c>
      <c r="D77" s="79" t="s">
        <v>208</v>
      </c>
      <c r="E77" s="78"/>
      <c r="F77" s="79" t="s">
        <v>209</v>
      </c>
      <c r="G77" s="79" t="s">
        <v>81</v>
      </c>
      <c r="H77" s="79">
        <v>24228</v>
      </c>
      <c r="I77" s="79">
        <v>11</v>
      </c>
      <c r="J77" s="81" t="s">
        <v>232</v>
      </c>
      <c r="K77" s="79" t="s">
        <v>233</v>
      </c>
      <c r="L77" s="79" t="s">
        <v>32</v>
      </c>
      <c r="M77" s="82">
        <v>300</v>
      </c>
      <c r="N77" s="82">
        <v>5.2750000000000004</v>
      </c>
      <c r="O77" s="82">
        <v>1582.5</v>
      </c>
      <c r="P77" s="82"/>
      <c r="Q77" s="82"/>
      <c r="R77" s="82">
        <v>1582.5</v>
      </c>
      <c r="S77" s="77">
        <f t="shared" si="1"/>
        <v>38340810</v>
      </c>
      <c r="T77" s="65"/>
    </row>
    <row r="78" spans="1:20" s="14" customFormat="1" x14ac:dyDescent="0.3">
      <c r="A78" s="78" t="s">
        <v>1320</v>
      </c>
      <c r="B78" s="79" t="s">
        <v>1361</v>
      </c>
      <c r="C78" s="80">
        <v>1745349</v>
      </c>
      <c r="D78" s="79" t="s">
        <v>208</v>
      </c>
      <c r="E78" s="78"/>
      <c r="F78" s="79" t="s">
        <v>209</v>
      </c>
      <c r="G78" s="79" t="s">
        <v>81</v>
      </c>
      <c r="H78" s="79">
        <v>24228</v>
      </c>
      <c r="I78" s="79">
        <v>12</v>
      </c>
      <c r="J78" s="81" t="s">
        <v>236</v>
      </c>
      <c r="K78" s="79" t="s">
        <v>237</v>
      </c>
      <c r="L78" s="79" t="s">
        <v>32</v>
      </c>
      <c r="M78" s="82">
        <v>300</v>
      </c>
      <c r="N78" s="82">
        <v>5.5949999999999998</v>
      </c>
      <c r="O78" s="82">
        <v>1678.5</v>
      </c>
      <c r="P78" s="82"/>
      <c r="Q78" s="82"/>
      <c r="R78" s="82">
        <v>1678.5</v>
      </c>
      <c r="S78" s="77">
        <f t="shared" si="1"/>
        <v>40666698</v>
      </c>
      <c r="T78" s="65"/>
    </row>
    <row r="79" spans="1:20" s="14" customFormat="1" x14ac:dyDescent="0.3">
      <c r="A79" s="78" t="s">
        <v>1320</v>
      </c>
      <c r="B79" s="79" t="s">
        <v>1361</v>
      </c>
      <c r="C79" s="80">
        <v>1745349</v>
      </c>
      <c r="D79" s="79" t="s">
        <v>208</v>
      </c>
      <c r="E79" s="78"/>
      <c r="F79" s="79" t="s">
        <v>209</v>
      </c>
      <c r="G79" s="79" t="s">
        <v>81</v>
      </c>
      <c r="H79" s="79">
        <v>24228</v>
      </c>
      <c r="I79" s="79">
        <v>13</v>
      </c>
      <c r="J79" s="81" t="s">
        <v>238</v>
      </c>
      <c r="K79" s="79" t="s">
        <v>239</v>
      </c>
      <c r="L79" s="79" t="s">
        <v>32</v>
      </c>
      <c r="M79" s="82">
        <v>300</v>
      </c>
      <c r="N79" s="82">
        <v>5.5949999999999998</v>
      </c>
      <c r="O79" s="82">
        <v>1678.5</v>
      </c>
      <c r="P79" s="82"/>
      <c r="Q79" s="82"/>
      <c r="R79" s="82">
        <v>1678.5</v>
      </c>
      <c r="S79" s="77">
        <f t="shared" si="1"/>
        <v>40666698</v>
      </c>
      <c r="T79" s="65"/>
    </row>
    <row r="80" spans="1:20" s="14" customFormat="1" x14ac:dyDescent="0.3">
      <c r="A80" s="78" t="s">
        <v>1320</v>
      </c>
      <c r="B80" s="79" t="s">
        <v>1361</v>
      </c>
      <c r="C80" s="80">
        <v>1745349</v>
      </c>
      <c r="D80" s="79" t="s">
        <v>208</v>
      </c>
      <c r="E80" s="78"/>
      <c r="F80" s="79" t="s">
        <v>209</v>
      </c>
      <c r="G80" s="79" t="s">
        <v>81</v>
      </c>
      <c r="H80" s="79">
        <v>24228</v>
      </c>
      <c r="I80" s="79">
        <v>14</v>
      </c>
      <c r="J80" s="81" t="s">
        <v>240</v>
      </c>
      <c r="K80" s="79" t="s">
        <v>241</v>
      </c>
      <c r="L80" s="79" t="s">
        <v>32</v>
      </c>
      <c r="M80" s="82">
        <v>3500</v>
      </c>
      <c r="N80" s="82">
        <v>1.7010000000000001</v>
      </c>
      <c r="O80" s="82">
        <v>5953.5</v>
      </c>
      <c r="P80" s="82"/>
      <c r="Q80" s="82"/>
      <c r="R80" s="82">
        <v>5953.5</v>
      </c>
      <c r="S80" s="77">
        <f t="shared" si="1"/>
        <v>144241398</v>
      </c>
      <c r="T80" s="65"/>
    </row>
    <row r="81" spans="1:20" s="14" customFormat="1" x14ac:dyDescent="0.3">
      <c r="A81" s="78" t="s">
        <v>1320</v>
      </c>
      <c r="B81" s="79" t="s">
        <v>1361</v>
      </c>
      <c r="C81" s="80">
        <v>1745349</v>
      </c>
      <c r="D81" s="79" t="s">
        <v>208</v>
      </c>
      <c r="E81" s="78"/>
      <c r="F81" s="79" t="s">
        <v>209</v>
      </c>
      <c r="G81" s="79" t="s">
        <v>81</v>
      </c>
      <c r="H81" s="79">
        <v>24228</v>
      </c>
      <c r="I81" s="79">
        <v>15</v>
      </c>
      <c r="J81" s="81" t="s">
        <v>242</v>
      </c>
      <c r="K81" s="79" t="s">
        <v>243</v>
      </c>
      <c r="L81" s="79" t="s">
        <v>32</v>
      </c>
      <c r="M81" s="82">
        <v>4000</v>
      </c>
      <c r="N81" s="82">
        <v>1.944</v>
      </c>
      <c r="O81" s="82">
        <v>7776</v>
      </c>
      <c r="P81" s="82"/>
      <c r="Q81" s="82"/>
      <c r="R81" s="82">
        <v>7776</v>
      </c>
      <c r="S81" s="77">
        <f t="shared" si="1"/>
        <v>188396928</v>
      </c>
      <c r="T81" s="65"/>
    </row>
    <row r="82" spans="1:20" s="14" customFormat="1" x14ac:dyDescent="0.3">
      <c r="A82" s="78" t="s">
        <v>1320</v>
      </c>
      <c r="B82" s="79" t="s">
        <v>1361</v>
      </c>
      <c r="C82" s="80">
        <v>1745349</v>
      </c>
      <c r="D82" s="79" t="s">
        <v>208</v>
      </c>
      <c r="E82" s="78"/>
      <c r="F82" s="79" t="s">
        <v>209</v>
      </c>
      <c r="G82" s="79" t="s">
        <v>81</v>
      </c>
      <c r="H82" s="79">
        <v>24228</v>
      </c>
      <c r="I82" s="79">
        <v>16</v>
      </c>
      <c r="J82" s="81"/>
      <c r="K82" s="79" t="s">
        <v>1381</v>
      </c>
      <c r="L82" s="79" t="s">
        <v>46</v>
      </c>
      <c r="M82" s="82">
        <v>0</v>
      </c>
      <c r="N82" s="82">
        <v>0</v>
      </c>
      <c r="O82" s="82">
        <v>0</v>
      </c>
      <c r="P82" s="82"/>
      <c r="Q82" s="82"/>
      <c r="R82" s="82">
        <v>0</v>
      </c>
      <c r="S82" s="77">
        <f t="shared" si="1"/>
        <v>0</v>
      </c>
      <c r="T82" s="65"/>
    </row>
    <row r="83" spans="1:20" s="14" customFormat="1" x14ac:dyDescent="0.3">
      <c r="A83" s="78" t="s">
        <v>1321</v>
      </c>
      <c r="B83" s="79" t="s">
        <v>1361</v>
      </c>
      <c r="C83" s="80">
        <v>1745350</v>
      </c>
      <c r="D83" s="79" t="s">
        <v>208</v>
      </c>
      <c r="E83" s="78"/>
      <c r="F83" s="79" t="s">
        <v>209</v>
      </c>
      <c r="G83" s="79" t="s">
        <v>81</v>
      </c>
      <c r="H83" s="79">
        <v>24228</v>
      </c>
      <c r="I83" s="79">
        <v>1</v>
      </c>
      <c r="J83" s="81" t="s">
        <v>234</v>
      </c>
      <c r="K83" s="79" t="s">
        <v>235</v>
      </c>
      <c r="L83" s="79" t="s">
        <v>32</v>
      </c>
      <c r="M83" s="82">
        <v>200</v>
      </c>
      <c r="N83" s="82">
        <v>5.5949999999999998</v>
      </c>
      <c r="O83" s="82">
        <v>1119</v>
      </c>
      <c r="P83" s="82"/>
      <c r="Q83" s="82"/>
      <c r="R83" s="82">
        <v>1119</v>
      </c>
      <c r="S83" s="77">
        <f t="shared" si="1"/>
        <v>27111132</v>
      </c>
      <c r="T83" s="65"/>
    </row>
    <row r="84" spans="1:20" s="14" customFormat="1" x14ac:dyDescent="0.3">
      <c r="A84" s="78" t="s">
        <v>1321</v>
      </c>
      <c r="B84" s="79" t="s">
        <v>1361</v>
      </c>
      <c r="C84" s="80">
        <v>1745350</v>
      </c>
      <c r="D84" s="79" t="s">
        <v>208</v>
      </c>
      <c r="E84" s="78"/>
      <c r="F84" s="79" t="s">
        <v>209</v>
      </c>
      <c r="G84" s="79" t="s">
        <v>81</v>
      </c>
      <c r="H84" s="79">
        <v>24228</v>
      </c>
      <c r="I84" s="79">
        <v>2</v>
      </c>
      <c r="J84" s="81"/>
      <c r="K84" s="79" t="s">
        <v>1382</v>
      </c>
      <c r="L84" s="79" t="s">
        <v>46</v>
      </c>
      <c r="M84" s="82">
        <v>0</v>
      </c>
      <c r="N84" s="82">
        <v>0</v>
      </c>
      <c r="O84" s="82">
        <v>0</v>
      </c>
      <c r="P84" s="82"/>
      <c r="Q84" s="82"/>
      <c r="R84" s="82">
        <v>0</v>
      </c>
      <c r="S84" s="77">
        <f t="shared" si="1"/>
        <v>0</v>
      </c>
      <c r="T84" s="65"/>
    </row>
    <row r="85" spans="1:20" s="14" customFormat="1" x14ac:dyDescent="0.3">
      <c r="A85" s="78" t="s">
        <v>1322</v>
      </c>
      <c r="B85" s="79" t="s">
        <v>1362</v>
      </c>
      <c r="C85" s="80">
        <v>1745333</v>
      </c>
      <c r="D85" s="79" t="s">
        <v>125</v>
      </c>
      <c r="E85" s="78"/>
      <c r="F85" s="79" t="s">
        <v>126</v>
      </c>
      <c r="G85" s="79" t="s">
        <v>81</v>
      </c>
      <c r="H85" s="79">
        <v>24155</v>
      </c>
      <c r="I85" s="79">
        <v>1</v>
      </c>
      <c r="J85" s="81" t="s">
        <v>88</v>
      </c>
      <c r="K85" s="79" t="s">
        <v>89</v>
      </c>
      <c r="L85" s="79" t="s">
        <v>32</v>
      </c>
      <c r="M85" s="82">
        <v>2500</v>
      </c>
      <c r="N85" s="82">
        <v>5.67</v>
      </c>
      <c r="O85" s="82">
        <v>14175</v>
      </c>
      <c r="P85" s="82"/>
      <c r="Q85" s="82"/>
      <c r="R85" s="82">
        <v>14175</v>
      </c>
      <c r="S85" s="77">
        <f t="shared" si="1"/>
        <v>342397125</v>
      </c>
      <c r="T85" s="65"/>
    </row>
    <row r="86" spans="1:20" s="14" customFormat="1" x14ac:dyDescent="0.3">
      <c r="A86" s="78" t="s">
        <v>1322</v>
      </c>
      <c r="B86" s="79" t="s">
        <v>1362</v>
      </c>
      <c r="C86" s="80">
        <v>1745333</v>
      </c>
      <c r="D86" s="79" t="s">
        <v>125</v>
      </c>
      <c r="E86" s="78"/>
      <c r="F86" s="79" t="s">
        <v>126</v>
      </c>
      <c r="G86" s="79" t="s">
        <v>81</v>
      </c>
      <c r="H86" s="79">
        <v>24155</v>
      </c>
      <c r="I86" s="79">
        <v>2</v>
      </c>
      <c r="J86" s="81" t="s">
        <v>90</v>
      </c>
      <c r="K86" s="79" t="s">
        <v>91</v>
      </c>
      <c r="L86" s="79" t="s">
        <v>32</v>
      </c>
      <c r="M86" s="82">
        <v>1000</v>
      </c>
      <c r="N86" s="82">
        <v>5.89</v>
      </c>
      <c r="O86" s="82">
        <v>5890</v>
      </c>
      <c r="P86" s="82"/>
      <c r="Q86" s="82"/>
      <c r="R86" s="82">
        <v>5890</v>
      </c>
      <c r="S86" s="77">
        <f t="shared" si="1"/>
        <v>142272950</v>
      </c>
      <c r="T86" s="65"/>
    </row>
    <row r="87" spans="1:20" s="14" customFormat="1" x14ac:dyDescent="0.3">
      <c r="A87" s="78" t="s">
        <v>1322</v>
      </c>
      <c r="B87" s="79" t="s">
        <v>1362</v>
      </c>
      <c r="C87" s="80">
        <v>1745333</v>
      </c>
      <c r="D87" s="79" t="s">
        <v>125</v>
      </c>
      <c r="E87" s="78"/>
      <c r="F87" s="79" t="s">
        <v>126</v>
      </c>
      <c r="G87" s="79" t="s">
        <v>81</v>
      </c>
      <c r="H87" s="79">
        <v>24155</v>
      </c>
      <c r="I87" s="79">
        <v>3</v>
      </c>
      <c r="J87" s="81" t="s">
        <v>173</v>
      </c>
      <c r="K87" s="79" t="s">
        <v>174</v>
      </c>
      <c r="L87" s="79" t="s">
        <v>32</v>
      </c>
      <c r="M87" s="82">
        <v>1100</v>
      </c>
      <c r="N87" s="82">
        <v>4.0999999999999996</v>
      </c>
      <c r="O87" s="82">
        <v>4510</v>
      </c>
      <c r="P87" s="82"/>
      <c r="Q87" s="82"/>
      <c r="R87" s="82">
        <v>4510</v>
      </c>
      <c r="S87" s="77">
        <f t="shared" si="1"/>
        <v>108939050</v>
      </c>
      <c r="T87" s="65"/>
    </row>
    <row r="88" spans="1:20" s="14" customFormat="1" x14ac:dyDescent="0.3">
      <c r="A88" s="78" t="s">
        <v>1322</v>
      </c>
      <c r="B88" s="79" t="s">
        <v>1362</v>
      </c>
      <c r="C88" s="80">
        <v>1745333</v>
      </c>
      <c r="D88" s="79" t="s">
        <v>125</v>
      </c>
      <c r="E88" s="78"/>
      <c r="F88" s="79" t="s">
        <v>126</v>
      </c>
      <c r="G88" s="79" t="s">
        <v>81</v>
      </c>
      <c r="H88" s="79">
        <v>24155</v>
      </c>
      <c r="I88" s="79">
        <v>4</v>
      </c>
      <c r="J88" s="81" t="s">
        <v>177</v>
      </c>
      <c r="K88" s="79" t="s">
        <v>178</v>
      </c>
      <c r="L88" s="79" t="s">
        <v>32</v>
      </c>
      <c r="M88" s="82">
        <v>1400</v>
      </c>
      <c r="N88" s="82">
        <v>5.62</v>
      </c>
      <c r="O88" s="82">
        <v>7868</v>
      </c>
      <c r="P88" s="82"/>
      <c r="Q88" s="82"/>
      <c r="R88" s="82">
        <v>7868</v>
      </c>
      <c r="S88" s="77">
        <f t="shared" si="1"/>
        <v>190051540</v>
      </c>
      <c r="T88" s="65"/>
    </row>
    <row r="89" spans="1:20" s="14" customFormat="1" x14ac:dyDescent="0.3">
      <c r="A89" s="78" t="s">
        <v>1322</v>
      </c>
      <c r="B89" s="79" t="s">
        <v>1362</v>
      </c>
      <c r="C89" s="80">
        <v>1745333</v>
      </c>
      <c r="D89" s="79" t="s">
        <v>125</v>
      </c>
      <c r="E89" s="78"/>
      <c r="F89" s="79" t="s">
        <v>126</v>
      </c>
      <c r="G89" s="79" t="s">
        <v>81</v>
      </c>
      <c r="H89" s="79">
        <v>24155</v>
      </c>
      <c r="I89" s="79">
        <v>5</v>
      </c>
      <c r="J89" s="81" t="s">
        <v>179</v>
      </c>
      <c r="K89" s="79" t="s">
        <v>1383</v>
      </c>
      <c r="L89" s="79" t="s">
        <v>32</v>
      </c>
      <c r="M89" s="82">
        <v>1400</v>
      </c>
      <c r="N89" s="82">
        <v>5.62</v>
      </c>
      <c r="O89" s="82">
        <v>7868</v>
      </c>
      <c r="P89" s="82"/>
      <c r="Q89" s="82"/>
      <c r="R89" s="82">
        <v>7868</v>
      </c>
      <c r="S89" s="77">
        <f t="shared" si="1"/>
        <v>190051540</v>
      </c>
      <c r="T89" s="65"/>
    </row>
    <row r="90" spans="1:20" s="14" customFormat="1" x14ac:dyDescent="0.3">
      <c r="A90" s="78" t="s">
        <v>1322</v>
      </c>
      <c r="B90" s="79" t="s">
        <v>1362</v>
      </c>
      <c r="C90" s="80">
        <v>1745333</v>
      </c>
      <c r="D90" s="79" t="s">
        <v>125</v>
      </c>
      <c r="E90" s="78"/>
      <c r="F90" s="79" t="s">
        <v>126</v>
      </c>
      <c r="G90" s="79" t="s">
        <v>81</v>
      </c>
      <c r="H90" s="79">
        <v>24155</v>
      </c>
      <c r="I90" s="79">
        <v>6</v>
      </c>
      <c r="J90" s="81"/>
      <c r="K90" s="79" t="s">
        <v>1384</v>
      </c>
      <c r="L90" s="79" t="s">
        <v>46</v>
      </c>
      <c r="M90" s="82">
        <v>0</v>
      </c>
      <c r="N90" s="82">
        <v>0</v>
      </c>
      <c r="O90" s="82">
        <v>0</v>
      </c>
      <c r="P90" s="82"/>
      <c r="Q90" s="82"/>
      <c r="R90" s="82">
        <v>0</v>
      </c>
      <c r="S90" s="77">
        <f t="shared" si="1"/>
        <v>0</v>
      </c>
      <c r="T90" s="65"/>
    </row>
    <row r="91" spans="1:20" s="14" customFormat="1" x14ac:dyDescent="0.3">
      <c r="A91" s="78" t="s">
        <v>1323</v>
      </c>
      <c r="B91" s="79" t="s">
        <v>1362</v>
      </c>
      <c r="C91" s="80">
        <v>1745334</v>
      </c>
      <c r="D91" s="79" t="s">
        <v>125</v>
      </c>
      <c r="E91" s="78"/>
      <c r="F91" s="79" t="s">
        <v>126</v>
      </c>
      <c r="G91" s="79" t="s">
        <v>81</v>
      </c>
      <c r="H91" s="79">
        <v>24155</v>
      </c>
      <c r="I91" s="79">
        <v>1</v>
      </c>
      <c r="J91" s="81" t="s">
        <v>147</v>
      </c>
      <c r="K91" s="79" t="s">
        <v>148</v>
      </c>
      <c r="L91" s="79" t="s">
        <v>32</v>
      </c>
      <c r="M91" s="82">
        <v>200</v>
      </c>
      <c r="N91" s="82">
        <v>5.85</v>
      </c>
      <c r="O91" s="82">
        <v>1170</v>
      </c>
      <c r="P91" s="82"/>
      <c r="Q91" s="82"/>
      <c r="R91" s="82">
        <v>1170</v>
      </c>
      <c r="S91" s="77">
        <f t="shared" si="1"/>
        <v>28261350</v>
      </c>
      <c r="T91" s="65"/>
    </row>
    <row r="92" spans="1:20" s="14" customFormat="1" x14ac:dyDescent="0.3">
      <c r="A92" s="78" t="s">
        <v>1323</v>
      </c>
      <c r="B92" s="79" t="s">
        <v>1362</v>
      </c>
      <c r="C92" s="80">
        <v>1745334</v>
      </c>
      <c r="D92" s="79" t="s">
        <v>125</v>
      </c>
      <c r="E92" s="78"/>
      <c r="F92" s="79" t="s">
        <v>126</v>
      </c>
      <c r="G92" s="79" t="s">
        <v>81</v>
      </c>
      <c r="H92" s="79">
        <v>24155</v>
      </c>
      <c r="I92" s="79">
        <v>2</v>
      </c>
      <c r="J92" s="81" t="s">
        <v>149</v>
      </c>
      <c r="K92" s="79" t="s">
        <v>150</v>
      </c>
      <c r="L92" s="79" t="s">
        <v>32</v>
      </c>
      <c r="M92" s="82">
        <v>200</v>
      </c>
      <c r="N92" s="82">
        <v>5.85</v>
      </c>
      <c r="O92" s="82">
        <v>1170</v>
      </c>
      <c r="P92" s="82"/>
      <c r="Q92" s="82"/>
      <c r="R92" s="82">
        <v>1170</v>
      </c>
      <c r="S92" s="77">
        <f t="shared" si="1"/>
        <v>28261350</v>
      </c>
      <c r="T92" s="65"/>
    </row>
    <row r="93" spans="1:20" s="14" customFormat="1" x14ac:dyDescent="0.3">
      <c r="A93" s="78" t="s">
        <v>1323</v>
      </c>
      <c r="B93" s="79" t="s">
        <v>1362</v>
      </c>
      <c r="C93" s="80">
        <v>1745334</v>
      </c>
      <c r="D93" s="79" t="s">
        <v>125</v>
      </c>
      <c r="E93" s="78"/>
      <c r="F93" s="79" t="s">
        <v>126</v>
      </c>
      <c r="G93" s="79" t="s">
        <v>81</v>
      </c>
      <c r="H93" s="79">
        <v>24155</v>
      </c>
      <c r="I93" s="79">
        <v>3</v>
      </c>
      <c r="J93" s="81" t="s">
        <v>82</v>
      </c>
      <c r="K93" s="79" t="s">
        <v>83</v>
      </c>
      <c r="L93" s="79" t="s">
        <v>32</v>
      </c>
      <c r="M93" s="82">
        <v>400</v>
      </c>
      <c r="N93" s="82">
        <v>5.85</v>
      </c>
      <c r="O93" s="82">
        <v>2340</v>
      </c>
      <c r="P93" s="82"/>
      <c r="Q93" s="82"/>
      <c r="R93" s="82">
        <v>2340</v>
      </c>
      <c r="S93" s="77">
        <f t="shared" si="1"/>
        <v>56522700</v>
      </c>
      <c r="T93" s="65"/>
    </row>
    <row r="94" spans="1:20" s="14" customFormat="1" x14ac:dyDescent="0.3">
      <c r="A94" s="78" t="s">
        <v>1323</v>
      </c>
      <c r="B94" s="79" t="s">
        <v>1362</v>
      </c>
      <c r="C94" s="80">
        <v>1745334</v>
      </c>
      <c r="D94" s="79" t="s">
        <v>125</v>
      </c>
      <c r="E94" s="78"/>
      <c r="F94" s="79" t="s">
        <v>126</v>
      </c>
      <c r="G94" s="79" t="s">
        <v>81</v>
      </c>
      <c r="H94" s="79">
        <v>24155</v>
      </c>
      <c r="I94" s="79">
        <v>4</v>
      </c>
      <c r="J94" s="81" t="s">
        <v>151</v>
      </c>
      <c r="K94" s="79" t="s">
        <v>152</v>
      </c>
      <c r="L94" s="79" t="s">
        <v>32</v>
      </c>
      <c r="M94" s="82">
        <v>300</v>
      </c>
      <c r="N94" s="82">
        <v>5.75</v>
      </c>
      <c r="O94" s="82">
        <v>1725</v>
      </c>
      <c r="P94" s="82"/>
      <c r="Q94" s="82"/>
      <c r="R94" s="82">
        <v>1725</v>
      </c>
      <c r="S94" s="77">
        <f t="shared" si="1"/>
        <v>41667375</v>
      </c>
      <c r="T94" s="65"/>
    </row>
    <row r="95" spans="1:20" s="14" customFormat="1" x14ac:dyDescent="0.3">
      <c r="A95" s="78" t="s">
        <v>1323</v>
      </c>
      <c r="B95" s="79" t="s">
        <v>1362</v>
      </c>
      <c r="C95" s="80">
        <v>1745334</v>
      </c>
      <c r="D95" s="79" t="s">
        <v>125</v>
      </c>
      <c r="E95" s="78"/>
      <c r="F95" s="79" t="s">
        <v>126</v>
      </c>
      <c r="G95" s="79" t="s">
        <v>81</v>
      </c>
      <c r="H95" s="79">
        <v>24155</v>
      </c>
      <c r="I95" s="79">
        <v>5</v>
      </c>
      <c r="J95" s="81" t="s">
        <v>153</v>
      </c>
      <c r="K95" s="79" t="s">
        <v>154</v>
      </c>
      <c r="L95" s="79" t="s">
        <v>32</v>
      </c>
      <c r="M95" s="82">
        <v>200</v>
      </c>
      <c r="N95" s="82">
        <v>5.75</v>
      </c>
      <c r="O95" s="82">
        <v>1150</v>
      </c>
      <c r="P95" s="82"/>
      <c r="Q95" s="82"/>
      <c r="R95" s="82">
        <v>1150</v>
      </c>
      <c r="S95" s="77">
        <f t="shared" si="1"/>
        <v>27778250</v>
      </c>
      <c r="T95" s="65"/>
    </row>
    <row r="96" spans="1:20" s="14" customFormat="1" x14ac:dyDescent="0.3">
      <c r="A96" s="78" t="s">
        <v>1323</v>
      </c>
      <c r="B96" s="79" t="s">
        <v>1362</v>
      </c>
      <c r="C96" s="80">
        <v>1745334</v>
      </c>
      <c r="D96" s="79" t="s">
        <v>125</v>
      </c>
      <c r="E96" s="78"/>
      <c r="F96" s="79" t="s">
        <v>126</v>
      </c>
      <c r="G96" s="79" t="s">
        <v>81</v>
      </c>
      <c r="H96" s="79">
        <v>24155</v>
      </c>
      <c r="I96" s="79">
        <v>6</v>
      </c>
      <c r="J96" s="81" t="s">
        <v>155</v>
      </c>
      <c r="K96" s="79" t="s">
        <v>1385</v>
      </c>
      <c r="L96" s="79" t="s">
        <v>32</v>
      </c>
      <c r="M96" s="82">
        <v>100</v>
      </c>
      <c r="N96" s="82">
        <v>6.33</v>
      </c>
      <c r="O96" s="82">
        <v>633</v>
      </c>
      <c r="P96" s="82"/>
      <c r="Q96" s="82"/>
      <c r="R96" s="82">
        <v>633</v>
      </c>
      <c r="S96" s="77">
        <f t="shared" si="1"/>
        <v>15290115</v>
      </c>
      <c r="T96" s="65"/>
    </row>
    <row r="97" spans="1:20" s="14" customFormat="1" x14ac:dyDescent="0.3">
      <c r="A97" s="78" t="s">
        <v>1323</v>
      </c>
      <c r="B97" s="79" t="s">
        <v>1362</v>
      </c>
      <c r="C97" s="80">
        <v>1745334</v>
      </c>
      <c r="D97" s="79" t="s">
        <v>125</v>
      </c>
      <c r="E97" s="78"/>
      <c r="F97" s="79" t="s">
        <v>126</v>
      </c>
      <c r="G97" s="79" t="s">
        <v>81</v>
      </c>
      <c r="H97" s="79">
        <v>24155</v>
      </c>
      <c r="I97" s="79">
        <v>7</v>
      </c>
      <c r="J97" s="81" t="s">
        <v>157</v>
      </c>
      <c r="K97" s="79" t="s">
        <v>158</v>
      </c>
      <c r="L97" s="79" t="s">
        <v>32</v>
      </c>
      <c r="M97" s="82">
        <v>200</v>
      </c>
      <c r="N97" s="82">
        <v>6.33</v>
      </c>
      <c r="O97" s="82">
        <v>1266</v>
      </c>
      <c r="P97" s="82"/>
      <c r="Q97" s="82"/>
      <c r="R97" s="82">
        <v>1266</v>
      </c>
      <c r="S97" s="77">
        <f t="shared" si="1"/>
        <v>30580230</v>
      </c>
      <c r="T97" s="65"/>
    </row>
    <row r="98" spans="1:20" s="14" customFormat="1" x14ac:dyDescent="0.3">
      <c r="A98" s="78" t="s">
        <v>1323</v>
      </c>
      <c r="B98" s="79" t="s">
        <v>1362</v>
      </c>
      <c r="C98" s="80">
        <v>1745334</v>
      </c>
      <c r="D98" s="79" t="s">
        <v>125</v>
      </c>
      <c r="E98" s="78"/>
      <c r="F98" s="79" t="s">
        <v>126</v>
      </c>
      <c r="G98" s="79" t="s">
        <v>81</v>
      </c>
      <c r="H98" s="79">
        <v>24155</v>
      </c>
      <c r="I98" s="79">
        <v>8</v>
      </c>
      <c r="J98" s="81" t="s">
        <v>159</v>
      </c>
      <c r="K98" s="79" t="s">
        <v>160</v>
      </c>
      <c r="L98" s="79" t="s">
        <v>32</v>
      </c>
      <c r="M98" s="82">
        <v>244</v>
      </c>
      <c r="N98" s="82">
        <v>2.88</v>
      </c>
      <c r="O98" s="82">
        <v>702.72</v>
      </c>
      <c r="P98" s="82"/>
      <c r="Q98" s="82"/>
      <c r="R98" s="82">
        <v>702.72</v>
      </c>
      <c r="S98" s="77">
        <f t="shared" si="1"/>
        <v>16974202</v>
      </c>
      <c r="T98" s="65"/>
    </row>
    <row r="99" spans="1:20" s="14" customFormat="1" x14ac:dyDescent="0.3">
      <c r="A99" s="78" t="s">
        <v>1323</v>
      </c>
      <c r="B99" s="79" t="s">
        <v>1362</v>
      </c>
      <c r="C99" s="80">
        <v>1745334</v>
      </c>
      <c r="D99" s="79" t="s">
        <v>125</v>
      </c>
      <c r="E99" s="78"/>
      <c r="F99" s="79" t="s">
        <v>126</v>
      </c>
      <c r="G99" s="79" t="s">
        <v>81</v>
      </c>
      <c r="H99" s="79">
        <v>24155</v>
      </c>
      <c r="I99" s="79">
        <v>9</v>
      </c>
      <c r="J99" s="81" t="s">
        <v>161</v>
      </c>
      <c r="K99" s="79" t="s">
        <v>162</v>
      </c>
      <c r="L99" s="79" t="s">
        <v>32</v>
      </c>
      <c r="M99" s="82">
        <v>300</v>
      </c>
      <c r="N99" s="82">
        <v>5.75</v>
      </c>
      <c r="O99" s="82">
        <v>1725</v>
      </c>
      <c r="P99" s="82"/>
      <c r="Q99" s="82"/>
      <c r="R99" s="82">
        <v>1725</v>
      </c>
      <c r="S99" s="77">
        <f t="shared" si="1"/>
        <v>41667375</v>
      </c>
      <c r="T99" s="65"/>
    </row>
    <row r="100" spans="1:20" s="14" customFormat="1" x14ac:dyDescent="0.3">
      <c r="A100" s="78" t="s">
        <v>1323</v>
      </c>
      <c r="B100" s="79" t="s">
        <v>1362</v>
      </c>
      <c r="C100" s="80">
        <v>1745334</v>
      </c>
      <c r="D100" s="79" t="s">
        <v>125</v>
      </c>
      <c r="E100" s="78"/>
      <c r="F100" s="79" t="s">
        <v>126</v>
      </c>
      <c r="G100" s="79" t="s">
        <v>81</v>
      </c>
      <c r="H100" s="79">
        <v>24155</v>
      </c>
      <c r="I100" s="79">
        <v>10</v>
      </c>
      <c r="J100" s="81" t="s">
        <v>163</v>
      </c>
      <c r="K100" s="79" t="s">
        <v>164</v>
      </c>
      <c r="L100" s="79" t="s">
        <v>32</v>
      </c>
      <c r="M100" s="82">
        <v>200</v>
      </c>
      <c r="N100" s="82">
        <v>5.75</v>
      </c>
      <c r="O100" s="82">
        <v>1150</v>
      </c>
      <c r="P100" s="82"/>
      <c r="Q100" s="82"/>
      <c r="R100" s="82">
        <v>1150</v>
      </c>
      <c r="S100" s="77">
        <f t="shared" si="1"/>
        <v>27778250</v>
      </c>
      <c r="T100" s="65"/>
    </row>
    <row r="101" spans="1:20" s="14" customFormat="1" x14ac:dyDescent="0.3">
      <c r="A101" s="78" t="s">
        <v>1323</v>
      </c>
      <c r="B101" s="79" t="s">
        <v>1362</v>
      </c>
      <c r="C101" s="80">
        <v>1745334</v>
      </c>
      <c r="D101" s="79" t="s">
        <v>125</v>
      </c>
      <c r="E101" s="78"/>
      <c r="F101" s="79" t="s">
        <v>126</v>
      </c>
      <c r="G101" s="79" t="s">
        <v>81</v>
      </c>
      <c r="H101" s="79">
        <v>24155</v>
      </c>
      <c r="I101" s="79">
        <v>11</v>
      </c>
      <c r="J101" s="81" t="s">
        <v>165</v>
      </c>
      <c r="K101" s="79" t="s">
        <v>166</v>
      </c>
      <c r="L101" s="79" t="s">
        <v>32</v>
      </c>
      <c r="M101" s="82">
        <v>100</v>
      </c>
      <c r="N101" s="82">
        <v>6.33</v>
      </c>
      <c r="O101" s="82">
        <v>633</v>
      </c>
      <c r="P101" s="82"/>
      <c r="Q101" s="82"/>
      <c r="R101" s="82">
        <v>633</v>
      </c>
      <c r="S101" s="77">
        <f t="shared" si="1"/>
        <v>15290115</v>
      </c>
      <c r="T101" s="65"/>
    </row>
    <row r="102" spans="1:20" s="14" customFormat="1" x14ac:dyDescent="0.3">
      <c r="A102" s="78" t="s">
        <v>1323</v>
      </c>
      <c r="B102" s="79" t="s">
        <v>1362</v>
      </c>
      <c r="C102" s="80">
        <v>1745334</v>
      </c>
      <c r="D102" s="79" t="s">
        <v>125</v>
      </c>
      <c r="E102" s="78"/>
      <c r="F102" s="79" t="s">
        <v>126</v>
      </c>
      <c r="G102" s="79" t="s">
        <v>81</v>
      </c>
      <c r="H102" s="79">
        <v>24155</v>
      </c>
      <c r="I102" s="79">
        <v>12</v>
      </c>
      <c r="J102" s="81" t="s">
        <v>167</v>
      </c>
      <c r="K102" s="79" t="s">
        <v>168</v>
      </c>
      <c r="L102" s="79" t="s">
        <v>32</v>
      </c>
      <c r="M102" s="82">
        <v>100</v>
      </c>
      <c r="N102" s="82">
        <v>6.33</v>
      </c>
      <c r="O102" s="82">
        <v>633</v>
      </c>
      <c r="P102" s="82"/>
      <c r="Q102" s="82"/>
      <c r="R102" s="82">
        <v>633</v>
      </c>
      <c r="S102" s="77">
        <f t="shared" si="1"/>
        <v>15290115</v>
      </c>
      <c r="T102" s="65"/>
    </row>
    <row r="103" spans="1:20" s="14" customFormat="1" x14ac:dyDescent="0.3">
      <c r="A103" s="78" t="s">
        <v>1323</v>
      </c>
      <c r="B103" s="79" t="s">
        <v>1362</v>
      </c>
      <c r="C103" s="80">
        <v>1745334</v>
      </c>
      <c r="D103" s="79" t="s">
        <v>125</v>
      </c>
      <c r="E103" s="78"/>
      <c r="F103" s="79" t="s">
        <v>126</v>
      </c>
      <c r="G103" s="79" t="s">
        <v>81</v>
      </c>
      <c r="H103" s="79">
        <v>24155</v>
      </c>
      <c r="I103" s="79">
        <v>13</v>
      </c>
      <c r="J103" s="81"/>
      <c r="K103" s="79" t="s">
        <v>1386</v>
      </c>
      <c r="L103" s="79" t="s">
        <v>46</v>
      </c>
      <c r="M103" s="82">
        <v>0</v>
      </c>
      <c r="N103" s="82">
        <v>0</v>
      </c>
      <c r="O103" s="82">
        <v>0</v>
      </c>
      <c r="P103" s="82"/>
      <c r="Q103" s="82"/>
      <c r="R103" s="82">
        <v>0</v>
      </c>
      <c r="S103" s="77">
        <f t="shared" si="1"/>
        <v>0</v>
      </c>
      <c r="T103" s="65"/>
    </row>
    <row r="104" spans="1:20" s="14" customFormat="1" x14ac:dyDescent="0.3">
      <c r="A104" s="78" t="s">
        <v>1324</v>
      </c>
      <c r="B104" s="79" t="s">
        <v>1362</v>
      </c>
      <c r="C104" s="80">
        <v>1745335</v>
      </c>
      <c r="D104" s="79" t="s">
        <v>125</v>
      </c>
      <c r="E104" s="78"/>
      <c r="F104" s="79" t="s">
        <v>126</v>
      </c>
      <c r="G104" s="79" t="s">
        <v>81</v>
      </c>
      <c r="H104" s="79">
        <v>24155</v>
      </c>
      <c r="I104" s="79">
        <v>1</v>
      </c>
      <c r="J104" s="81" t="s">
        <v>127</v>
      </c>
      <c r="K104" s="79" t="s">
        <v>128</v>
      </c>
      <c r="L104" s="79" t="s">
        <v>32</v>
      </c>
      <c r="M104" s="82">
        <v>500</v>
      </c>
      <c r="N104" s="82">
        <v>5.1100000000000003</v>
      </c>
      <c r="O104" s="82">
        <v>2555</v>
      </c>
      <c r="P104" s="82"/>
      <c r="Q104" s="82"/>
      <c r="R104" s="82">
        <v>2555</v>
      </c>
      <c r="S104" s="77">
        <f t="shared" si="1"/>
        <v>61716025</v>
      </c>
      <c r="T104" s="65"/>
    </row>
    <row r="105" spans="1:20" s="14" customFormat="1" x14ac:dyDescent="0.3">
      <c r="A105" s="78" t="s">
        <v>1324</v>
      </c>
      <c r="B105" s="79" t="s">
        <v>1362</v>
      </c>
      <c r="C105" s="80">
        <v>1745335</v>
      </c>
      <c r="D105" s="79" t="s">
        <v>125</v>
      </c>
      <c r="E105" s="78"/>
      <c r="F105" s="79" t="s">
        <v>126</v>
      </c>
      <c r="G105" s="79" t="s">
        <v>81</v>
      </c>
      <c r="H105" s="79">
        <v>24155</v>
      </c>
      <c r="I105" s="79">
        <v>2</v>
      </c>
      <c r="J105" s="81" t="s">
        <v>129</v>
      </c>
      <c r="K105" s="79" t="s">
        <v>130</v>
      </c>
      <c r="L105" s="79" t="s">
        <v>32</v>
      </c>
      <c r="M105" s="82">
        <v>400</v>
      </c>
      <c r="N105" s="82">
        <v>4.68</v>
      </c>
      <c r="O105" s="82">
        <v>1872</v>
      </c>
      <c r="P105" s="82"/>
      <c r="Q105" s="82"/>
      <c r="R105" s="82">
        <v>1872</v>
      </c>
      <c r="S105" s="77">
        <f t="shared" si="1"/>
        <v>45218160</v>
      </c>
      <c r="T105" s="65"/>
    </row>
    <row r="106" spans="1:20" s="14" customFormat="1" x14ac:dyDescent="0.3">
      <c r="A106" s="78" t="s">
        <v>1324</v>
      </c>
      <c r="B106" s="79" t="s">
        <v>1362</v>
      </c>
      <c r="C106" s="80">
        <v>1745335</v>
      </c>
      <c r="D106" s="79" t="s">
        <v>125</v>
      </c>
      <c r="E106" s="78"/>
      <c r="F106" s="79" t="s">
        <v>126</v>
      </c>
      <c r="G106" s="79" t="s">
        <v>81</v>
      </c>
      <c r="H106" s="79">
        <v>24155</v>
      </c>
      <c r="I106" s="79">
        <v>3</v>
      </c>
      <c r="J106" s="81" t="s">
        <v>131</v>
      </c>
      <c r="K106" s="79" t="s">
        <v>132</v>
      </c>
      <c r="L106" s="79" t="s">
        <v>32</v>
      </c>
      <c r="M106" s="82">
        <v>100</v>
      </c>
      <c r="N106" s="82">
        <v>4.68</v>
      </c>
      <c r="O106" s="82">
        <v>468</v>
      </c>
      <c r="P106" s="82"/>
      <c r="Q106" s="82"/>
      <c r="R106" s="82">
        <v>468</v>
      </c>
      <c r="S106" s="77">
        <f t="shared" si="1"/>
        <v>11304540</v>
      </c>
      <c r="T106" s="65"/>
    </row>
    <row r="107" spans="1:20" s="14" customFormat="1" x14ac:dyDescent="0.3">
      <c r="A107" s="78" t="s">
        <v>1324</v>
      </c>
      <c r="B107" s="79" t="s">
        <v>1362</v>
      </c>
      <c r="C107" s="80">
        <v>1745335</v>
      </c>
      <c r="D107" s="79" t="s">
        <v>125</v>
      </c>
      <c r="E107" s="78"/>
      <c r="F107" s="79" t="s">
        <v>126</v>
      </c>
      <c r="G107" s="79" t="s">
        <v>81</v>
      </c>
      <c r="H107" s="79">
        <v>24155</v>
      </c>
      <c r="I107" s="79">
        <v>4</v>
      </c>
      <c r="J107" s="81" t="s">
        <v>133</v>
      </c>
      <c r="K107" s="79" t="s">
        <v>134</v>
      </c>
      <c r="L107" s="79" t="s">
        <v>32</v>
      </c>
      <c r="M107" s="82">
        <v>100</v>
      </c>
      <c r="N107" s="82">
        <v>5.68</v>
      </c>
      <c r="O107" s="82">
        <v>568</v>
      </c>
      <c r="P107" s="82"/>
      <c r="Q107" s="82"/>
      <c r="R107" s="82">
        <v>568</v>
      </c>
      <c r="S107" s="77">
        <f t="shared" si="1"/>
        <v>13720040</v>
      </c>
      <c r="T107" s="65"/>
    </row>
    <row r="108" spans="1:20" s="14" customFormat="1" x14ac:dyDescent="0.3">
      <c r="A108" s="78" t="s">
        <v>1324</v>
      </c>
      <c r="B108" s="79" t="s">
        <v>1362</v>
      </c>
      <c r="C108" s="80">
        <v>1745335</v>
      </c>
      <c r="D108" s="79" t="s">
        <v>125</v>
      </c>
      <c r="E108" s="78"/>
      <c r="F108" s="79" t="s">
        <v>126</v>
      </c>
      <c r="G108" s="79" t="s">
        <v>81</v>
      </c>
      <c r="H108" s="79">
        <v>24155</v>
      </c>
      <c r="I108" s="79">
        <v>5</v>
      </c>
      <c r="J108" s="81" t="s">
        <v>135</v>
      </c>
      <c r="K108" s="79" t="s">
        <v>136</v>
      </c>
      <c r="L108" s="79" t="s">
        <v>32</v>
      </c>
      <c r="M108" s="82">
        <v>200</v>
      </c>
      <c r="N108" s="82">
        <v>5.68</v>
      </c>
      <c r="O108" s="82">
        <v>1136</v>
      </c>
      <c r="P108" s="82"/>
      <c r="Q108" s="82"/>
      <c r="R108" s="82">
        <v>1136</v>
      </c>
      <c r="S108" s="77">
        <f t="shared" si="1"/>
        <v>27440080</v>
      </c>
      <c r="T108" s="65"/>
    </row>
    <row r="109" spans="1:20" s="14" customFormat="1" x14ac:dyDescent="0.3">
      <c r="A109" s="78" t="s">
        <v>1324</v>
      </c>
      <c r="B109" s="79" t="s">
        <v>1362</v>
      </c>
      <c r="C109" s="80">
        <v>1745335</v>
      </c>
      <c r="D109" s="79" t="s">
        <v>125</v>
      </c>
      <c r="E109" s="78"/>
      <c r="F109" s="79" t="s">
        <v>126</v>
      </c>
      <c r="G109" s="79" t="s">
        <v>81</v>
      </c>
      <c r="H109" s="79">
        <v>24155</v>
      </c>
      <c r="I109" s="79">
        <v>6</v>
      </c>
      <c r="J109" s="81" t="s">
        <v>137</v>
      </c>
      <c r="K109" s="79" t="s">
        <v>138</v>
      </c>
      <c r="L109" s="79" t="s">
        <v>32</v>
      </c>
      <c r="M109" s="82">
        <v>300</v>
      </c>
      <c r="N109" s="82">
        <v>4.68</v>
      </c>
      <c r="O109" s="82">
        <v>1404</v>
      </c>
      <c r="P109" s="82"/>
      <c r="Q109" s="82"/>
      <c r="R109" s="82">
        <v>1404</v>
      </c>
      <c r="S109" s="77">
        <f t="shared" si="1"/>
        <v>33913620</v>
      </c>
      <c r="T109" s="65"/>
    </row>
    <row r="110" spans="1:20" s="14" customFormat="1" x14ac:dyDescent="0.3">
      <c r="A110" s="78" t="s">
        <v>1324</v>
      </c>
      <c r="B110" s="79" t="s">
        <v>1362</v>
      </c>
      <c r="C110" s="80">
        <v>1745335</v>
      </c>
      <c r="D110" s="79" t="s">
        <v>125</v>
      </c>
      <c r="E110" s="78"/>
      <c r="F110" s="79" t="s">
        <v>126</v>
      </c>
      <c r="G110" s="79" t="s">
        <v>81</v>
      </c>
      <c r="H110" s="79">
        <v>24155</v>
      </c>
      <c r="I110" s="79">
        <v>7</v>
      </c>
      <c r="J110" s="81" t="s">
        <v>139</v>
      </c>
      <c r="K110" s="79" t="s">
        <v>140</v>
      </c>
      <c r="L110" s="79" t="s">
        <v>32</v>
      </c>
      <c r="M110" s="82">
        <v>100</v>
      </c>
      <c r="N110" s="82">
        <v>4.68</v>
      </c>
      <c r="O110" s="82">
        <v>468</v>
      </c>
      <c r="P110" s="82"/>
      <c r="Q110" s="82"/>
      <c r="R110" s="82">
        <v>468</v>
      </c>
      <c r="S110" s="77">
        <f t="shared" si="1"/>
        <v>11304540</v>
      </c>
      <c r="T110" s="65"/>
    </row>
    <row r="111" spans="1:20" s="14" customFormat="1" x14ac:dyDescent="0.3">
      <c r="A111" s="78" t="s">
        <v>1324</v>
      </c>
      <c r="B111" s="79" t="s">
        <v>1362</v>
      </c>
      <c r="C111" s="80">
        <v>1745335</v>
      </c>
      <c r="D111" s="79" t="s">
        <v>125</v>
      </c>
      <c r="E111" s="78"/>
      <c r="F111" s="79" t="s">
        <v>126</v>
      </c>
      <c r="G111" s="79" t="s">
        <v>81</v>
      </c>
      <c r="H111" s="79">
        <v>24155</v>
      </c>
      <c r="I111" s="79">
        <v>8</v>
      </c>
      <c r="J111" s="81" t="s">
        <v>141</v>
      </c>
      <c r="K111" s="79" t="s">
        <v>142</v>
      </c>
      <c r="L111" s="79" t="s">
        <v>32</v>
      </c>
      <c r="M111" s="82">
        <v>100</v>
      </c>
      <c r="N111" s="82">
        <v>5.68</v>
      </c>
      <c r="O111" s="82">
        <v>568</v>
      </c>
      <c r="P111" s="82"/>
      <c r="Q111" s="82"/>
      <c r="R111" s="82">
        <v>568</v>
      </c>
      <c r="S111" s="77">
        <f t="shared" si="1"/>
        <v>13720040</v>
      </c>
      <c r="T111" s="65"/>
    </row>
    <row r="112" spans="1:20" s="14" customFormat="1" x14ac:dyDescent="0.3">
      <c r="A112" s="78" t="s">
        <v>1324</v>
      </c>
      <c r="B112" s="79" t="s">
        <v>1362</v>
      </c>
      <c r="C112" s="80">
        <v>1745335</v>
      </c>
      <c r="D112" s="79" t="s">
        <v>125</v>
      </c>
      <c r="E112" s="78"/>
      <c r="F112" s="79" t="s">
        <v>126</v>
      </c>
      <c r="G112" s="79" t="s">
        <v>81</v>
      </c>
      <c r="H112" s="79">
        <v>24155</v>
      </c>
      <c r="I112" s="79">
        <v>9</v>
      </c>
      <c r="J112" s="81" t="s">
        <v>143</v>
      </c>
      <c r="K112" s="79" t="s">
        <v>144</v>
      </c>
      <c r="L112" s="79" t="s">
        <v>32</v>
      </c>
      <c r="M112" s="82">
        <v>300</v>
      </c>
      <c r="N112" s="82">
        <v>5.68</v>
      </c>
      <c r="O112" s="82">
        <v>1704</v>
      </c>
      <c r="P112" s="82"/>
      <c r="Q112" s="82"/>
      <c r="R112" s="82">
        <v>1704</v>
      </c>
      <c r="S112" s="77">
        <f t="shared" si="1"/>
        <v>41160120</v>
      </c>
      <c r="T112" s="65"/>
    </row>
    <row r="113" spans="1:20" s="14" customFormat="1" x14ac:dyDescent="0.3">
      <c r="A113" s="78" t="s">
        <v>1324</v>
      </c>
      <c r="B113" s="79" t="s">
        <v>1362</v>
      </c>
      <c r="C113" s="80">
        <v>1745335</v>
      </c>
      <c r="D113" s="79" t="s">
        <v>125</v>
      </c>
      <c r="E113" s="78"/>
      <c r="F113" s="79" t="s">
        <v>126</v>
      </c>
      <c r="G113" s="79" t="s">
        <v>81</v>
      </c>
      <c r="H113" s="79">
        <v>24155</v>
      </c>
      <c r="I113" s="79">
        <v>10</v>
      </c>
      <c r="J113" s="81"/>
      <c r="K113" s="79" t="s">
        <v>1387</v>
      </c>
      <c r="L113" s="79" t="s">
        <v>46</v>
      </c>
      <c r="M113" s="82">
        <v>0</v>
      </c>
      <c r="N113" s="82">
        <v>0</v>
      </c>
      <c r="O113" s="82">
        <v>0</v>
      </c>
      <c r="P113" s="82"/>
      <c r="Q113" s="82"/>
      <c r="R113" s="82">
        <v>0</v>
      </c>
      <c r="S113" s="77">
        <f t="shared" si="1"/>
        <v>0</v>
      </c>
      <c r="T113" s="65"/>
    </row>
    <row r="114" spans="1:20" s="14" customFormat="1" x14ac:dyDescent="0.3">
      <c r="A114" s="78" t="s">
        <v>1325</v>
      </c>
      <c r="B114" s="79" t="s">
        <v>1362</v>
      </c>
      <c r="C114" s="80">
        <v>1745340</v>
      </c>
      <c r="D114" s="79" t="s">
        <v>125</v>
      </c>
      <c r="E114" s="78"/>
      <c r="F114" s="79" t="s">
        <v>126</v>
      </c>
      <c r="G114" s="79" t="s">
        <v>81</v>
      </c>
      <c r="H114" s="79">
        <v>24155</v>
      </c>
      <c r="I114" s="79">
        <v>1</v>
      </c>
      <c r="J114" s="81" t="s">
        <v>179</v>
      </c>
      <c r="K114" s="79" t="s">
        <v>180</v>
      </c>
      <c r="L114" s="79" t="s">
        <v>32</v>
      </c>
      <c r="M114" s="82">
        <v>1400</v>
      </c>
      <c r="N114" s="82">
        <v>5.62</v>
      </c>
      <c r="O114" s="82">
        <v>7868</v>
      </c>
      <c r="P114" s="82"/>
      <c r="Q114" s="82"/>
      <c r="R114" s="82">
        <v>7868</v>
      </c>
      <c r="S114" s="77">
        <f t="shared" si="1"/>
        <v>190051540</v>
      </c>
      <c r="T114" s="65"/>
    </row>
    <row r="115" spans="1:20" s="14" customFormat="1" x14ac:dyDescent="0.3">
      <c r="A115" s="78" t="s">
        <v>1325</v>
      </c>
      <c r="B115" s="79" t="s">
        <v>1362</v>
      </c>
      <c r="C115" s="80">
        <v>1745340</v>
      </c>
      <c r="D115" s="79" t="s">
        <v>125</v>
      </c>
      <c r="E115" s="78"/>
      <c r="F115" s="79" t="s">
        <v>126</v>
      </c>
      <c r="G115" s="79" t="s">
        <v>81</v>
      </c>
      <c r="H115" s="79">
        <v>24155</v>
      </c>
      <c r="I115" s="79">
        <v>2</v>
      </c>
      <c r="J115" s="81" t="s">
        <v>171</v>
      </c>
      <c r="K115" s="79" t="s">
        <v>172</v>
      </c>
      <c r="L115" s="79" t="s">
        <v>32</v>
      </c>
      <c r="M115" s="82">
        <v>2500</v>
      </c>
      <c r="N115" s="82">
        <v>6.37</v>
      </c>
      <c r="O115" s="82">
        <v>15925</v>
      </c>
      <c r="P115" s="82"/>
      <c r="Q115" s="82"/>
      <c r="R115" s="82">
        <v>15925</v>
      </c>
      <c r="S115" s="77">
        <f t="shared" si="1"/>
        <v>384668375</v>
      </c>
      <c r="T115" s="65"/>
    </row>
    <row r="116" spans="1:20" s="14" customFormat="1" x14ac:dyDescent="0.3">
      <c r="A116" s="78" t="s">
        <v>1325</v>
      </c>
      <c r="B116" s="79" t="s">
        <v>1362</v>
      </c>
      <c r="C116" s="80">
        <v>1745340</v>
      </c>
      <c r="D116" s="79" t="s">
        <v>125</v>
      </c>
      <c r="E116" s="78"/>
      <c r="F116" s="79" t="s">
        <v>126</v>
      </c>
      <c r="G116" s="79" t="s">
        <v>81</v>
      </c>
      <c r="H116" s="79">
        <v>24155</v>
      </c>
      <c r="I116" s="79">
        <v>3</v>
      </c>
      <c r="J116" s="81" t="s">
        <v>88</v>
      </c>
      <c r="K116" s="79" t="s">
        <v>1388</v>
      </c>
      <c r="L116" s="79" t="s">
        <v>32</v>
      </c>
      <c r="M116" s="82">
        <v>2500</v>
      </c>
      <c r="N116" s="82">
        <v>5.67</v>
      </c>
      <c r="O116" s="82">
        <v>14175</v>
      </c>
      <c r="P116" s="82"/>
      <c r="Q116" s="82"/>
      <c r="R116" s="82">
        <v>14175</v>
      </c>
      <c r="S116" s="77">
        <f t="shared" si="1"/>
        <v>342397125</v>
      </c>
      <c r="T116" s="65"/>
    </row>
    <row r="117" spans="1:20" s="14" customFormat="1" x14ac:dyDescent="0.3">
      <c r="A117" s="78" t="s">
        <v>1325</v>
      </c>
      <c r="B117" s="79" t="s">
        <v>1362</v>
      </c>
      <c r="C117" s="80">
        <v>1745340</v>
      </c>
      <c r="D117" s="79" t="s">
        <v>125</v>
      </c>
      <c r="E117" s="78"/>
      <c r="F117" s="79" t="s">
        <v>126</v>
      </c>
      <c r="G117" s="79" t="s">
        <v>81</v>
      </c>
      <c r="H117" s="79">
        <v>24155</v>
      </c>
      <c r="I117" s="79">
        <v>4</v>
      </c>
      <c r="J117" s="81" t="s">
        <v>90</v>
      </c>
      <c r="K117" s="79" t="s">
        <v>91</v>
      </c>
      <c r="L117" s="79" t="s">
        <v>32</v>
      </c>
      <c r="M117" s="82">
        <v>1000</v>
      </c>
      <c r="N117" s="82">
        <v>5.89</v>
      </c>
      <c r="O117" s="82">
        <v>5890</v>
      </c>
      <c r="P117" s="82"/>
      <c r="Q117" s="82"/>
      <c r="R117" s="82">
        <v>5890</v>
      </c>
      <c r="S117" s="77">
        <f t="shared" si="1"/>
        <v>142272950</v>
      </c>
      <c r="T117" s="65"/>
    </row>
    <row r="118" spans="1:20" s="14" customFormat="1" x14ac:dyDescent="0.3">
      <c r="A118" s="78" t="s">
        <v>1325</v>
      </c>
      <c r="B118" s="79" t="s">
        <v>1362</v>
      </c>
      <c r="C118" s="80">
        <v>1745340</v>
      </c>
      <c r="D118" s="79" t="s">
        <v>125</v>
      </c>
      <c r="E118" s="78"/>
      <c r="F118" s="79" t="s">
        <v>126</v>
      </c>
      <c r="G118" s="79" t="s">
        <v>81</v>
      </c>
      <c r="H118" s="79">
        <v>24155</v>
      </c>
      <c r="I118" s="79">
        <v>5</v>
      </c>
      <c r="J118" s="81" t="s">
        <v>173</v>
      </c>
      <c r="K118" s="79" t="s">
        <v>174</v>
      </c>
      <c r="L118" s="79" t="s">
        <v>32</v>
      </c>
      <c r="M118" s="82">
        <v>1100</v>
      </c>
      <c r="N118" s="82">
        <v>4.0999999999999996</v>
      </c>
      <c r="O118" s="82">
        <v>4510</v>
      </c>
      <c r="P118" s="82"/>
      <c r="Q118" s="82"/>
      <c r="R118" s="82">
        <v>4510</v>
      </c>
      <c r="S118" s="77">
        <f t="shared" si="1"/>
        <v>108939050</v>
      </c>
      <c r="T118" s="65"/>
    </row>
    <row r="119" spans="1:20" s="14" customFormat="1" x14ac:dyDescent="0.3">
      <c r="A119" s="78" t="s">
        <v>1325</v>
      </c>
      <c r="B119" s="79" t="s">
        <v>1362</v>
      </c>
      <c r="C119" s="80">
        <v>1745340</v>
      </c>
      <c r="D119" s="79" t="s">
        <v>125</v>
      </c>
      <c r="E119" s="78"/>
      <c r="F119" s="79" t="s">
        <v>126</v>
      </c>
      <c r="G119" s="79" t="s">
        <v>81</v>
      </c>
      <c r="H119" s="79">
        <v>24155</v>
      </c>
      <c r="I119" s="79">
        <v>6</v>
      </c>
      <c r="J119" s="81" t="s">
        <v>175</v>
      </c>
      <c r="K119" s="79" t="s">
        <v>176</v>
      </c>
      <c r="L119" s="79" t="s">
        <v>32</v>
      </c>
      <c r="M119" s="82">
        <v>1400</v>
      </c>
      <c r="N119" s="82">
        <v>5.89</v>
      </c>
      <c r="O119" s="82">
        <v>8246</v>
      </c>
      <c r="P119" s="82"/>
      <c r="Q119" s="82"/>
      <c r="R119" s="82">
        <v>8246</v>
      </c>
      <c r="S119" s="77">
        <f t="shared" si="1"/>
        <v>199182130</v>
      </c>
      <c r="T119" s="65"/>
    </row>
    <row r="120" spans="1:20" s="14" customFormat="1" x14ac:dyDescent="0.3">
      <c r="A120" s="78" t="s">
        <v>1325</v>
      </c>
      <c r="B120" s="79" t="s">
        <v>1362</v>
      </c>
      <c r="C120" s="80">
        <v>1745340</v>
      </c>
      <c r="D120" s="79" t="s">
        <v>125</v>
      </c>
      <c r="E120" s="78"/>
      <c r="F120" s="79" t="s">
        <v>126</v>
      </c>
      <c r="G120" s="79" t="s">
        <v>81</v>
      </c>
      <c r="H120" s="79">
        <v>24155</v>
      </c>
      <c r="I120" s="79">
        <v>7</v>
      </c>
      <c r="J120" s="81" t="s">
        <v>177</v>
      </c>
      <c r="K120" s="79" t="s">
        <v>178</v>
      </c>
      <c r="L120" s="79" t="s">
        <v>32</v>
      </c>
      <c r="M120" s="82">
        <v>1400</v>
      </c>
      <c r="N120" s="82">
        <v>5.62</v>
      </c>
      <c r="O120" s="82">
        <v>7868</v>
      </c>
      <c r="P120" s="82"/>
      <c r="Q120" s="82"/>
      <c r="R120" s="82">
        <v>7868</v>
      </c>
      <c r="S120" s="77">
        <f t="shared" si="1"/>
        <v>190051540</v>
      </c>
      <c r="T120" s="65"/>
    </row>
    <row r="121" spans="1:20" s="14" customFormat="1" x14ac:dyDescent="0.3">
      <c r="A121" s="78" t="s">
        <v>1325</v>
      </c>
      <c r="B121" s="79" t="s">
        <v>1362</v>
      </c>
      <c r="C121" s="80">
        <v>1745340</v>
      </c>
      <c r="D121" s="79" t="s">
        <v>125</v>
      </c>
      <c r="E121" s="78"/>
      <c r="F121" s="79" t="s">
        <v>126</v>
      </c>
      <c r="G121" s="79" t="s">
        <v>81</v>
      </c>
      <c r="H121" s="79">
        <v>24155</v>
      </c>
      <c r="I121" s="79">
        <v>8</v>
      </c>
      <c r="J121" s="81"/>
      <c r="K121" s="79" t="s">
        <v>1389</v>
      </c>
      <c r="L121" s="79" t="s">
        <v>46</v>
      </c>
      <c r="M121" s="82">
        <v>0</v>
      </c>
      <c r="N121" s="82">
        <v>0</v>
      </c>
      <c r="O121" s="82">
        <v>0</v>
      </c>
      <c r="P121" s="82"/>
      <c r="Q121" s="82"/>
      <c r="R121" s="82">
        <v>0</v>
      </c>
      <c r="S121" s="77">
        <f t="shared" si="1"/>
        <v>0</v>
      </c>
      <c r="T121" s="65"/>
    </row>
    <row r="122" spans="1:20" s="14" customFormat="1" x14ac:dyDescent="0.3">
      <c r="A122" s="78" t="s">
        <v>1326</v>
      </c>
      <c r="B122" s="79" t="s">
        <v>1362</v>
      </c>
      <c r="C122" s="80">
        <v>1745341</v>
      </c>
      <c r="D122" s="79" t="s">
        <v>125</v>
      </c>
      <c r="E122" s="78"/>
      <c r="F122" s="79" t="s">
        <v>126</v>
      </c>
      <c r="G122" s="79" t="s">
        <v>81</v>
      </c>
      <c r="H122" s="79">
        <v>24155</v>
      </c>
      <c r="I122" s="79">
        <v>1</v>
      </c>
      <c r="J122" s="81" t="s">
        <v>147</v>
      </c>
      <c r="K122" s="79" t="s">
        <v>148</v>
      </c>
      <c r="L122" s="79" t="s">
        <v>32</v>
      </c>
      <c r="M122" s="82">
        <v>800</v>
      </c>
      <c r="N122" s="82">
        <v>5.85</v>
      </c>
      <c r="O122" s="82">
        <v>4680</v>
      </c>
      <c r="P122" s="82"/>
      <c r="Q122" s="82"/>
      <c r="R122" s="82">
        <v>4680</v>
      </c>
      <c r="S122" s="77">
        <f t="shared" si="1"/>
        <v>113045400</v>
      </c>
      <c r="T122" s="65"/>
    </row>
    <row r="123" spans="1:20" s="14" customFormat="1" x14ac:dyDescent="0.3">
      <c r="A123" s="78" t="s">
        <v>1326</v>
      </c>
      <c r="B123" s="79" t="s">
        <v>1362</v>
      </c>
      <c r="C123" s="80">
        <v>1745341</v>
      </c>
      <c r="D123" s="79" t="s">
        <v>125</v>
      </c>
      <c r="E123" s="78"/>
      <c r="F123" s="79" t="s">
        <v>126</v>
      </c>
      <c r="G123" s="79" t="s">
        <v>81</v>
      </c>
      <c r="H123" s="79">
        <v>24155</v>
      </c>
      <c r="I123" s="79">
        <v>2</v>
      </c>
      <c r="J123" s="81" t="s">
        <v>149</v>
      </c>
      <c r="K123" s="79" t="s">
        <v>150</v>
      </c>
      <c r="L123" s="79" t="s">
        <v>32</v>
      </c>
      <c r="M123" s="82">
        <v>200</v>
      </c>
      <c r="N123" s="82">
        <v>5.85</v>
      </c>
      <c r="O123" s="82">
        <v>1170</v>
      </c>
      <c r="P123" s="82"/>
      <c r="Q123" s="82"/>
      <c r="R123" s="82">
        <v>1170</v>
      </c>
      <c r="S123" s="77">
        <f t="shared" si="1"/>
        <v>28261350</v>
      </c>
      <c r="T123" s="65"/>
    </row>
    <row r="124" spans="1:20" s="14" customFormat="1" x14ac:dyDescent="0.3">
      <c r="A124" s="78" t="s">
        <v>1326</v>
      </c>
      <c r="B124" s="79" t="s">
        <v>1362</v>
      </c>
      <c r="C124" s="80">
        <v>1745341</v>
      </c>
      <c r="D124" s="79" t="s">
        <v>125</v>
      </c>
      <c r="E124" s="78"/>
      <c r="F124" s="79" t="s">
        <v>126</v>
      </c>
      <c r="G124" s="79" t="s">
        <v>81</v>
      </c>
      <c r="H124" s="79">
        <v>24155</v>
      </c>
      <c r="I124" s="79">
        <v>3</v>
      </c>
      <c r="J124" s="81" t="s">
        <v>82</v>
      </c>
      <c r="K124" s="79" t="s">
        <v>83</v>
      </c>
      <c r="L124" s="79" t="s">
        <v>32</v>
      </c>
      <c r="M124" s="82">
        <v>500</v>
      </c>
      <c r="N124" s="82">
        <v>5.85</v>
      </c>
      <c r="O124" s="82">
        <v>2925</v>
      </c>
      <c r="P124" s="82"/>
      <c r="Q124" s="82"/>
      <c r="R124" s="82">
        <v>2925</v>
      </c>
      <c r="S124" s="77">
        <f t="shared" si="1"/>
        <v>70653375</v>
      </c>
      <c r="T124" s="65"/>
    </row>
    <row r="125" spans="1:20" s="14" customFormat="1" x14ac:dyDescent="0.3">
      <c r="A125" s="78" t="s">
        <v>1326</v>
      </c>
      <c r="B125" s="79" t="s">
        <v>1362</v>
      </c>
      <c r="C125" s="80">
        <v>1745341</v>
      </c>
      <c r="D125" s="79" t="s">
        <v>125</v>
      </c>
      <c r="E125" s="78"/>
      <c r="F125" s="79" t="s">
        <v>126</v>
      </c>
      <c r="G125" s="79" t="s">
        <v>81</v>
      </c>
      <c r="H125" s="79">
        <v>24155</v>
      </c>
      <c r="I125" s="79">
        <v>4</v>
      </c>
      <c r="J125" s="81" t="s">
        <v>151</v>
      </c>
      <c r="K125" s="79" t="s">
        <v>152</v>
      </c>
      <c r="L125" s="79" t="s">
        <v>32</v>
      </c>
      <c r="M125" s="82">
        <v>400</v>
      </c>
      <c r="N125" s="82">
        <v>5.75</v>
      </c>
      <c r="O125" s="82">
        <v>2300</v>
      </c>
      <c r="P125" s="82"/>
      <c r="Q125" s="82"/>
      <c r="R125" s="82">
        <v>2300</v>
      </c>
      <c r="S125" s="77">
        <f t="shared" si="1"/>
        <v>55556500</v>
      </c>
      <c r="T125" s="65"/>
    </row>
    <row r="126" spans="1:20" s="14" customFormat="1" x14ac:dyDescent="0.3">
      <c r="A126" s="78" t="s">
        <v>1326</v>
      </c>
      <c r="B126" s="79" t="s">
        <v>1362</v>
      </c>
      <c r="C126" s="80">
        <v>1745341</v>
      </c>
      <c r="D126" s="79" t="s">
        <v>125</v>
      </c>
      <c r="E126" s="78"/>
      <c r="F126" s="79" t="s">
        <v>126</v>
      </c>
      <c r="G126" s="79" t="s">
        <v>81</v>
      </c>
      <c r="H126" s="79">
        <v>24155</v>
      </c>
      <c r="I126" s="79">
        <v>5</v>
      </c>
      <c r="J126" s="81" t="s">
        <v>153</v>
      </c>
      <c r="K126" s="79" t="s">
        <v>154</v>
      </c>
      <c r="L126" s="79" t="s">
        <v>32</v>
      </c>
      <c r="M126" s="82">
        <v>200</v>
      </c>
      <c r="N126" s="82">
        <v>5.75</v>
      </c>
      <c r="O126" s="82">
        <v>1150</v>
      </c>
      <c r="P126" s="82"/>
      <c r="Q126" s="82"/>
      <c r="R126" s="82">
        <v>1150</v>
      </c>
      <c r="S126" s="77">
        <f t="shared" si="1"/>
        <v>27778250</v>
      </c>
      <c r="T126" s="65"/>
    </row>
    <row r="127" spans="1:20" s="14" customFormat="1" x14ac:dyDescent="0.3">
      <c r="A127" s="78" t="s">
        <v>1326</v>
      </c>
      <c r="B127" s="79" t="s">
        <v>1362</v>
      </c>
      <c r="C127" s="80">
        <v>1745341</v>
      </c>
      <c r="D127" s="79" t="s">
        <v>125</v>
      </c>
      <c r="E127" s="78"/>
      <c r="F127" s="79" t="s">
        <v>126</v>
      </c>
      <c r="G127" s="79" t="s">
        <v>81</v>
      </c>
      <c r="H127" s="79">
        <v>24155</v>
      </c>
      <c r="I127" s="79">
        <v>6</v>
      </c>
      <c r="J127" s="81" t="s">
        <v>155</v>
      </c>
      <c r="K127" s="79" t="s">
        <v>1385</v>
      </c>
      <c r="L127" s="79" t="s">
        <v>32</v>
      </c>
      <c r="M127" s="82">
        <v>100</v>
      </c>
      <c r="N127" s="82">
        <v>6.33</v>
      </c>
      <c r="O127" s="82">
        <v>633</v>
      </c>
      <c r="P127" s="82"/>
      <c r="Q127" s="82"/>
      <c r="R127" s="82">
        <v>633</v>
      </c>
      <c r="S127" s="77">
        <f t="shared" si="1"/>
        <v>15290115</v>
      </c>
      <c r="T127" s="65"/>
    </row>
    <row r="128" spans="1:20" s="14" customFormat="1" x14ac:dyDescent="0.3">
      <c r="A128" s="78" t="s">
        <v>1326</v>
      </c>
      <c r="B128" s="79" t="s">
        <v>1362</v>
      </c>
      <c r="C128" s="80">
        <v>1745341</v>
      </c>
      <c r="D128" s="79" t="s">
        <v>125</v>
      </c>
      <c r="E128" s="78"/>
      <c r="F128" s="79" t="s">
        <v>126</v>
      </c>
      <c r="G128" s="79" t="s">
        <v>81</v>
      </c>
      <c r="H128" s="79">
        <v>24155</v>
      </c>
      <c r="I128" s="79">
        <v>7</v>
      </c>
      <c r="J128" s="81" t="s">
        <v>1390</v>
      </c>
      <c r="K128" s="79" t="s">
        <v>1391</v>
      </c>
      <c r="L128" s="79" t="s">
        <v>32</v>
      </c>
      <c r="M128" s="82">
        <v>556</v>
      </c>
      <c r="N128" s="82">
        <v>2.88</v>
      </c>
      <c r="O128" s="82">
        <v>1601.28</v>
      </c>
      <c r="P128" s="82"/>
      <c r="Q128" s="82"/>
      <c r="R128" s="82">
        <v>1601.28</v>
      </c>
      <c r="S128" s="77">
        <f t="shared" si="1"/>
        <v>38678918</v>
      </c>
      <c r="T128" s="65"/>
    </row>
    <row r="129" spans="1:20" s="14" customFormat="1" x14ac:dyDescent="0.3">
      <c r="A129" s="78" t="s">
        <v>1326</v>
      </c>
      <c r="B129" s="79" t="s">
        <v>1362</v>
      </c>
      <c r="C129" s="80">
        <v>1745341</v>
      </c>
      <c r="D129" s="79" t="s">
        <v>125</v>
      </c>
      <c r="E129" s="78"/>
      <c r="F129" s="79" t="s">
        <v>126</v>
      </c>
      <c r="G129" s="79" t="s">
        <v>81</v>
      </c>
      <c r="H129" s="79">
        <v>24155</v>
      </c>
      <c r="I129" s="79">
        <v>8</v>
      </c>
      <c r="J129" s="81" t="s">
        <v>161</v>
      </c>
      <c r="K129" s="79" t="s">
        <v>162</v>
      </c>
      <c r="L129" s="79" t="s">
        <v>32</v>
      </c>
      <c r="M129" s="82">
        <v>400</v>
      </c>
      <c r="N129" s="82">
        <v>5.75</v>
      </c>
      <c r="O129" s="82">
        <v>2300</v>
      </c>
      <c r="P129" s="82"/>
      <c r="Q129" s="82"/>
      <c r="R129" s="82">
        <v>2300</v>
      </c>
      <c r="S129" s="77">
        <f t="shared" si="1"/>
        <v>55556500</v>
      </c>
      <c r="T129" s="65"/>
    </row>
    <row r="130" spans="1:20" s="14" customFormat="1" x14ac:dyDescent="0.3">
      <c r="A130" s="78" t="s">
        <v>1326</v>
      </c>
      <c r="B130" s="79" t="s">
        <v>1362</v>
      </c>
      <c r="C130" s="80">
        <v>1745341</v>
      </c>
      <c r="D130" s="79" t="s">
        <v>125</v>
      </c>
      <c r="E130" s="78"/>
      <c r="F130" s="79" t="s">
        <v>126</v>
      </c>
      <c r="G130" s="79" t="s">
        <v>81</v>
      </c>
      <c r="H130" s="79">
        <v>24155</v>
      </c>
      <c r="I130" s="79">
        <v>9</v>
      </c>
      <c r="J130" s="81" t="s">
        <v>163</v>
      </c>
      <c r="K130" s="79" t="s">
        <v>164</v>
      </c>
      <c r="L130" s="79" t="s">
        <v>32</v>
      </c>
      <c r="M130" s="82">
        <v>200</v>
      </c>
      <c r="N130" s="82">
        <v>5.75</v>
      </c>
      <c r="O130" s="82">
        <v>1150</v>
      </c>
      <c r="P130" s="82"/>
      <c r="Q130" s="82"/>
      <c r="R130" s="82">
        <v>1150</v>
      </c>
      <c r="S130" s="77">
        <f t="shared" si="1"/>
        <v>27778250</v>
      </c>
      <c r="T130" s="65"/>
    </row>
    <row r="131" spans="1:20" s="14" customFormat="1" x14ac:dyDescent="0.3">
      <c r="A131" s="78" t="s">
        <v>1326</v>
      </c>
      <c r="B131" s="79" t="s">
        <v>1362</v>
      </c>
      <c r="C131" s="80">
        <v>1745341</v>
      </c>
      <c r="D131" s="79" t="s">
        <v>125</v>
      </c>
      <c r="E131" s="78"/>
      <c r="F131" s="79" t="s">
        <v>126</v>
      </c>
      <c r="G131" s="79" t="s">
        <v>81</v>
      </c>
      <c r="H131" s="79">
        <v>24155</v>
      </c>
      <c r="I131" s="79">
        <v>10</v>
      </c>
      <c r="J131" s="81" t="s">
        <v>165</v>
      </c>
      <c r="K131" s="79" t="s">
        <v>166</v>
      </c>
      <c r="L131" s="79" t="s">
        <v>32</v>
      </c>
      <c r="M131" s="82">
        <v>100</v>
      </c>
      <c r="N131" s="82">
        <v>6.33</v>
      </c>
      <c r="O131" s="82">
        <v>633</v>
      </c>
      <c r="P131" s="82"/>
      <c r="Q131" s="82"/>
      <c r="R131" s="82">
        <v>633</v>
      </c>
      <c r="S131" s="77">
        <f t="shared" si="1"/>
        <v>15290115</v>
      </c>
      <c r="T131" s="65"/>
    </row>
    <row r="132" spans="1:20" s="14" customFormat="1" x14ac:dyDescent="0.3">
      <c r="A132" s="78" t="s">
        <v>1326</v>
      </c>
      <c r="B132" s="79" t="s">
        <v>1362</v>
      </c>
      <c r="C132" s="80">
        <v>1745341</v>
      </c>
      <c r="D132" s="79" t="s">
        <v>125</v>
      </c>
      <c r="E132" s="78"/>
      <c r="F132" s="79" t="s">
        <v>126</v>
      </c>
      <c r="G132" s="79" t="s">
        <v>81</v>
      </c>
      <c r="H132" s="79">
        <v>24155</v>
      </c>
      <c r="I132" s="79">
        <v>11</v>
      </c>
      <c r="J132" s="81"/>
      <c r="K132" s="79" t="s">
        <v>1392</v>
      </c>
      <c r="L132" s="79" t="s">
        <v>46</v>
      </c>
      <c r="M132" s="82">
        <v>0</v>
      </c>
      <c r="N132" s="82">
        <v>0</v>
      </c>
      <c r="O132" s="82">
        <v>0</v>
      </c>
      <c r="P132" s="82"/>
      <c r="Q132" s="82"/>
      <c r="R132" s="82">
        <v>0</v>
      </c>
      <c r="S132" s="77">
        <f t="shared" si="1"/>
        <v>0</v>
      </c>
      <c r="T132" s="65"/>
    </row>
    <row r="133" spans="1:20" s="14" customFormat="1" x14ac:dyDescent="0.3">
      <c r="A133" s="78" t="s">
        <v>1327</v>
      </c>
      <c r="B133" s="79" t="s">
        <v>1362</v>
      </c>
      <c r="C133" s="80">
        <v>1745342</v>
      </c>
      <c r="D133" s="79" t="s">
        <v>125</v>
      </c>
      <c r="E133" s="78"/>
      <c r="F133" s="79" t="s">
        <v>126</v>
      </c>
      <c r="G133" s="79" t="s">
        <v>81</v>
      </c>
      <c r="H133" s="79">
        <v>24155</v>
      </c>
      <c r="I133" s="79">
        <v>1</v>
      </c>
      <c r="J133" s="81" t="s">
        <v>86</v>
      </c>
      <c r="K133" s="79" t="s">
        <v>87</v>
      </c>
      <c r="L133" s="79" t="s">
        <v>32</v>
      </c>
      <c r="M133" s="82">
        <v>200</v>
      </c>
      <c r="N133" s="82">
        <v>5.1100000000000003</v>
      </c>
      <c r="O133" s="82">
        <v>1022</v>
      </c>
      <c r="P133" s="82"/>
      <c r="Q133" s="82"/>
      <c r="R133" s="82">
        <v>1022</v>
      </c>
      <c r="S133" s="77">
        <f t="shared" ref="S133:S196" si="2">ROUND(M133*N133*H133,0)</f>
        <v>24686410</v>
      </c>
      <c r="T133" s="65"/>
    </row>
    <row r="134" spans="1:20" s="14" customFormat="1" x14ac:dyDescent="0.3">
      <c r="A134" s="78" t="s">
        <v>1327</v>
      </c>
      <c r="B134" s="79" t="s">
        <v>1362</v>
      </c>
      <c r="C134" s="80">
        <v>1745342</v>
      </c>
      <c r="D134" s="79" t="s">
        <v>125</v>
      </c>
      <c r="E134" s="78"/>
      <c r="F134" s="79" t="s">
        <v>126</v>
      </c>
      <c r="G134" s="79" t="s">
        <v>81</v>
      </c>
      <c r="H134" s="79">
        <v>24155</v>
      </c>
      <c r="I134" s="79">
        <v>2</v>
      </c>
      <c r="J134" s="81" t="s">
        <v>127</v>
      </c>
      <c r="K134" s="79" t="s">
        <v>128</v>
      </c>
      <c r="L134" s="79" t="s">
        <v>32</v>
      </c>
      <c r="M134" s="82">
        <v>600</v>
      </c>
      <c r="N134" s="82">
        <v>5.1100000000000003</v>
      </c>
      <c r="O134" s="82">
        <v>3066</v>
      </c>
      <c r="P134" s="82"/>
      <c r="Q134" s="82"/>
      <c r="R134" s="82">
        <v>3066</v>
      </c>
      <c r="S134" s="77">
        <f t="shared" si="2"/>
        <v>74059230</v>
      </c>
      <c r="T134" s="65"/>
    </row>
    <row r="135" spans="1:20" s="14" customFormat="1" x14ac:dyDescent="0.3">
      <c r="A135" s="78" t="s">
        <v>1327</v>
      </c>
      <c r="B135" s="79" t="s">
        <v>1362</v>
      </c>
      <c r="C135" s="80">
        <v>1745342</v>
      </c>
      <c r="D135" s="79" t="s">
        <v>125</v>
      </c>
      <c r="E135" s="78"/>
      <c r="F135" s="79" t="s">
        <v>126</v>
      </c>
      <c r="G135" s="79" t="s">
        <v>81</v>
      </c>
      <c r="H135" s="79">
        <v>24155</v>
      </c>
      <c r="I135" s="79">
        <v>3</v>
      </c>
      <c r="J135" s="81" t="s">
        <v>129</v>
      </c>
      <c r="K135" s="79" t="s">
        <v>130</v>
      </c>
      <c r="L135" s="79" t="s">
        <v>32</v>
      </c>
      <c r="M135" s="82">
        <v>400</v>
      </c>
      <c r="N135" s="82">
        <v>4.68</v>
      </c>
      <c r="O135" s="82">
        <v>1872</v>
      </c>
      <c r="P135" s="82"/>
      <c r="Q135" s="82"/>
      <c r="R135" s="82">
        <v>1872</v>
      </c>
      <c r="S135" s="77">
        <f t="shared" si="2"/>
        <v>45218160</v>
      </c>
      <c r="T135" s="65"/>
    </row>
    <row r="136" spans="1:20" s="14" customFormat="1" x14ac:dyDescent="0.3">
      <c r="A136" s="78" t="s">
        <v>1327</v>
      </c>
      <c r="B136" s="79" t="s">
        <v>1362</v>
      </c>
      <c r="C136" s="80">
        <v>1745342</v>
      </c>
      <c r="D136" s="79" t="s">
        <v>125</v>
      </c>
      <c r="E136" s="78"/>
      <c r="F136" s="79" t="s">
        <v>126</v>
      </c>
      <c r="G136" s="79" t="s">
        <v>81</v>
      </c>
      <c r="H136" s="79">
        <v>24155</v>
      </c>
      <c r="I136" s="79">
        <v>4</v>
      </c>
      <c r="J136" s="81" t="s">
        <v>131</v>
      </c>
      <c r="K136" s="79" t="s">
        <v>132</v>
      </c>
      <c r="L136" s="79" t="s">
        <v>32</v>
      </c>
      <c r="M136" s="82">
        <v>200</v>
      </c>
      <c r="N136" s="82">
        <v>4.68</v>
      </c>
      <c r="O136" s="82">
        <v>936</v>
      </c>
      <c r="P136" s="82"/>
      <c r="Q136" s="82"/>
      <c r="R136" s="82">
        <v>936</v>
      </c>
      <c r="S136" s="77">
        <f t="shared" si="2"/>
        <v>22609080</v>
      </c>
      <c r="T136" s="65"/>
    </row>
    <row r="137" spans="1:20" s="14" customFormat="1" x14ac:dyDescent="0.3">
      <c r="A137" s="78" t="s">
        <v>1327</v>
      </c>
      <c r="B137" s="79" t="s">
        <v>1362</v>
      </c>
      <c r="C137" s="80">
        <v>1745342</v>
      </c>
      <c r="D137" s="79" t="s">
        <v>125</v>
      </c>
      <c r="E137" s="78"/>
      <c r="F137" s="79" t="s">
        <v>126</v>
      </c>
      <c r="G137" s="79" t="s">
        <v>81</v>
      </c>
      <c r="H137" s="79">
        <v>24155</v>
      </c>
      <c r="I137" s="79">
        <v>5</v>
      </c>
      <c r="J137" s="81" t="s">
        <v>133</v>
      </c>
      <c r="K137" s="79" t="s">
        <v>134</v>
      </c>
      <c r="L137" s="79" t="s">
        <v>32</v>
      </c>
      <c r="M137" s="82">
        <v>100</v>
      </c>
      <c r="N137" s="82">
        <v>5.68</v>
      </c>
      <c r="O137" s="82">
        <v>568</v>
      </c>
      <c r="P137" s="82"/>
      <c r="Q137" s="82"/>
      <c r="R137" s="82">
        <v>568</v>
      </c>
      <c r="S137" s="77">
        <f t="shared" si="2"/>
        <v>13720040</v>
      </c>
      <c r="T137" s="65"/>
    </row>
    <row r="138" spans="1:20" s="14" customFormat="1" x14ac:dyDescent="0.3">
      <c r="A138" s="78" t="s">
        <v>1327</v>
      </c>
      <c r="B138" s="79" t="s">
        <v>1362</v>
      </c>
      <c r="C138" s="80">
        <v>1745342</v>
      </c>
      <c r="D138" s="79" t="s">
        <v>125</v>
      </c>
      <c r="E138" s="78"/>
      <c r="F138" s="79" t="s">
        <v>126</v>
      </c>
      <c r="G138" s="79" t="s">
        <v>81</v>
      </c>
      <c r="H138" s="79">
        <v>24155</v>
      </c>
      <c r="I138" s="79">
        <v>6</v>
      </c>
      <c r="J138" s="81" t="s">
        <v>137</v>
      </c>
      <c r="K138" s="79" t="s">
        <v>138</v>
      </c>
      <c r="L138" s="79" t="s">
        <v>32</v>
      </c>
      <c r="M138" s="82">
        <v>300</v>
      </c>
      <c r="N138" s="82">
        <v>4.68</v>
      </c>
      <c r="O138" s="82">
        <v>1404</v>
      </c>
      <c r="P138" s="82"/>
      <c r="Q138" s="82"/>
      <c r="R138" s="82">
        <v>1404</v>
      </c>
      <c r="S138" s="77">
        <f t="shared" si="2"/>
        <v>33913620</v>
      </c>
      <c r="T138" s="65"/>
    </row>
    <row r="139" spans="1:20" s="14" customFormat="1" x14ac:dyDescent="0.3">
      <c r="A139" s="78" t="s">
        <v>1327</v>
      </c>
      <c r="B139" s="79" t="s">
        <v>1362</v>
      </c>
      <c r="C139" s="80">
        <v>1745342</v>
      </c>
      <c r="D139" s="79" t="s">
        <v>125</v>
      </c>
      <c r="E139" s="78"/>
      <c r="F139" s="79" t="s">
        <v>126</v>
      </c>
      <c r="G139" s="79" t="s">
        <v>81</v>
      </c>
      <c r="H139" s="79">
        <v>24155</v>
      </c>
      <c r="I139" s="79">
        <v>7</v>
      </c>
      <c r="J139" s="81" t="s">
        <v>139</v>
      </c>
      <c r="K139" s="79" t="s">
        <v>140</v>
      </c>
      <c r="L139" s="79" t="s">
        <v>32</v>
      </c>
      <c r="M139" s="82">
        <v>200</v>
      </c>
      <c r="N139" s="82">
        <v>4.68</v>
      </c>
      <c r="O139" s="82">
        <v>936</v>
      </c>
      <c r="P139" s="82"/>
      <c r="Q139" s="82"/>
      <c r="R139" s="82">
        <v>936</v>
      </c>
      <c r="S139" s="77">
        <f t="shared" si="2"/>
        <v>22609080</v>
      </c>
      <c r="T139" s="65"/>
    </row>
    <row r="140" spans="1:20" s="14" customFormat="1" x14ac:dyDescent="0.3">
      <c r="A140" s="78" t="s">
        <v>1327</v>
      </c>
      <c r="B140" s="79" t="s">
        <v>1362</v>
      </c>
      <c r="C140" s="80">
        <v>1745342</v>
      </c>
      <c r="D140" s="79" t="s">
        <v>125</v>
      </c>
      <c r="E140" s="78"/>
      <c r="F140" s="79" t="s">
        <v>126</v>
      </c>
      <c r="G140" s="79" t="s">
        <v>81</v>
      </c>
      <c r="H140" s="79">
        <v>24155</v>
      </c>
      <c r="I140" s="79">
        <v>8</v>
      </c>
      <c r="J140" s="81" t="s">
        <v>141</v>
      </c>
      <c r="K140" s="79" t="s">
        <v>142</v>
      </c>
      <c r="L140" s="79" t="s">
        <v>32</v>
      </c>
      <c r="M140" s="82">
        <v>200</v>
      </c>
      <c r="N140" s="82">
        <v>5.68</v>
      </c>
      <c r="O140" s="82">
        <v>1136</v>
      </c>
      <c r="P140" s="82"/>
      <c r="Q140" s="82"/>
      <c r="R140" s="82">
        <v>1136</v>
      </c>
      <c r="S140" s="77">
        <f t="shared" si="2"/>
        <v>27440080</v>
      </c>
      <c r="T140" s="65"/>
    </row>
    <row r="141" spans="1:20" s="14" customFormat="1" x14ac:dyDescent="0.3">
      <c r="A141" s="78" t="s">
        <v>1327</v>
      </c>
      <c r="B141" s="79" t="s">
        <v>1362</v>
      </c>
      <c r="C141" s="80">
        <v>1745342</v>
      </c>
      <c r="D141" s="79" t="s">
        <v>125</v>
      </c>
      <c r="E141" s="78"/>
      <c r="F141" s="79" t="s">
        <v>126</v>
      </c>
      <c r="G141" s="79" t="s">
        <v>81</v>
      </c>
      <c r="H141" s="79">
        <v>24155</v>
      </c>
      <c r="I141" s="79">
        <v>9</v>
      </c>
      <c r="J141" s="81"/>
      <c r="K141" s="79" t="s">
        <v>1393</v>
      </c>
      <c r="L141" s="79" t="s">
        <v>46</v>
      </c>
      <c r="M141" s="82">
        <v>0</v>
      </c>
      <c r="N141" s="82">
        <v>0</v>
      </c>
      <c r="O141" s="82">
        <v>0</v>
      </c>
      <c r="P141" s="82"/>
      <c r="Q141" s="82"/>
      <c r="R141" s="82">
        <v>0</v>
      </c>
      <c r="S141" s="77">
        <f t="shared" si="2"/>
        <v>0</v>
      </c>
      <c r="T141" s="65"/>
    </row>
    <row r="142" spans="1:20" s="14" customFormat="1" x14ac:dyDescent="0.3">
      <c r="A142" s="78" t="s">
        <v>1328</v>
      </c>
      <c r="B142" s="79" t="s">
        <v>1363</v>
      </c>
      <c r="C142" s="80">
        <v>1745347</v>
      </c>
      <c r="D142" s="79" t="s">
        <v>112</v>
      </c>
      <c r="E142" s="78"/>
      <c r="F142" s="79" t="s">
        <v>113</v>
      </c>
      <c r="G142" s="79" t="s">
        <v>81</v>
      </c>
      <c r="H142" s="79">
        <v>24228</v>
      </c>
      <c r="I142" s="79">
        <v>1</v>
      </c>
      <c r="J142" s="81">
        <v>566516502</v>
      </c>
      <c r="K142" s="79" t="s">
        <v>114</v>
      </c>
      <c r="L142" s="79" t="s">
        <v>32</v>
      </c>
      <c r="M142" s="82">
        <v>100</v>
      </c>
      <c r="N142" s="82">
        <v>3.25</v>
      </c>
      <c r="O142" s="82">
        <v>325</v>
      </c>
      <c r="P142" s="82"/>
      <c r="Q142" s="82"/>
      <c r="R142" s="82">
        <v>325</v>
      </c>
      <c r="S142" s="77">
        <f t="shared" si="2"/>
        <v>7874100</v>
      </c>
      <c r="T142" s="65"/>
    </row>
    <row r="143" spans="1:20" s="14" customFormat="1" x14ac:dyDescent="0.3">
      <c r="A143" s="78" t="s">
        <v>1328</v>
      </c>
      <c r="B143" s="79" t="s">
        <v>1363</v>
      </c>
      <c r="C143" s="80">
        <v>1745347</v>
      </c>
      <c r="D143" s="79" t="s">
        <v>112</v>
      </c>
      <c r="E143" s="78"/>
      <c r="F143" s="79" t="s">
        <v>113</v>
      </c>
      <c r="G143" s="79" t="s">
        <v>81</v>
      </c>
      <c r="H143" s="79">
        <v>24228</v>
      </c>
      <c r="I143" s="79">
        <v>2</v>
      </c>
      <c r="J143" s="81">
        <v>566559002</v>
      </c>
      <c r="K143" s="79" t="s">
        <v>115</v>
      </c>
      <c r="L143" s="79" t="s">
        <v>32</v>
      </c>
      <c r="M143" s="82">
        <v>200</v>
      </c>
      <c r="N143" s="82">
        <v>3.1</v>
      </c>
      <c r="O143" s="82">
        <v>620</v>
      </c>
      <c r="P143" s="82"/>
      <c r="Q143" s="82"/>
      <c r="R143" s="82">
        <v>620</v>
      </c>
      <c r="S143" s="77">
        <f t="shared" si="2"/>
        <v>15021360</v>
      </c>
      <c r="T143" s="65"/>
    </row>
    <row r="144" spans="1:20" s="14" customFormat="1" x14ac:dyDescent="0.3">
      <c r="A144" s="78" t="s">
        <v>1328</v>
      </c>
      <c r="B144" s="79" t="s">
        <v>1363</v>
      </c>
      <c r="C144" s="80">
        <v>1745347</v>
      </c>
      <c r="D144" s="79" t="s">
        <v>112</v>
      </c>
      <c r="E144" s="78"/>
      <c r="F144" s="79" t="s">
        <v>113</v>
      </c>
      <c r="G144" s="79" t="s">
        <v>81</v>
      </c>
      <c r="H144" s="79">
        <v>24228</v>
      </c>
      <c r="I144" s="79">
        <v>3</v>
      </c>
      <c r="J144" s="81">
        <v>566561305</v>
      </c>
      <c r="K144" s="79" t="s">
        <v>116</v>
      </c>
      <c r="L144" s="79" t="s">
        <v>32</v>
      </c>
      <c r="M144" s="82">
        <v>100</v>
      </c>
      <c r="N144" s="82">
        <v>11.68</v>
      </c>
      <c r="O144" s="82">
        <v>1168</v>
      </c>
      <c r="P144" s="82"/>
      <c r="Q144" s="82"/>
      <c r="R144" s="82">
        <v>1168</v>
      </c>
      <c r="S144" s="77">
        <f t="shared" si="2"/>
        <v>28298304</v>
      </c>
      <c r="T144" s="65"/>
    </row>
    <row r="145" spans="1:20" s="14" customFormat="1" x14ac:dyDescent="0.3">
      <c r="A145" s="78" t="s">
        <v>1328</v>
      </c>
      <c r="B145" s="79" t="s">
        <v>1363</v>
      </c>
      <c r="C145" s="80">
        <v>1745347</v>
      </c>
      <c r="D145" s="79" t="s">
        <v>112</v>
      </c>
      <c r="E145" s="78"/>
      <c r="F145" s="79" t="s">
        <v>113</v>
      </c>
      <c r="G145" s="79" t="s">
        <v>81</v>
      </c>
      <c r="H145" s="79">
        <v>24228</v>
      </c>
      <c r="I145" s="79">
        <v>4</v>
      </c>
      <c r="J145" s="81">
        <v>567301805</v>
      </c>
      <c r="K145" s="79" t="s">
        <v>117</v>
      </c>
      <c r="L145" s="79" t="s">
        <v>32</v>
      </c>
      <c r="M145" s="82">
        <v>100</v>
      </c>
      <c r="N145" s="82">
        <v>11.68</v>
      </c>
      <c r="O145" s="82">
        <v>1168</v>
      </c>
      <c r="P145" s="82"/>
      <c r="Q145" s="82"/>
      <c r="R145" s="82">
        <v>1168</v>
      </c>
      <c r="S145" s="77">
        <f t="shared" si="2"/>
        <v>28298304</v>
      </c>
      <c r="T145" s="65"/>
    </row>
    <row r="146" spans="1:20" s="14" customFormat="1" x14ac:dyDescent="0.3">
      <c r="A146" s="78" t="s">
        <v>1328</v>
      </c>
      <c r="B146" s="79" t="s">
        <v>1363</v>
      </c>
      <c r="C146" s="80">
        <v>1745347</v>
      </c>
      <c r="D146" s="79" t="s">
        <v>112</v>
      </c>
      <c r="E146" s="78"/>
      <c r="F146" s="79" t="s">
        <v>113</v>
      </c>
      <c r="G146" s="79" t="s">
        <v>81</v>
      </c>
      <c r="H146" s="79">
        <v>24228</v>
      </c>
      <c r="I146" s="79">
        <v>5</v>
      </c>
      <c r="J146" s="81"/>
      <c r="K146" s="79" t="s">
        <v>1394</v>
      </c>
      <c r="L146" s="79" t="s">
        <v>46</v>
      </c>
      <c r="M146" s="82">
        <v>0</v>
      </c>
      <c r="N146" s="82">
        <v>0</v>
      </c>
      <c r="O146" s="82">
        <v>0</v>
      </c>
      <c r="P146" s="82"/>
      <c r="Q146" s="82"/>
      <c r="R146" s="82">
        <v>0</v>
      </c>
      <c r="S146" s="77">
        <f t="shared" si="2"/>
        <v>0</v>
      </c>
      <c r="T146" s="65"/>
    </row>
    <row r="147" spans="1:20" s="14" customFormat="1" x14ac:dyDescent="0.3">
      <c r="A147" s="78" t="s">
        <v>1329</v>
      </c>
      <c r="B147" s="79" t="s">
        <v>1364</v>
      </c>
      <c r="C147" s="80">
        <v>1745343</v>
      </c>
      <c r="D147" s="79" t="s">
        <v>27</v>
      </c>
      <c r="E147" s="78"/>
      <c r="F147" s="79" t="s">
        <v>28</v>
      </c>
      <c r="G147" s="79" t="s">
        <v>29</v>
      </c>
      <c r="H147" s="79">
        <v>26096</v>
      </c>
      <c r="I147" s="79">
        <v>1</v>
      </c>
      <c r="J147" s="81" t="s">
        <v>30</v>
      </c>
      <c r="K147" s="79" t="s">
        <v>31</v>
      </c>
      <c r="L147" s="79" t="s">
        <v>32</v>
      </c>
      <c r="M147" s="82">
        <v>1000</v>
      </c>
      <c r="N147" s="82">
        <v>2.88</v>
      </c>
      <c r="O147" s="82">
        <v>2880</v>
      </c>
      <c r="P147" s="82"/>
      <c r="Q147" s="82"/>
      <c r="R147" s="82">
        <v>2880</v>
      </c>
      <c r="S147" s="77">
        <f t="shared" si="2"/>
        <v>75156480</v>
      </c>
      <c r="T147" s="65"/>
    </row>
    <row r="148" spans="1:20" s="14" customFormat="1" x14ac:dyDescent="0.3">
      <c r="A148" s="78" t="s">
        <v>1329</v>
      </c>
      <c r="B148" s="79" t="s">
        <v>1364</v>
      </c>
      <c r="C148" s="80">
        <v>1745343</v>
      </c>
      <c r="D148" s="79" t="s">
        <v>27</v>
      </c>
      <c r="E148" s="78"/>
      <c r="F148" s="79" t="s">
        <v>28</v>
      </c>
      <c r="G148" s="79" t="s">
        <v>29</v>
      </c>
      <c r="H148" s="79">
        <v>26096</v>
      </c>
      <c r="I148" s="79">
        <v>2</v>
      </c>
      <c r="J148" s="81" t="s">
        <v>33</v>
      </c>
      <c r="K148" s="79" t="s">
        <v>34</v>
      </c>
      <c r="L148" s="79" t="s">
        <v>32</v>
      </c>
      <c r="M148" s="82">
        <v>500</v>
      </c>
      <c r="N148" s="82">
        <v>3.71</v>
      </c>
      <c r="O148" s="82">
        <v>1855</v>
      </c>
      <c r="P148" s="82"/>
      <c r="Q148" s="82"/>
      <c r="R148" s="82">
        <v>1855</v>
      </c>
      <c r="S148" s="77">
        <f t="shared" si="2"/>
        <v>48408080</v>
      </c>
      <c r="T148" s="65"/>
    </row>
    <row r="149" spans="1:20" s="14" customFormat="1" x14ac:dyDescent="0.3">
      <c r="A149" s="78" t="s">
        <v>1329</v>
      </c>
      <c r="B149" s="79" t="s">
        <v>1364</v>
      </c>
      <c r="C149" s="80">
        <v>1745343</v>
      </c>
      <c r="D149" s="79" t="s">
        <v>27</v>
      </c>
      <c r="E149" s="78"/>
      <c r="F149" s="79" t="s">
        <v>28</v>
      </c>
      <c r="G149" s="79" t="s">
        <v>29</v>
      </c>
      <c r="H149" s="79">
        <v>26096</v>
      </c>
      <c r="I149" s="79">
        <v>3</v>
      </c>
      <c r="J149" s="81" t="s">
        <v>35</v>
      </c>
      <c r="K149" s="79" t="s">
        <v>36</v>
      </c>
      <c r="L149" s="79" t="s">
        <v>32</v>
      </c>
      <c r="M149" s="82">
        <v>100</v>
      </c>
      <c r="N149" s="82">
        <v>3.47</v>
      </c>
      <c r="O149" s="82">
        <v>347</v>
      </c>
      <c r="P149" s="82"/>
      <c r="Q149" s="82"/>
      <c r="R149" s="82">
        <v>347</v>
      </c>
      <c r="S149" s="77">
        <f t="shared" si="2"/>
        <v>9055312</v>
      </c>
      <c r="T149" s="65"/>
    </row>
    <row r="150" spans="1:20" s="14" customFormat="1" x14ac:dyDescent="0.3">
      <c r="A150" s="78" t="s">
        <v>1329</v>
      </c>
      <c r="B150" s="79" t="s">
        <v>1364</v>
      </c>
      <c r="C150" s="80">
        <v>1745343</v>
      </c>
      <c r="D150" s="79" t="s">
        <v>27</v>
      </c>
      <c r="E150" s="78"/>
      <c r="F150" s="79" t="s">
        <v>28</v>
      </c>
      <c r="G150" s="79" t="s">
        <v>29</v>
      </c>
      <c r="H150" s="79">
        <v>26096</v>
      </c>
      <c r="I150" s="79">
        <v>4</v>
      </c>
      <c r="J150" s="81" t="s">
        <v>37</v>
      </c>
      <c r="K150" s="79" t="s">
        <v>38</v>
      </c>
      <c r="L150" s="79" t="s">
        <v>32</v>
      </c>
      <c r="M150" s="82">
        <v>50</v>
      </c>
      <c r="N150" s="82">
        <v>3.66</v>
      </c>
      <c r="O150" s="82">
        <v>183</v>
      </c>
      <c r="P150" s="82"/>
      <c r="Q150" s="82"/>
      <c r="R150" s="82">
        <v>183</v>
      </c>
      <c r="S150" s="77">
        <f t="shared" si="2"/>
        <v>4775568</v>
      </c>
      <c r="T150" s="65"/>
    </row>
    <row r="151" spans="1:20" s="14" customFormat="1" x14ac:dyDescent="0.3">
      <c r="A151" s="78" t="s">
        <v>1329</v>
      </c>
      <c r="B151" s="79" t="s">
        <v>1364</v>
      </c>
      <c r="C151" s="80">
        <v>1745343</v>
      </c>
      <c r="D151" s="79" t="s">
        <v>27</v>
      </c>
      <c r="E151" s="78"/>
      <c r="F151" s="79" t="s">
        <v>28</v>
      </c>
      <c r="G151" s="79" t="s">
        <v>29</v>
      </c>
      <c r="H151" s="79">
        <v>26096</v>
      </c>
      <c r="I151" s="79">
        <v>5</v>
      </c>
      <c r="J151" s="81" t="s">
        <v>39</v>
      </c>
      <c r="K151" s="79" t="s">
        <v>40</v>
      </c>
      <c r="L151" s="79" t="s">
        <v>32</v>
      </c>
      <c r="M151" s="82">
        <v>200</v>
      </c>
      <c r="N151" s="82">
        <v>3.7</v>
      </c>
      <c r="O151" s="82">
        <v>740</v>
      </c>
      <c r="P151" s="82"/>
      <c r="Q151" s="82"/>
      <c r="R151" s="82">
        <v>740</v>
      </c>
      <c r="S151" s="77">
        <f t="shared" si="2"/>
        <v>19311040</v>
      </c>
      <c r="T151" s="65"/>
    </row>
    <row r="152" spans="1:20" s="14" customFormat="1" x14ac:dyDescent="0.3">
      <c r="A152" s="78" t="s">
        <v>1329</v>
      </c>
      <c r="B152" s="79" t="s">
        <v>1364</v>
      </c>
      <c r="C152" s="80">
        <v>1745343</v>
      </c>
      <c r="D152" s="79" t="s">
        <v>27</v>
      </c>
      <c r="E152" s="78"/>
      <c r="F152" s="79" t="s">
        <v>28</v>
      </c>
      <c r="G152" s="79" t="s">
        <v>29</v>
      </c>
      <c r="H152" s="79">
        <v>26096</v>
      </c>
      <c r="I152" s="79">
        <v>6</v>
      </c>
      <c r="J152" s="81" t="s">
        <v>247</v>
      </c>
      <c r="K152" s="79" t="s">
        <v>248</v>
      </c>
      <c r="L152" s="79" t="s">
        <v>32</v>
      </c>
      <c r="M152" s="82">
        <v>100</v>
      </c>
      <c r="N152" s="82">
        <v>4.0999999999999996</v>
      </c>
      <c r="O152" s="82">
        <v>410</v>
      </c>
      <c r="P152" s="82"/>
      <c r="Q152" s="82"/>
      <c r="R152" s="82">
        <v>410</v>
      </c>
      <c r="S152" s="77">
        <f t="shared" si="2"/>
        <v>10699360</v>
      </c>
      <c r="T152" s="65"/>
    </row>
    <row r="153" spans="1:20" s="14" customFormat="1" x14ac:dyDescent="0.3">
      <c r="A153" s="78" t="s">
        <v>1329</v>
      </c>
      <c r="B153" s="79" t="s">
        <v>1364</v>
      </c>
      <c r="C153" s="80">
        <v>1745343</v>
      </c>
      <c r="D153" s="79" t="s">
        <v>27</v>
      </c>
      <c r="E153" s="78"/>
      <c r="F153" s="79" t="s">
        <v>28</v>
      </c>
      <c r="G153" s="79" t="s">
        <v>29</v>
      </c>
      <c r="H153" s="79">
        <v>26096</v>
      </c>
      <c r="I153" s="79">
        <v>7</v>
      </c>
      <c r="J153" s="81" t="s">
        <v>41</v>
      </c>
      <c r="K153" s="79" t="s">
        <v>42</v>
      </c>
      <c r="L153" s="79" t="s">
        <v>32</v>
      </c>
      <c r="M153" s="82">
        <v>200</v>
      </c>
      <c r="N153" s="82">
        <v>4.22</v>
      </c>
      <c r="O153" s="82">
        <v>844</v>
      </c>
      <c r="P153" s="82"/>
      <c r="Q153" s="82"/>
      <c r="R153" s="82">
        <v>844</v>
      </c>
      <c r="S153" s="77">
        <f t="shared" si="2"/>
        <v>22025024</v>
      </c>
      <c r="T153" s="65"/>
    </row>
    <row r="154" spans="1:20" s="14" customFormat="1" x14ac:dyDescent="0.3">
      <c r="A154" s="78" t="s">
        <v>1329</v>
      </c>
      <c r="B154" s="79" t="s">
        <v>1364</v>
      </c>
      <c r="C154" s="80">
        <v>1745343</v>
      </c>
      <c r="D154" s="79" t="s">
        <v>27</v>
      </c>
      <c r="E154" s="78"/>
      <c r="F154" s="79" t="s">
        <v>28</v>
      </c>
      <c r="G154" s="79" t="s">
        <v>29</v>
      </c>
      <c r="H154" s="79">
        <v>26096</v>
      </c>
      <c r="I154" s="79">
        <v>8</v>
      </c>
      <c r="J154" s="81"/>
      <c r="K154" s="79" t="s">
        <v>1395</v>
      </c>
      <c r="L154" s="79" t="s">
        <v>46</v>
      </c>
      <c r="M154" s="82">
        <v>0</v>
      </c>
      <c r="N154" s="82">
        <v>0</v>
      </c>
      <c r="O154" s="82">
        <v>0</v>
      </c>
      <c r="P154" s="82"/>
      <c r="Q154" s="82"/>
      <c r="R154" s="82">
        <v>0</v>
      </c>
      <c r="S154" s="77">
        <f t="shared" si="2"/>
        <v>0</v>
      </c>
      <c r="T154" s="65"/>
    </row>
    <row r="155" spans="1:20" s="14" customFormat="1" x14ac:dyDescent="0.3">
      <c r="A155" s="78" t="s">
        <v>1330</v>
      </c>
      <c r="B155" s="79" t="s">
        <v>1364</v>
      </c>
      <c r="C155" s="80">
        <v>1745344</v>
      </c>
      <c r="D155" s="79" t="s">
        <v>27</v>
      </c>
      <c r="E155" s="78"/>
      <c r="F155" s="79" t="s">
        <v>28</v>
      </c>
      <c r="G155" s="79" t="s">
        <v>29</v>
      </c>
      <c r="H155" s="79">
        <v>26096</v>
      </c>
      <c r="I155" s="79">
        <v>1</v>
      </c>
      <c r="J155" s="81" t="s">
        <v>288</v>
      </c>
      <c r="K155" s="79" t="s">
        <v>289</v>
      </c>
      <c r="L155" s="79" t="s">
        <v>32</v>
      </c>
      <c r="M155" s="82">
        <v>400</v>
      </c>
      <c r="N155" s="82">
        <v>3.48</v>
      </c>
      <c r="O155" s="82">
        <v>1392</v>
      </c>
      <c r="P155" s="82"/>
      <c r="Q155" s="82"/>
      <c r="R155" s="82">
        <v>1392</v>
      </c>
      <c r="S155" s="77">
        <f t="shared" si="2"/>
        <v>36325632</v>
      </c>
      <c r="T155" s="65"/>
    </row>
    <row r="156" spans="1:20" s="14" customFormat="1" x14ac:dyDescent="0.3">
      <c r="A156" s="78" t="s">
        <v>1330</v>
      </c>
      <c r="B156" s="79" t="s">
        <v>1364</v>
      </c>
      <c r="C156" s="80">
        <v>1745344</v>
      </c>
      <c r="D156" s="79" t="s">
        <v>27</v>
      </c>
      <c r="E156" s="78"/>
      <c r="F156" s="79" t="s">
        <v>28</v>
      </c>
      <c r="G156" s="79" t="s">
        <v>29</v>
      </c>
      <c r="H156" s="79">
        <v>26096</v>
      </c>
      <c r="I156" s="79">
        <v>2</v>
      </c>
      <c r="J156" s="81" t="s">
        <v>66</v>
      </c>
      <c r="K156" s="79" t="s">
        <v>67</v>
      </c>
      <c r="L156" s="79" t="s">
        <v>32</v>
      </c>
      <c r="M156" s="82">
        <v>600</v>
      </c>
      <c r="N156" s="82">
        <v>2.48</v>
      </c>
      <c r="O156" s="82">
        <v>1488</v>
      </c>
      <c r="P156" s="82"/>
      <c r="Q156" s="82"/>
      <c r="R156" s="82">
        <v>1488</v>
      </c>
      <c r="S156" s="77">
        <f t="shared" si="2"/>
        <v>38830848</v>
      </c>
      <c r="T156" s="65"/>
    </row>
    <row r="157" spans="1:20" s="14" customFormat="1" x14ac:dyDescent="0.3">
      <c r="A157" s="78" t="s">
        <v>1330</v>
      </c>
      <c r="B157" s="79" t="s">
        <v>1364</v>
      </c>
      <c r="C157" s="80">
        <v>1745344</v>
      </c>
      <c r="D157" s="79" t="s">
        <v>27</v>
      </c>
      <c r="E157" s="78"/>
      <c r="F157" s="79" t="s">
        <v>28</v>
      </c>
      <c r="G157" s="79" t="s">
        <v>29</v>
      </c>
      <c r="H157" s="79">
        <v>26096</v>
      </c>
      <c r="I157" s="79">
        <v>3</v>
      </c>
      <c r="J157" s="81" t="s">
        <v>68</v>
      </c>
      <c r="K157" s="79" t="s">
        <v>69</v>
      </c>
      <c r="L157" s="79" t="s">
        <v>32</v>
      </c>
      <c r="M157" s="82">
        <v>600</v>
      </c>
      <c r="N157" s="82">
        <v>3.47</v>
      </c>
      <c r="O157" s="82">
        <v>2082</v>
      </c>
      <c r="P157" s="82"/>
      <c r="Q157" s="82"/>
      <c r="R157" s="82">
        <v>2082</v>
      </c>
      <c r="S157" s="77">
        <f t="shared" si="2"/>
        <v>54331872</v>
      </c>
      <c r="T157" s="65"/>
    </row>
    <row r="158" spans="1:20" s="14" customFormat="1" x14ac:dyDescent="0.3">
      <c r="A158" s="78" t="s">
        <v>1330</v>
      </c>
      <c r="B158" s="79" t="s">
        <v>1364</v>
      </c>
      <c r="C158" s="80">
        <v>1745344</v>
      </c>
      <c r="D158" s="79" t="s">
        <v>27</v>
      </c>
      <c r="E158" s="78"/>
      <c r="F158" s="79" t="s">
        <v>28</v>
      </c>
      <c r="G158" s="79" t="s">
        <v>29</v>
      </c>
      <c r="H158" s="79">
        <v>26096</v>
      </c>
      <c r="I158" s="79">
        <v>4</v>
      </c>
      <c r="J158" s="81" t="s">
        <v>70</v>
      </c>
      <c r="K158" s="79" t="s">
        <v>71</v>
      </c>
      <c r="L158" s="79" t="s">
        <v>32</v>
      </c>
      <c r="M158" s="82">
        <v>200</v>
      </c>
      <c r="N158" s="82">
        <v>2.57</v>
      </c>
      <c r="O158" s="82">
        <v>514</v>
      </c>
      <c r="P158" s="82"/>
      <c r="Q158" s="82"/>
      <c r="R158" s="82">
        <v>514</v>
      </c>
      <c r="S158" s="77">
        <f t="shared" si="2"/>
        <v>13413344</v>
      </c>
      <c r="T158" s="65"/>
    </row>
    <row r="159" spans="1:20" s="14" customFormat="1" x14ac:dyDescent="0.3">
      <c r="A159" s="78" t="s">
        <v>1330</v>
      </c>
      <c r="B159" s="79" t="s">
        <v>1364</v>
      </c>
      <c r="C159" s="80">
        <v>1745344</v>
      </c>
      <c r="D159" s="79" t="s">
        <v>27</v>
      </c>
      <c r="E159" s="78"/>
      <c r="F159" s="79" t="s">
        <v>28</v>
      </c>
      <c r="G159" s="79" t="s">
        <v>29</v>
      </c>
      <c r="H159" s="79">
        <v>26096</v>
      </c>
      <c r="I159" s="79">
        <v>5</v>
      </c>
      <c r="J159" s="81" t="s">
        <v>261</v>
      </c>
      <c r="K159" s="79" t="s">
        <v>262</v>
      </c>
      <c r="L159" s="79" t="s">
        <v>32</v>
      </c>
      <c r="M159" s="82">
        <v>400</v>
      </c>
      <c r="N159" s="82">
        <v>3.51</v>
      </c>
      <c r="O159" s="82">
        <v>1404</v>
      </c>
      <c r="P159" s="82"/>
      <c r="Q159" s="82"/>
      <c r="R159" s="82">
        <v>1404</v>
      </c>
      <c r="S159" s="77">
        <f t="shared" si="2"/>
        <v>36638784</v>
      </c>
      <c r="T159" s="65"/>
    </row>
    <row r="160" spans="1:20" s="14" customFormat="1" x14ac:dyDescent="0.3">
      <c r="A160" s="78" t="s">
        <v>1330</v>
      </c>
      <c r="B160" s="79" t="s">
        <v>1364</v>
      </c>
      <c r="C160" s="80">
        <v>1745344</v>
      </c>
      <c r="D160" s="79" t="s">
        <v>27</v>
      </c>
      <c r="E160" s="78"/>
      <c r="F160" s="79" t="s">
        <v>28</v>
      </c>
      <c r="G160" s="79" t="s">
        <v>29</v>
      </c>
      <c r="H160" s="79">
        <v>26096</v>
      </c>
      <c r="I160" s="79">
        <v>6</v>
      </c>
      <c r="J160" s="81"/>
      <c r="K160" s="79" t="s">
        <v>1396</v>
      </c>
      <c r="L160" s="79" t="s">
        <v>46</v>
      </c>
      <c r="M160" s="82">
        <v>0</v>
      </c>
      <c r="N160" s="82">
        <v>0</v>
      </c>
      <c r="O160" s="82">
        <v>0</v>
      </c>
      <c r="P160" s="82"/>
      <c r="Q160" s="82"/>
      <c r="R160" s="82">
        <v>0</v>
      </c>
      <c r="S160" s="77">
        <f t="shared" si="2"/>
        <v>0</v>
      </c>
      <c r="T160" s="65"/>
    </row>
    <row r="161" spans="1:20" s="14" customFormat="1" x14ac:dyDescent="0.3">
      <c r="A161" s="78" t="s">
        <v>1331</v>
      </c>
      <c r="B161" s="79" t="s">
        <v>1364</v>
      </c>
      <c r="C161" s="80">
        <v>1745345</v>
      </c>
      <c r="D161" s="79" t="s">
        <v>27</v>
      </c>
      <c r="E161" s="78"/>
      <c r="F161" s="79" t="s">
        <v>28</v>
      </c>
      <c r="G161" s="79" t="s">
        <v>29</v>
      </c>
      <c r="H161" s="79">
        <v>26096</v>
      </c>
      <c r="I161" s="79">
        <v>1</v>
      </c>
      <c r="J161" s="81" t="s">
        <v>265</v>
      </c>
      <c r="K161" s="79" t="s">
        <v>266</v>
      </c>
      <c r="L161" s="79" t="s">
        <v>32</v>
      </c>
      <c r="M161" s="82">
        <v>2000</v>
      </c>
      <c r="N161" s="82">
        <v>3.28</v>
      </c>
      <c r="O161" s="82">
        <v>6560</v>
      </c>
      <c r="P161" s="82"/>
      <c r="Q161" s="82"/>
      <c r="R161" s="82">
        <v>6560</v>
      </c>
      <c r="S161" s="77">
        <f t="shared" si="2"/>
        <v>171189760</v>
      </c>
      <c r="T161" s="65"/>
    </row>
    <row r="162" spans="1:20" s="14" customFormat="1" x14ac:dyDescent="0.3">
      <c r="A162" s="78" t="s">
        <v>1331</v>
      </c>
      <c r="B162" s="79" t="s">
        <v>1364</v>
      </c>
      <c r="C162" s="80">
        <v>1745345</v>
      </c>
      <c r="D162" s="79" t="s">
        <v>27</v>
      </c>
      <c r="E162" s="78"/>
      <c r="F162" s="79" t="s">
        <v>28</v>
      </c>
      <c r="G162" s="79" t="s">
        <v>29</v>
      </c>
      <c r="H162" s="79">
        <v>26096</v>
      </c>
      <c r="I162" s="79">
        <v>2</v>
      </c>
      <c r="J162" s="81" t="s">
        <v>267</v>
      </c>
      <c r="K162" s="79" t="s">
        <v>268</v>
      </c>
      <c r="L162" s="79" t="s">
        <v>32</v>
      </c>
      <c r="M162" s="82">
        <v>2000</v>
      </c>
      <c r="N162" s="82">
        <v>3.28</v>
      </c>
      <c r="O162" s="82">
        <v>6560</v>
      </c>
      <c r="P162" s="82"/>
      <c r="Q162" s="82"/>
      <c r="R162" s="82">
        <v>6560</v>
      </c>
      <c r="S162" s="77">
        <f t="shared" si="2"/>
        <v>171189760</v>
      </c>
      <c r="T162" s="65"/>
    </row>
    <row r="163" spans="1:20" s="14" customFormat="1" x14ac:dyDescent="0.3">
      <c r="A163" s="78" t="s">
        <v>1331</v>
      </c>
      <c r="B163" s="79" t="s">
        <v>1364</v>
      </c>
      <c r="C163" s="80">
        <v>1745345</v>
      </c>
      <c r="D163" s="79" t="s">
        <v>27</v>
      </c>
      <c r="E163" s="78"/>
      <c r="F163" s="79" t="s">
        <v>28</v>
      </c>
      <c r="G163" s="79" t="s">
        <v>29</v>
      </c>
      <c r="H163" s="79">
        <v>26096</v>
      </c>
      <c r="I163" s="79">
        <v>3</v>
      </c>
      <c r="J163" s="81" t="s">
        <v>269</v>
      </c>
      <c r="K163" s="79" t="s">
        <v>270</v>
      </c>
      <c r="L163" s="79" t="s">
        <v>32</v>
      </c>
      <c r="M163" s="82">
        <v>2000</v>
      </c>
      <c r="N163" s="82">
        <v>3.05</v>
      </c>
      <c r="O163" s="82">
        <v>6100</v>
      </c>
      <c r="P163" s="82"/>
      <c r="Q163" s="82"/>
      <c r="R163" s="82">
        <v>6100</v>
      </c>
      <c r="S163" s="77">
        <f t="shared" si="2"/>
        <v>159185600</v>
      </c>
      <c r="T163" s="65"/>
    </row>
    <row r="164" spans="1:20" s="14" customFormat="1" x14ac:dyDescent="0.3">
      <c r="A164" s="78" t="s">
        <v>1331</v>
      </c>
      <c r="B164" s="79" t="s">
        <v>1364</v>
      </c>
      <c r="C164" s="80">
        <v>1745345</v>
      </c>
      <c r="D164" s="79" t="s">
        <v>27</v>
      </c>
      <c r="E164" s="78"/>
      <c r="F164" s="79" t="s">
        <v>28</v>
      </c>
      <c r="G164" s="79" t="s">
        <v>29</v>
      </c>
      <c r="H164" s="79">
        <v>26096</v>
      </c>
      <c r="I164" s="79">
        <v>4</v>
      </c>
      <c r="J164" s="81" t="s">
        <v>271</v>
      </c>
      <c r="K164" s="79" t="s">
        <v>272</v>
      </c>
      <c r="L164" s="79" t="s">
        <v>32</v>
      </c>
      <c r="M164" s="82">
        <v>2000</v>
      </c>
      <c r="N164" s="82">
        <v>3.07</v>
      </c>
      <c r="O164" s="82">
        <v>6140</v>
      </c>
      <c r="P164" s="82"/>
      <c r="Q164" s="82"/>
      <c r="R164" s="82">
        <v>6140</v>
      </c>
      <c r="S164" s="77">
        <f t="shared" si="2"/>
        <v>160229440</v>
      </c>
      <c r="T164" s="65"/>
    </row>
    <row r="165" spans="1:20" s="14" customFormat="1" x14ac:dyDescent="0.3">
      <c r="A165" s="78" t="s">
        <v>1331</v>
      </c>
      <c r="B165" s="79" t="s">
        <v>1364</v>
      </c>
      <c r="C165" s="80">
        <v>1745345</v>
      </c>
      <c r="D165" s="79" t="s">
        <v>27</v>
      </c>
      <c r="E165" s="78"/>
      <c r="F165" s="79" t="s">
        <v>28</v>
      </c>
      <c r="G165" s="79" t="s">
        <v>29</v>
      </c>
      <c r="H165" s="79">
        <v>26096</v>
      </c>
      <c r="I165" s="79">
        <v>5</v>
      </c>
      <c r="J165" s="81"/>
      <c r="K165" s="79" t="s">
        <v>1397</v>
      </c>
      <c r="L165" s="79" t="s">
        <v>46</v>
      </c>
      <c r="M165" s="82">
        <v>0</v>
      </c>
      <c r="N165" s="82">
        <v>0</v>
      </c>
      <c r="O165" s="82">
        <v>0</v>
      </c>
      <c r="P165" s="82"/>
      <c r="Q165" s="82"/>
      <c r="R165" s="82">
        <v>0</v>
      </c>
      <c r="S165" s="77">
        <f t="shared" si="2"/>
        <v>0</v>
      </c>
      <c r="T165" s="65"/>
    </row>
    <row r="166" spans="1:20" s="14" customFormat="1" x14ac:dyDescent="0.3">
      <c r="A166" s="78" t="s">
        <v>1332</v>
      </c>
      <c r="B166" s="79" t="s">
        <v>1364</v>
      </c>
      <c r="C166" s="80">
        <v>1745348</v>
      </c>
      <c r="D166" s="79" t="s">
        <v>27</v>
      </c>
      <c r="E166" s="78"/>
      <c r="F166" s="79" t="s">
        <v>28</v>
      </c>
      <c r="G166" s="79" t="s">
        <v>29</v>
      </c>
      <c r="H166" s="79">
        <v>26096</v>
      </c>
      <c r="I166" s="79">
        <v>1</v>
      </c>
      <c r="J166" s="81" t="s">
        <v>1398</v>
      </c>
      <c r="K166" s="79" t="s">
        <v>1399</v>
      </c>
      <c r="L166" s="79" t="s">
        <v>32</v>
      </c>
      <c r="M166" s="82">
        <v>200</v>
      </c>
      <c r="N166" s="82">
        <v>3.18</v>
      </c>
      <c r="O166" s="82">
        <v>636</v>
      </c>
      <c r="P166" s="82"/>
      <c r="Q166" s="82"/>
      <c r="R166" s="82">
        <v>636</v>
      </c>
      <c r="S166" s="77">
        <f t="shared" si="2"/>
        <v>16597056</v>
      </c>
      <c r="T166" s="65"/>
    </row>
    <row r="167" spans="1:20" s="14" customFormat="1" x14ac:dyDescent="0.3">
      <c r="A167" s="78" t="s">
        <v>1332</v>
      </c>
      <c r="B167" s="79" t="s">
        <v>1364</v>
      </c>
      <c r="C167" s="80">
        <v>1745348</v>
      </c>
      <c r="D167" s="79" t="s">
        <v>27</v>
      </c>
      <c r="E167" s="78"/>
      <c r="F167" s="79" t="s">
        <v>28</v>
      </c>
      <c r="G167" s="79" t="s">
        <v>29</v>
      </c>
      <c r="H167" s="79">
        <v>26096</v>
      </c>
      <c r="I167" s="79">
        <v>2</v>
      </c>
      <c r="J167" s="81" t="s">
        <v>1400</v>
      </c>
      <c r="K167" s="79" t="s">
        <v>1401</v>
      </c>
      <c r="L167" s="79" t="s">
        <v>32</v>
      </c>
      <c r="M167" s="82">
        <v>200</v>
      </c>
      <c r="N167" s="82">
        <v>3.16</v>
      </c>
      <c r="O167" s="82">
        <v>632</v>
      </c>
      <c r="P167" s="82"/>
      <c r="Q167" s="82"/>
      <c r="R167" s="82">
        <v>632</v>
      </c>
      <c r="S167" s="77">
        <f t="shared" si="2"/>
        <v>16492672</v>
      </c>
      <c r="T167" s="65"/>
    </row>
    <row r="168" spans="1:20" s="14" customFormat="1" x14ac:dyDescent="0.3">
      <c r="A168" s="78" t="s">
        <v>1332</v>
      </c>
      <c r="B168" s="79" t="s">
        <v>1364</v>
      </c>
      <c r="C168" s="80">
        <v>1745348</v>
      </c>
      <c r="D168" s="79" t="s">
        <v>27</v>
      </c>
      <c r="E168" s="78"/>
      <c r="F168" s="79" t="s">
        <v>28</v>
      </c>
      <c r="G168" s="79" t="s">
        <v>29</v>
      </c>
      <c r="H168" s="79">
        <v>26096</v>
      </c>
      <c r="I168" s="79">
        <v>3</v>
      </c>
      <c r="J168" s="81"/>
      <c r="K168" s="79" t="s">
        <v>1402</v>
      </c>
      <c r="L168" s="79" t="s">
        <v>46</v>
      </c>
      <c r="M168" s="82">
        <v>0</v>
      </c>
      <c r="N168" s="82">
        <v>0</v>
      </c>
      <c r="O168" s="82">
        <v>0</v>
      </c>
      <c r="P168" s="82"/>
      <c r="Q168" s="82"/>
      <c r="R168" s="82">
        <v>0</v>
      </c>
      <c r="S168" s="77">
        <f t="shared" si="2"/>
        <v>0</v>
      </c>
      <c r="T168" s="65"/>
    </row>
    <row r="169" spans="1:20" s="14" customFormat="1" x14ac:dyDescent="0.3">
      <c r="A169" s="78" t="s">
        <v>1333</v>
      </c>
      <c r="B169" s="79" t="s">
        <v>1364</v>
      </c>
      <c r="C169" s="80">
        <v>1745351</v>
      </c>
      <c r="D169" s="79" t="s">
        <v>27</v>
      </c>
      <c r="E169" s="78"/>
      <c r="F169" s="79" t="s">
        <v>28</v>
      </c>
      <c r="G169" s="79" t="s">
        <v>29</v>
      </c>
      <c r="H169" s="79">
        <v>26096</v>
      </c>
      <c r="I169" s="79">
        <v>1</v>
      </c>
      <c r="J169" s="81" t="s">
        <v>1403</v>
      </c>
      <c r="K169" s="79" t="s">
        <v>1404</v>
      </c>
      <c r="L169" s="79" t="s">
        <v>32</v>
      </c>
      <c r="M169" s="82">
        <v>100</v>
      </c>
      <c r="N169" s="82">
        <v>2.37</v>
      </c>
      <c r="O169" s="82">
        <v>237</v>
      </c>
      <c r="P169" s="82"/>
      <c r="Q169" s="82"/>
      <c r="R169" s="82">
        <v>237</v>
      </c>
      <c r="S169" s="77">
        <f t="shared" si="2"/>
        <v>6184752</v>
      </c>
      <c r="T169" s="65"/>
    </row>
    <row r="170" spans="1:20" s="14" customFormat="1" x14ac:dyDescent="0.3">
      <c r="A170" s="78" t="s">
        <v>1333</v>
      </c>
      <c r="B170" s="79" t="s">
        <v>1364</v>
      </c>
      <c r="C170" s="80">
        <v>1745351</v>
      </c>
      <c r="D170" s="79" t="s">
        <v>27</v>
      </c>
      <c r="E170" s="78"/>
      <c r="F170" s="79" t="s">
        <v>28</v>
      </c>
      <c r="G170" s="79" t="s">
        <v>29</v>
      </c>
      <c r="H170" s="79">
        <v>26096</v>
      </c>
      <c r="I170" s="79">
        <v>2</v>
      </c>
      <c r="J170" s="81" t="s">
        <v>255</v>
      </c>
      <c r="K170" s="79" t="s">
        <v>256</v>
      </c>
      <c r="L170" s="79" t="s">
        <v>32</v>
      </c>
      <c r="M170" s="82">
        <v>1000</v>
      </c>
      <c r="N170" s="82">
        <v>3.57</v>
      </c>
      <c r="O170" s="82">
        <v>3570</v>
      </c>
      <c r="P170" s="82"/>
      <c r="Q170" s="82"/>
      <c r="R170" s="82">
        <v>3570</v>
      </c>
      <c r="S170" s="77">
        <f t="shared" si="2"/>
        <v>93162720</v>
      </c>
      <c r="T170" s="65"/>
    </row>
    <row r="171" spans="1:20" s="14" customFormat="1" x14ac:dyDescent="0.3">
      <c r="A171" s="78" t="s">
        <v>1333</v>
      </c>
      <c r="B171" s="79" t="s">
        <v>1364</v>
      </c>
      <c r="C171" s="80">
        <v>1745351</v>
      </c>
      <c r="D171" s="79" t="s">
        <v>27</v>
      </c>
      <c r="E171" s="78"/>
      <c r="F171" s="79" t="s">
        <v>28</v>
      </c>
      <c r="G171" s="79" t="s">
        <v>29</v>
      </c>
      <c r="H171" s="79">
        <v>26096</v>
      </c>
      <c r="I171" s="79">
        <v>3</v>
      </c>
      <c r="J171" s="81" t="s">
        <v>52</v>
      </c>
      <c r="K171" s="79" t="s">
        <v>53</v>
      </c>
      <c r="L171" s="79" t="s">
        <v>32</v>
      </c>
      <c r="M171" s="82">
        <v>400</v>
      </c>
      <c r="N171" s="82">
        <v>6.01</v>
      </c>
      <c r="O171" s="82">
        <v>2404</v>
      </c>
      <c r="P171" s="82"/>
      <c r="Q171" s="82"/>
      <c r="R171" s="82">
        <v>2404</v>
      </c>
      <c r="S171" s="77">
        <f t="shared" si="2"/>
        <v>62734784</v>
      </c>
      <c r="T171" s="65"/>
    </row>
    <row r="172" spans="1:20" s="14" customFormat="1" x14ac:dyDescent="0.3">
      <c r="A172" s="78" t="s">
        <v>1333</v>
      </c>
      <c r="B172" s="79" t="s">
        <v>1364</v>
      </c>
      <c r="C172" s="80">
        <v>1745351</v>
      </c>
      <c r="D172" s="79" t="s">
        <v>27</v>
      </c>
      <c r="E172" s="78"/>
      <c r="F172" s="79" t="s">
        <v>28</v>
      </c>
      <c r="G172" s="79" t="s">
        <v>29</v>
      </c>
      <c r="H172" s="79">
        <v>26096</v>
      </c>
      <c r="I172" s="79">
        <v>4</v>
      </c>
      <c r="J172" s="81"/>
      <c r="K172" s="79" t="s">
        <v>1405</v>
      </c>
      <c r="L172" s="79" t="s">
        <v>46</v>
      </c>
      <c r="M172" s="82">
        <v>0</v>
      </c>
      <c r="N172" s="82">
        <v>0</v>
      </c>
      <c r="O172" s="82">
        <v>0</v>
      </c>
      <c r="P172" s="82"/>
      <c r="Q172" s="82"/>
      <c r="R172" s="82">
        <v>0</v>
      </c>
      <c r="S172" s="77">
        <f t="shared" si="2"/>
        <v>0</v>
      </c>
      <c r="T172" s="65"/>
    </row>
    <row r="173" spans="1:20" s="14" customFormat="1" x14ac:dyDescent="0.3">
      <c r="A173" s="78" t="s">
        <v>1334</v>
      </c>
      <c r="B173" s="79" t="s">
        <v>1365</v>
      </c>
      <c r="C173" s="80">
        <v>1745326</v>
      </c>
      <c r="D173" s="79" t="s">
        <v>347</v>
      </c>
      <c r="E173" s="78"/>
      <c r="F173" s="79" t="s">
        <v>348</v>
      </c>
      <c r="G173" s="79" t="s">
        <v>81</v>
      </c>
      <c r="H173" s="79">
        <v>24150</v>
      </c>
      <c r="I173" s="79">
        <v>1</v>
      </c>
      <c r="J173" s="81" t="s">
        <v>147</v>
      </c>
      <c r="K173" s="79" t="s">
        <v>148</v>
      </c>
      <c r="L173" s="79" t="s">
        <v>32</v>
      </c>
      <c r="M173" s="82">
        <v>1000</v>
      </c>
      <c r="N173" s="82">
        <v>4.8499999999999996</v>
      </c>
      <c r="O173" s="82">
        <v>4850</v>
      </c>
      <c r="P173" s="82"/>
      <c r="Q173" s="82"/>
      <c r="R173" s="82">
        <v>4850</v>
      </c>
      <c r="S173" s="77">
        <f t="shared" si="2"/>
        <v>117127500</v>
      </c>
      <c r="T173" s="65"/>
    </row>
    <row r="174" spans="1:20" s="14" customFormat="1" x14ac:dyDescent="0.3">
      <c r="A174" s="78" t="s">
        <v>1334</v>
      </c>
      <c r="B174" s="79" t="s">
        <v>1365</v>
      </c>
      <c r="C174" s="80">
        <v>1745326</v>
      </c>
      <c r="D174" s="79" t="s">
        <v>347</v>
      </c>
      <c r="E174" s="78"/>
      <c r="F174" s="79" t="s">
        <v>348</v>
      </c>
      <c r="G174" s="79" t="s">
        <v>81</v>
      </c>
      <c r="H174" s="79">
        <v>24150</v>
      </c>
      <c r="I174" s="79">
        <v>2</v>
      </c>
      <c r="J174" s="81" t="s">
        <v>149</v>
      </c>
      <c r="K174" s="79" t="s">
        <v>150</v>
      </c>
      <c r="L174" s="79" t="s">
        <v>32</v>
      </c>
      <c r="M174" s="82">
        <v>1000</v>
      </c>
      <c r="N174" s="82">
        <v>4.8499999999999996</v>
      </c>
      <c r="O174" s="82">
        <v>4850</v>
      </c>
      <c r="P174" s="82"/>
      <c r="Q174" s="82"/>
      <c r="R174" s="82">
        <v>4850</v>
      </c>
      <c r="S174" s="77">
        <f t="shared" si="2"/>
        <v>117127500</v>
      </c>
      <c r="T174" s="65"/>
    </row>
    <row r="175" spans="1:20" s="14" customFormat="1" x14ac:dyDescent="0.3">
      <c r="A175" s="78" t="s">
        <v>1334</v>
      </c>
      <c r="B175" s="79" t="s">
        <v>1365</v>
      </c>
      <c r="C175" s="80">
        <v>1745326</v>
      </c>
      <c r="D175" s="79" t="s">
        <v>347</v>
      </c>
      <c r="E175" s="78"/>
      <c r="F175" s="79" t="s">
        <v>348</v>
      </c>
      <c r="G175" s="79" t="s">
        <v>81</v>
      </c>
      <c r="H175" s="79">
        <v>24150</v>
      </c>
      <c r="I175" s="79">
        <v>3</v>
      </c>
      <c r="J175" s="81" t="s">
        <v>82</v>
      </c>
      <c r="K175" s="79" t="s">
        <v>83</v>
      </c>
      <c r="L175" s="79" t="s">
        <v>32</v>
      </c>
      <c r="M175" s="82">
        <v>2000</v>
      </c>
      <c r="N175" s="82">
        <v>4.8499999999999996</v>
      </c>
      <c r="O175" s="82">
        <v>9700</v>
      </c>
      <c r="P175" s="82"/>
      <c r="Q175" s="82"/>
      <c r="R175" s="82">
        <v>9700</v>
      </c>
      <c r="S175" s="77">
        <f t="shared" si="2"/>
        <v>234255000</v>
      </c>
      <c r="T175" s="65"/>
    </row>
    <row r="176" spans="1:20" s="14" customFormat="1" x14ac:dyDescent="0.3">
      <c r="A176" s="78" t="s">
        <v>1334</v>
      </c>
      <c r="B176" s="79" t="s">
        <v>1365</v>
      </c>
      <c r="C176" s="80">
        <v>1745326</v>
      </c>
      <c r="D176" s="79" t="s">
        <v>347</v>
      </c>
      <c r="E176" s="78"/>
      <c r="F176" s="79" t="s">
        <v>348</v>
      </c>
      <c r="G176" s="79" t="s">
        <v>81</v>
      </c>
      <c r="H176" s="79">
        <v>24150</v>
      </c>
      <c r="I176" s="79">
        <v>4</v>
      </c>
      <c r="J176" s="81" t="s">
        <v>84</v>
      </c>
      <c r="K176" s="79" t="s">
        <v>85</v>
      </c>
      <c r="L176" s="79" t="s">
        <v>32</v>
      </c>
      <c r="M176" s="82">
        <v>1000</v>
      </c>
      <c r="N176" s="82">
        <v>4.8499999999999996</v>
      </c>
      <c r="O176" s="82">
        <v>4850</v>
      </c>
      <c r="P176" s="82"/>
      <c r="Q176" s="82"/>
      <c r="R176" s="82">
        <v>4850</v>
      </c>
      <c r="S176" s="77">
        <f t="shared" si="2"/>
        <v>117127500</v>
      </c>
      <c r="T176" s="65"/>
    </row>
    <row r="177" spans="1:20" s="14" customFormat="1" x14ac:dyDescent="0.3">
      <c r="A177" s="78" t="s">
        <v>1334</v>
      </c>
      <c r="B177" s="79" t="s">
        <v>1365</v>
      </c>
      <c r="C177" s="80">
        <v>1745326</v>
      </c>
      <c r="D177" s="79" t="s">
        <v>347</v>
      </c>
      <c r="E177" s="78"/>
      <c r="F177" s="79" t="s">
        <v>348</v>
      </c>
      <c r="G177" s="79" t="s">
        <v>81</v>
      </c>
      <c r="H177" s="79">
        <v>24150</v>
      </c>
      <c r="I177" s="79">
        <v>5</v>
      </c>
      <c r="J177" s="81" t="s">
        <v>86</v>
      </c>
      <c r="K177" s="79" t="s">
        <v>87</v>
      </c>
      <c r="L177" s="79" t="s">
        <v>32</v>
      </c>
      <c r="M177" s="82">
        <v>3500</v>
      </c>
      <c r="N177" s="82">
        <v>4.1100000000000003</v>
      </c>
      <c r="O177" s="82">
        <v>14385</v>
      </c>
      <c r="P177" s="82"/>
      <c r="Q177" s="82"/>
      <c r="R177" s="82">
        <v>14385</v>
      </c>
      <c r="S177" s="77">
        <f t="shared" si="2"/>
        <v>347397750</v>
      </c>
      <c r="T177" s="65"/>
    </row>
    <row r="178" spans="1:20" s="14" customFormat="1" x14ac:dyDescent="0.3">
      <c r="A178" s="78" t="s">
        <v>1334</v>
      </c>
      <c r="B178" s="79" t="s">
        <v>1365</v>
      </c>
      <c r="C178" s="80">
        <v>1745326</v>
      </c>
      <c r="D178" s="79" t="s">
        <v>347</v>
      </c>
      <c r="E178" s="78"/>
      <c r="F178" s="79" t="s">
        <v>348</v>
      </c>
      <c r="G178" s="79" t="s">
        <v>81</v>
      </c>
      <c r="H178" s="79">
        <v>24150</v>
      </c>
      <c r="I178" s="79">
        <v>6</v>
      </c>
      <c r="J178" s="81"/>
      <c r="K178" s="79" t="s">
        <v>1406</v>
      </c>
      <c r="L178" s="79" t="s">
        <v>46</v>
      </c>
      <c r="M178" s="82">
        <v>0</v>
      </c>
      <c r="N178" s="82">
        <v>0</v>
      </c>
      <c r="O178" s="82">
        <v>0</v>
      </c>
      <c r="P178" s="82"/>
      <c r="Q178" s="82"/>
      <c r="R178" s="82">
        <v>0</v>
      </c>
      <c r="S178" s="77">
        <f t="shared" si="2"/>
        <v>0</v>
      </c>
      <c r="T178" s="65"/>
    </row>
    <row r="179" spans="1:20" s="14" customFormat="1" x14ac:dyDescent="0.3">
      <c r="A179" s="78" t="s">
        <v>1336</v>
      </c>
      <c r="B179" s="79" t="s">
        <v>1366</v>
      </c>
      <c r="C179" s="80">
        <v>1745358</v>
      </c>
      <c r="D179" s="79" t="s">
        <v>125</v>
      </c>
      <c r="E179" s="78"/>
      <c r="F179" s="79" t="s">
        <v>126</v>
      </c>
      <c r="G179" s="79" t="s">
        <v>81</v>
      </c>
      <c r="H179" s="79">
        <v>24147</v>
      </c>
      <c r="I179" s="79">
        <v>1</v>
      </c>
      <c r="J179" s="81" t="s">
        <v>171</v>
      </c>
      <c r="K179" s="79" t="s">
        <v>172</v>
      </c>
      <c r="L179" s="79" t="s">
        <v>32</v>
      </c>
      <c r="M179" s="82">
        <v>5000</v>
      </c>
      <c r="N179" s="82">
        <v>6.37</v>
      </c>
      <c r="O179" s="82">
        <v>31850</v>
      </c>
      <c r="P179" s="82"/>
      <c r="Q179" s="82"/>
      <c r="R179" s="82">
        <v>31850</v>
      </c>
      <c r="S179" s="77">
        <f t="shared" si="2"/>
        <v>769081950</v>
      </c>
      <c r="T179" s="65"/>
    </row>
    <row r="180" spans="1:20" s="14" customFormat="1" x14ac:dyDescent="0.3">
      <c r="A180" s="78" t="s">
        <v>1336</v>
      </c>
      <c r="B180" s="79" t="s">
        <v>1366</v>
      </c>
      <c r="C180" s="80">
        <v>1745358</v>
      </c>
      <c r="D180" s="79" t="s">
        <v>125</v>
      </c>
      <c r="E180" s="78"/>
      <c r="F180" s="79" t="s">
        <v>126</v>
      </c>
      <c r="G180" s="79" t="s">
        <v>81</v>
      </c>
      <c r="H180" s="79">
        <v>24147</v>
      </c>
      <c r="I180" s="79">
        <v>2</v>
      </c>
      <c r="J180" s="81" t="s">
        <v>88</v>
      </c>
      <c r="K180" s="79" t="s">
        <v>1408</v>
      </c>
      <c r="L180" s="79" t="s">
        <v>32</v>
      </c>
      <c r="M180" s="82">
        <v>3000</v>
      </c>
      <c r="N180" s="82">
        <v>5.67</v>
      </c>
      <c r="O180" s="82">
        <v>17010</v>
      </c>
      <c r="P180" s="82"/>
      <c r="Q180" s="82"/>
      <c r="R180" s="82">
        <v>17010</v>
      </c>
      <c r="S180" s="77">
        <f t="shared" si="2"/>
        <v>410740470</v>
      </c>
      <c r="T180" s="65"/>
    </row>
    <row r="181" spans="1:20" s="14" customFormat="1" x14ac:dyDescent="0.3">
      <c r="A181" s="78" t="s">
        <v>1336</v>
      </c>
      <c r="B181" s="79" t="s">
        <v>1366</v>
      </c>
      <c r="C181" s="80">
        <v>1745358</v>
      </c>
      <c r="D181" s="79" t="s">
        <v>125</v>
      </c>
      <c r="E181" s="78"/>
      <c r="F181" s="79" t="s">
        <v>126</v>
      </c>
      <c r="G181" s="79" t="s">
        <v>81</v>
      </c>
      <c r="H181" s="79">
        <v>24147</v>
      </c>
      <c r="I181" s="79">
        <v>3</v>
      </c>
      <c r="J181" s="81" t="s">
        <v>90</v>
      </c>
      <c r="K181" s="79" t="s">
        <v>91</v>
      </c>
      <c r="L181" s="79" t="s">
        <v>32</v>
      </c>
      <c r="M181" s="82">
        <v>1400</v>
      </c>
      <c r="N181" s="82">
        <v>5.89</v>
      </c>
      <c r="O181" s="82">
        <v>8246</v>
      </c>
      <c r="P181" s="82"/>
      <c r="Q181" s="82"/>
      <c r="R181" s="82">
        <v>8246</v>
      </c>
      <c r="S181" s="77">
        <f t="shared" si="2"/>
        <v>199116162</v>
      </c>
      <c r="T181" s="65"/>
    </row>
    <row r="182" spans="1:20" s="14" customFormat="1" x14ac:dyDescent="0.3">
      <c r="A182" s="78" t="s">
        <v>1336</v>
      </c>
      <c r="B182" s="79" t="s">
        <v>1366</v>
      </c>
      <c r="C182" s="80">
        <v>1745358</v>
      </c>
      <c r="D182" s="79" t="s">
        <v>125</v>
      </c>
      <c r="E182" s="78"/>
      <c r="F182" s="79" t="s">
        <v>126</v>
      </c>
      <c r="G182" s="79" t="s">
        <v>81</v>
      </c>
      <c r="H182" s="79">
        <v>24147</v>
      </c>
      <c r="I182" s="79">
        <v>4</v>
      </c>
      <c r="J182" s="81" t="s">
        <v>173</v>
      </c>
      <c r="K182" s="79" t="s">
        <v>174</v>
      </c>
      <c r="L182" s="79" t="s">
        <v>32</v>
      </c>
      <c r="M182" s="82">
        <v>1000</v>
      </c>
      <c r="N182" s="82">
        <v>4.0999999999999996</v>
      </c>
      <c r="O182" s="82">
        <v>4100</v>
      </c>
      <c r="P182" s="82"/>
      <c r="Q182" s="82"/>
      <c r="R182" s="82">
        <v>4100</v>
      </c>
      <c r="S182" s="77">
        <f t="shared" si="2"/>
        <v>99002700</v>
      </c>
      <c r="T182" s="65"/>
    </row>
    <row r="183" spans="1:20" s="14" customFormat="1" x14ac:dyDescent="0.3">
      <c r="A183" s="78" t="s">
        <v>1336</v>
      </c>
      <c r="B183" s="79" t="s">
        <v>1366</v>
      </c>
      <c r="C183" s="80">
        <v>1745358</v>
      </c>
      <c r="D183" s="79" t="s">
        <v>125</v>
      </c>
      <c r="E183" s="78"/>
      <c r="F183" s="79" t="s">
        <v>126</v>
      </c>
      <c r="G183" s="79" t="s">
        <v>81</v>
      </c>
      <c r="H183" s="79">
        <v>24147</v>
      </c>
      <c r="I183" s="79">
        <v>5</v>
      </c>
      <c r="J183" s="81" t="s">
        <v>175</v>
      </c>
      <c r="K183" s="79" t="s">
        <v>176</v>
      </c>
      <c r="L183" s="79" t="s">
        <v>32</v>
      </c>
      <c r="M183" s="82">
        <v>1400</v>
      </c>
      <c r="N183" s="82">
        <v>5.89</v>
      </c>
      <c r="O183" s="82">
        <v>8246</v>
      </c>
      <c r="P183" s="82"/>
      <c r="Q183" s="82"/>
      <c r="R183" s="82">
        <v>8246</v>
      </c>
      <c r="S183" s="77">
        <f t="shared" si="2"/>
        <v>199116162</v>
      </c>
      <c r="T183" s="65"/>
    </row>
    <row r="184" spans="1:20" s="14" customFormat="1" x14ac:dyDescent="0.3">
      <c r="A184" s="78" t="s">
        <v>1336</v>
      </c>
      <c r="B184" s="79" t="s">
        <v>1366</v>
      </c>
      <c r="C184" s="80">
        <v>1745358</v>
      </c>
      <c r="D184" s="79" t="s">
        <v>125</v>
      </c>
      <c r="E184" s="78"/>
      <c r="F184" s="79" t="s">
        <v>126</v>
      </c>
      <c r="G184" s="79" t="s">
        <v>81</v>
      </c>
      <c r="H184" s="79">
        <v>24147</v>
      </c>
      <c r="I184" s="79">
        <v>6</v>
      </c>
      <c r="J184" s="81" t="s">
        <v>177</v>
      </c>
      <c r="K184" s="79" t="s">
        <v>178</v>
      </c>
      <c r="L184" s="79" t="s">
        <v>32</v>
      </c>
      <c r="M184" s="82">
        <v>1400</v>
      </c>
      <c r="N184" s="82">
        <v>5.62</v>
      </c>
      <c r="O184" s="82">
        <v>7868</v>
      </c>
      <c r="P184" s="82"/>
      <c r="Q184" s="82"/>
      <c r="R184" s="82">
        <v>7868</v>
      </c>
      <c r="S184" s="77">
        <f t="shared" si="2"/>
        <v>189988596</v>
      </c>
      <c r="T184" s="65"/>
    </row>
    <row r="185" spans="1:20" s="14" customFormat="1" x14ac:dyDescent="0.3">
      <c r="A185" s="78" t="s">
        <v>1336</v>
      </c>
      <c r="B185" s="79" t="s">
        <v>1366</v>
      </c>
      <c r="C185" s="80">
        <v>1745358</v>
      </c>
      <c r="D185" s="79" t="s">
        <v>125</v>
      </c>
      <c r="E185" s="78"/>
      <c r="F185" s="79" t="s">
        <v>126</v>
      </c>
      <c r="G185" s="79" t="s">
        <v>81</v>
      </c>
      <c r="H185" s="79">
        <v>24147</v>
      </c>
      <c r="I185" s="79">
        <v>7</v>
      </c>
      <c r="J185" s="81" t="s">
        <v>179</v>
      </c>
      <c r="K185" s="79" t="s">
        <v>180</v>
      </c>
      <c r="L185" s="79" t="s">
        <v>32</v>
      </c>
      <c r="M185" s="82">
        <v>1400</v>
      </c>
      <c r="N185" s="82">
        <v>5.62</v>
      </c>
      <c r="O185" s="82">
        <v>7868</v>
      </c>
      <c r="P185" s="82"/>
      <c r="Q185" s="82"/>
      <c r="R185" s="82">
        <v>7868</v>
      </c>
      <c r="S185" s="77">
        <f t="shared" si="2"/>
        <v>189988596</v>
      </c>
      <c r="T185" s="65"/>
    </row>
    <row r="186" spans="1:20" s="14" customFormat="1" x14ac:dyDescent="0.3">
      <c r="A186" s="78" t="s">
        <v>1336</v>
      </c>
      <c r="B186" s="79" t="s">
        <v>1366</v>
      </c>
      <c r="C186" s="80">
        <v>1745358</v>
      </c>
      <c r="D186" s="79" t="s">
        <v>125</v>
      </c>
      <c r="E186" s="78"/>
      <c r="F186" s="79" t="s">
        <v>126</v>
      </c>
      <c r="G186" s="79" t="s">
        <v>81</v>
      </c>
      <c r="H186" s="79">
        <v>24147</v>
      </c>
      <c r="I186" s="79">
        <v>8</v>
      </c>
      <c r="J186" s="81"/>
      <c r="K186" s="79" t="s">
        <v>1409</v>
      </c>
      <c r="L186" s="79" t="s">
        <v>46</v>
      </c>
      <c r="M186" s="82">
        <v>0</v>
      </c>
      <c r="N186" s="82">
        <v>0</v>
      </c>
      <c r="O186" s="82">
        <v>0</v>
      </c>
      <c r="P186" s="82"/>
      <c r="Q186" s="82"/>
      <c r="R186" s="82">
        <v>0</v>
      </c>
      <c r="S186" s="77">
        <f t="shared" si="2"/>
        <v>0</v>
      </c>
      <c r="T186" s="65"/>
    </row>
    <row r="187" spans="1:20" s="14" customFormat="1" x14ac:dyDescent="0.3">
      <c r="A187" s="78" t="s">
        <v>1337</v>
      </c>
      <c r="B187" s="79" t="s">
        <v>1366</v>
      </c>
      <c r="C187" s="80">
        <v>1745359</v>
      </c>
      <c r="D187" s="79" t="s">
        <v>125</v>
      </c>
      <c r="E187" s="78"/>
      <c r="F187" s="79" t="s">
        <v>126</v>
      </c>
      <c r="G187" s="79" t="s">
        <v>81</v>
      </c>
      <c r="H187" s="79">
        <v>24147</v>
      </c>
      <c r="I187" s="79">
        <v>1</v>
      </c>
      <c r="J187" s="81" t="s">
        <v>86</v>
      </c>
      <c r="K187" s="79" t="s">
        <v>87</v>
      </c>
      <c r="L187" s="79" t="s">
        <v>32</v>
      </c>
      <c r="M187" s="82">
        <v>100</v>
      </c>
      <c r="N187" s="82">
        <v>5.1100000000000003</v>
      </c>
      <c r="O187" s="82">
        <v>511</v>
      </c>
      <c r="P187" s="82"/>
      <c r="Q187" s="82"/>
      <c r="R187" s="82">
        <v>511</v>
      </c>
      <c r="S187" s="77">
        <f t="shared" si="2"/>
        <v>12339117</v>
      </c>
      <c r="T187" s="65"/>
    </row>
    <row r="188" spans="1:20" s="14" customFormat="1" x14ac:dyDescent="0.3">
      <c r="A188" s="78" t="s">
        <v>1337</v>
      </c>
      <c r="B188" s="79" t="s">
        <v>1366</v>
      </c>
      <c r="C188" s="80">
        <v>1745359</v>
      </c>
      <c r="D188" s="79" t="s">
        <v>125</v>
      </c>
      <c r="E188" s="78"/>
      <c r="F188" s="79" t="s">
        <v>126</v>
      </c>
      <c r="G188" s="79" t="s">
        <v>81</v>
      </c>
      <c r="H188" s="79">
        <v>24147</v>
      </c>
      <c r="I188" s="79">
        <v>2</v>
      </c>
      <c r="J188" s="81" t="s">
        <v>127</v>
      </c>
      <c r="K188" s="79" t="s">
        <v>128</v>
      </c>
      <c r="L188" s="79" t="s">
        <v>32</v>
      </c>
      <c r="M188" s="82">
        <v>600</v>
      </c>
      <c r="N188" s="82">
        <v>5.1100000000000003</v>
      </c>
      <c r="O188" s="82">
        <v>3066</v>
      </c>
      <c r="P188" s="82"/>
      <c r="Q188" s="82"/>
      <c r="R188" s="82">
        <v>3066</v>
      </c>
      <c r="S188" s="77">
        <f t="shared" si="2"/>
        <v>74034702</v>
      </c>
      <c r="T188" s="65"/>
    </row>
    <row r="189" spans="1:20" s="14" customFormat="1" x14ac:dyDescent="0.3">
      <c r="A189" s="78" t="s">
        <v>1337</v>
      </c>
      <c r="B189" s="79" t="s">
        <v>1366</v>
      </c>
      <c r="C189" s="80">
        <v>1745359</v>
      </c>
      <c r="D189" s="79" t="s">
        <v>125</v>
      </c>
      <c r="E189" s="78"/>
      <c r="F189" s="79" t="s">
        <v>126</v>
      </c>
      <c r="G189" s="79" t="s">
        <v>81</v>
      </c>
      <c r="H189" s="79">
        <v>24147</v>
      </c>
      <c r="I189" s="79">
        <v>3</v>
      </c>
      <c r="J189" s="81" t="s">
        <v>129</v>
      </c>
      <c r="K189" s="79" t="s">
        <v>130</v>
      </c>
      <c r="L189" s="79" t="s">
        <v>32</v>
      </c>
      <c r="M189" s="82">
        <v>400</v>
      </c>
      <c r="N189" s="82">
        <v>4.68</v>
      </c>
      <c r="O189" s="82">
        <v>1872</v>
      </c>
      <c r="P189" s="82"/>
      <c r="Q189" s="82"/>
      <c r="R189" s="82">
        <v>1872</v>
      </c>
      <c r="S189" s="77">
        <f t="shared" si="2"/>
        <v>45203184</v>
      </c>
      <c r="T189" s="65"/>
    </row>
    <row r="190" spans="1:20" s="14" customFormat="1" x14ac:dyDescent="0.3">
      <c r="A190" s="78" t="s">
        <v>1337</v>
      </c>
      <c r="B190" s="79" t="s">
        <v>1366</v>
      </c>
      <c r="C190" s="80">
        <v>1745359</v>
      </c>
      <c r="D190" s="79" t="s">
        <v>125</v>
      </c>
      <c r="E190" s="78"/>
      <c r="F190" s="79" t="s">
        <v>126</v>
      </c>
      <c r="G190" s="79" t="s">
        <v>81</v>
      </c>
      <c r="H190" s="79">
        <v>24147</v>
      </c>
      <c r="I190" s="79">
        <v>4</v>
      </c>
      <c r="J190" s="81" t="s">
        <v>131</v>
      </c>
      <c r="K190" s="79" t="s">
        <v>132</v>
      </c>
      <c r="L190" s="79" t="s">
        <v>32</v>
      </c>
      <c r="M190" s="82">
        <v>150</v>
      </c>
      <c r="N190" s="82">
        <v>4.68</v>
      </c>
      <c r="O190" s="82">
        <v>702</v>
      </c>
      <c r="P190" s="82"/>
      <c r="Q190" s="82"/>
      <c r="R190" s="82">
        <v>702</v>
      </c>
      <c r="S190" s="77">
        <f t="shared" si="2"/>
        <v>16951194</v>
      </c>
      <c r="T190" s="65"/>
    </row>
    <row r="191" spans="1:20" s="14" customFormat="1" x14ac:dyDescent="0.3">
      <c r="A191" s="78" t="s">
        <v>1337</v>
      </c>
      <c r="B191" s="79" t="s">
        <v>1366</v>
      </c>
      <c r="C191" s="80">
        <v>1745359</v>
      </c>
      <c r="D191" s="79" t="s">
        <v>125</v>
      </c>
      <c r="E191" s="78"/>
      <c r="F191" s="79" t="s">
        <v>126</v>
      </c>
      <c r="G191" s="79" t="s">
        <v>81</v>
      </c>
      <c r="H191" s="79">
        <v>24147</v>
      </c>
      <c r="I191" s="79">
        <v>5</v>
      </c>
      <c r="J191" s="81" t="s">
        <v>133</v>
      </c>
      <c r="K191" s="79" t="s">
        <v>134</v>
      </c>
      <c r="L191" s="79" t="s">
        <v>32</v>
      </c>
      <c r="M191" s="82">
        <v>200</v>
      </c>
      <c r="N191" s="82">
        <v>5.68</v>
      </c>
      <c r="O191" s="82">
        <v>1136</v>
      </c>
      <c r="P191" s="82"/>
      <c r="Q191" s="82"/>
      <c r="R191" s="82">
        <v>1136</v>
      </c>
      <c r="S191" s="77">
        <f t="shared" si="2"/>
        <v>27430992</v>
      </c>
      <c r="T191" s="65"/>
    </row>
    <row r="192" spans="1:20" s="14" customFormat="1" x14ac:dyDescent="0.3">
      <c r="A192" s="78" t="s">
        <v>1337</v>
      </c>
      <c r="B192" s="79" t="s">
        <v>1366</v>
      </c>
      <c r="C192" s="80">
        <v>1745359</v>
      </c>
      <c r="D192" s="79" t="s">
        <v>125</v>
      </c>
      <c r="E192" s="78"/>
      <c r="F192" s="79" t="s">
        <v>126</v>
      </c>
      <c r="G192" s="79" t="s">
        <v>81</v>
      </c>
      <c r="H192" s="79">
        <v>24147</v>
      </c>
      <c r="I192" s="79">
        <v>6</v>
      </c>
      <c r="J192" s="81" t="s">
        <v>137</v>
      </c>
      <c r="K192" s="79" t="s">
        <v>138</v>
      </c>
      <c r="L192" s="79" t="s">
        <v>32</v>
      </c>
      <c r="M192" s="82">
        <v>300</v>
      </c>
      <c r="N192" s="82">
        <v>4.68</v>
      </c>
      <c r="O192" s="82">
        <v>1404</v>
      </c>
      <c r="P192" s="82"/>
      <c r="Q192" s="82"/>
      <c r="R192" s="82">
        <v>1404</v>
      </c>
      <c r="S192" s="77">
        <f t="shared" si="2"/>
        <v>33902388</v>
      </c>
      <c r="T192" s="65"/>
    </row>
    <row r="193" spans="1:20" s="14" customFormat="1" x14ac:dyDescent="0.3">
      <c r="A193" s="78" t="s">
        <v>1337</v>
      </c>
      <c r="B193" s="79" t="s">
        <v>1366</v>
      </c>
      <c r="C193" s="80">
        <v>1745359</v>
      </c>
      <c r="D193" s="79" t="s">
        <v>125</v>
      </c>
      <c r="E193" s="78"/>
      <c r="F193" s="79" t="s">
        <v>126</v>
      </c>
      <c r="G193" s="79" t="s">
        <v>81</v>
      </c>
      <c r="H193" s="79">
        <v>24147</v>
      </c>
      <c r="I193" s="79">
        <v>7</v>
      </c>
      <c r="J193" s="81" t="s">
        <v>139</v>
      </c>
      <c r="K193" s="79" t="s">
        <v>140</v>
      </c>
      <c r="L193" s="79" t="s">
        <v>32</v>
      </c>
      <c r="M193" s="82">
        <v>200</v>
      </c>
      <c r="N193" s="82">
        <v>4.68</v>
      </c>
      <c r="O193" s="82">
        <v>936</v>
      </c>
      <c r="P193" s="82"/>
      <c r="Q193" s="82"/>
      <c r="R193" s="82">
        <v>936</v>
      </c>
      <c r="S193" s="77">
        <f t="shared" si="2"/>
        <v>22601592</v>
      </c>
      <c r="T193" s="65"/>
    </row>
    <row r="194" spans="1:20" s="14" customFormat="1" x14ac:dyDescent="0.3">
      <c r="A194" s="78" t="s">
        <v>1337</v>
      </c>
      <c r="B194" s="79" t="s">
        <v>1366</v>
      </c>
      <c r="C194" s="80">
        <v>1745359</v>
      </c>
      <c r="D194" s="79" t="s">
        <v>125</v>
      </c>
      <c r="E194" s="78"/>
      <c r="F194" s="79" t="s">
        <v>126</v>
      </c>
      <c r="G194" s="79" t="s">
        <v>81</v>
      </c>
      <c r="H194" s="79">
        <v>24147</v>
      </c>
      <c r="I194" s="79">
        <v>8</v>
      </c>
      <c r="J194" s="81" t="s">
        <v>141</v>
      </c>
      <c r="K194" s="79" t="s">
        <v>142</v>
      </c>
      <c r="L194" s="79" t="s">
        <v>32</v>
      </c>
      <c r="M194" s="82">
        <v>200</v>
      </c>
      <c r="N194" s="82">
        <v>5.68</v>
      </c>
      <c r="O194" s="82">
        <v>1136</v>
      </c>
      <c r="P194" s="82"/>
      <c r="Q194" s="82"/>
      <c r="R194" s="82">
        <v>1136</v>
      </c>
      <c r="S194" s="77">
        <f t="shared" si="2"/>
        <v>27430992</v>
      </c>
      <c r="T194" s="65"/>
    </row>
    <row r="195" spans="1:20" s="14" customFormat="1" x14ac:dyDescent="0.3">
      <c r="A195" s="78" t="s">
        <v>1337</v>
      </c>
      <c r="B195" s="79" t="s">
        <v>1366</v>
      </c>
      <c r="C195" s="80">
        <v>1745359</v>
      </c>
      <c r="D195" s="79" t="s">
        <v>125</v>
      </c>
      <c r="E195" s="78"/>
      <c r="F195" s="79" t="s">
        <v>126</v>
      </c>
      <c r="G195" s="79" t="s">
        <v>81</v>
      </c>
      <c r="H195" s="79">
        <v>24147</v>
      </c>
      <c r="I195" s="79">
        <v>9</v>
      </c>
      <c r="J195" s="81"/>
      <c r="K195" s="79" t="s">
        <v>1410</v>
      </c>
      <c r="L195" s="79" t="s">
        <v>46</v>
      </c>
      <c r="M195" s="82">
        <v>0</v>
      </c>
      <c r="N195" s="82">
        <v>0</v>
      </c>
      <c r="O195" s="82">
        <v>0</v>
      </c>
      <c r="P195" s="82"/>
      <c r="Q195" s="82"/>
      <c r="R195" s="82">
        <v>0</v>
      </c>
      <c r="S195" s="77">
        <f t="shared" si="2"/>
        <v>0</v>
      </c>
      <c r="T195" s="65"/>
    </row>
    <row r="196" spans="1:20" s="14" customFormat="1" x14ac:dyDescent="0.3">
      <c r="A196" s="78" t="s">
        <v>1338</v>
      </c>
      <c r="B196" s="79" t="s">
        <v>1366</v>
      </c>
      <c r="C196" s="80">
        <v>1745360</v>
      </c>
      <c r="D196" s="79" t="s">
        <v>125</v>
      </c>
      <c r="E196" s="78"/>
      <c r="F196" s="79" t="s">
        <v>126</v>
      </c>
      <c r="G196" s="79" t="s">
        <v>81</v>
      </c>
      <c r="H196" s="79">
        <v>24147</v>
      </c>
      <c r="I196" s="79">
        <v>1</v>
      </c>
      <c r="J196" s="81" t="s">
        <v>147</v>
      </c>
      <c r="K196" s="79" t="s">
        <v>148</v>
      </c>
      <c r="L196" s="79" t="s">
        <v>32</v>
      </c>
      <c r="M196" s="82">
        <v>1000</v>
      </c>
      <c r="N196" s="82">
        <v>5.85</v>
      </c>
      <c r="O196" s="82">
        <v>5850</v>
      </c>
      <c r="P196" s="82"/>
      <c r="Q196" s="82"/>
      <c r="R196" s="82">
        <v>5850</v>
      </c>
      <c r="S196" s="77">
        <f t="shared" si="2"/>
        <v>141259950</v>
      </c>
      <c r="T196" s="65"/>
    </row>
    <row r="197" spans="1:20" s="14" customFormat="1" x14ac:dyDescent="0.3">
      <c r="A197" s="78" t="s">
        <v>1338</v>
      </c>
      <c r="B197" s="79" t="s">
        <v>1366</v>
      </c>
      <c r="C197" s="80">
        <v>1745360</v>
      </c>
      <c r="D197" s="79" t="s">
        <v>125</v>
      </c>
      <c r="E197" s="78"/>
      <c r="F197" s="79" t="s">
        <v>126</v>
      </c>
      <c r="G197" s="79" t="s">
        <v>81</v>
      </c>
      <c r="H197" s="79">
        <v>24147</v>
      </c>
      <c r="I197" s="79">
        <v>2</v>
      </c>
      <c r="J197" s="81" t="s">
        <v>149</v>
      </c>
      <c r="K197" s="79" t="s">
        <v>150</v>
      </c>
      <c r="L197" s="79" t="s">
        <v>32</v>
      </c>
      <c r="M197" s="82">
        <v>300</v>
      </c>
      <c r="N197" s="82">
        <v>5.85</v>
      </c>
      <c r="O197" s="82">
        <v>1755</v>
      </c>
      <c r="P197" s="82"/>
      <c r="Q197" s="82"/>
      <c r="R197" s="82">
        <v>1755</v>
      </c>
      <c r="S197" s="77">
        <f t="shared" ref="S197:S260" si="3">ROUND(M197*N197*H197,0)</f>
        <v>42377985</v>
      </c>
      <c r="T197" s="65"/>
    </row>
    <row r="198" spans="1:20" s="14" customFormat="1" x14ac:dyDescent="0.3">
      <c r="A198" s="78" t="s">
        <v>1338</v>
      </c>
      <c r="B198" s="79" t="s">
        <v>1366</v>
      </c>
      <c r="C198" s="80">
        <v>1745360</v>
      </c>
      <c r="D198" s="79" t="s">
        <v>125</v>
      </c>
      <c r="E198" s="78"/>
      <c r="F198" s="79" t="s">
        <v>126</v>
      </c>
      <c r="G198" s="79" t="s">
        <v>81</v>
      </c>
      <c r="H198" s="79">
        <v>24147</v>
      </c>
      <c r="I198" s="79">
        <v>3</v>
      </c>
      <c r="J198" s="81" t="s">
        <v>82</v>
      </c>
      <c r="K198" s="79" t="s">
        <v>83</v>
      </c>
      <c r="L198" s="79" t="s">
        <v>32</v>
      </c>
      <c r="M198" s="82">
        <v>500</v>
      </c>
      <c r="N198" s="82">
        <v>5.85</v>
      </c>
      <c r="O198" s="82">
        <v>2925</v>
      </c>
      <c r="P198" s="82"/>
      <c r="Q198" s="82"/>
      <c r="R198" s="82">
        <v>2925</v>
      </c>
      <c r="S198" s="77">
        <f t="shared" si="3"/>
        <v>70629975</v>
      </c>
      <c r="T198" s="65"/>
    </row>
    <row r="199" spans="1:20" s="14" customFormat="1" x14ac:dyDescent="0.3">
      <c r="A199" s="78" t="s">
        <v>1338</v>
      </c>
      <c r="B199" s="79" t="s">
        <v>1366</v>
      </c>
      <c r="C199" s="80">
        <v>1745360</v>
      </c>
      <c r="D199" s="79" t="s">
        <v>125</v>
      </c>
      <c r="E199" s="78"/>
      <c r="F199" s="79" t="s">
        <v>126</v>
      </c>
      <c r="G199" s="79" t="s">
        <v>81</v>
      </c>
      <c r="H199" s="79">
        <v>24147</v>
      </c>
      <c r="I199" s="79">
        <v>4</v>
      </c>
      <c r="J199" s="81" t="s">
        <v>151</v>
      </c>
      <c r="K199" s="79" t="s">
        <v>152</v>
      </c>
      <c r="L199" s="79" t="s">
        <v>32</v>
      </c>
      <c r="M199" s="82">
        <v>400</v>
      </c>
      <c r="N199" s="82">
        <v>5.75</v>
      </c>
      <c r="O199" s="82">
        <v>2300</v>
      </c>
      <c r="P199" s="82"/>
      <c r="Q199" s="82"/>
      <c r="R199" s="82">
        <v>2300</v>
      </c>
      <c r="S199" s="77">
        <f t="shared" si="3"/>
        <v>55538100</v>
      </c>
      <c r="T199" s="65"/>
    </row>
    <row r="200" spans="1:20" s="14" customFormat="1" x14ac:dyDescent="0.3">
      <c r="A200" s="78" t="s">
        <v>1338</v>
      </c>
      <c r="B200" s="79" t="s">
        <v>1366</v>
      </c>
      <c r="C200" s="80">
        <v>1745360</v>
      </c>
      <c r="D200" s="79" t="s">
        <v>125</v>
      </c>
      <c r="E200" s="78"/>
      <c r="F200" s="79" t="s">
        <v>126</v>
      </c>
      <c r="G200" s="79" t="s">
        <v>81</v>
      </c>
      <c r="H200" s="79">
        <v>24147</v>
      </c>
      <c r="I200" s="79">
        <v>5</v>
      </c>
      <c r="J200" s="81" t="s">
        <v>153</v>
      </c>
      <c r="K200" s="79" t="s">
        <v>154</v>
      </c>
      <c r="L200" s="79" t="s">
        <v>32</v>
      </c>
      <c r="M200" s="82">
        <v>200</v>
      </c>
      <c r="N200" s="82">
        <v>5.75</v>
      </c>
      <c r="O200" s="82">
        <v>1150</v>
      </c>
      <c r="P200" s="82"/>
      <c r="Q200" s="82"/>
      <c r="R200" s="82">
        <v>1150</v>
      </c>
      <c r="S200" s="77">
        <f t="shared" si="3"/>
        <v>27769050</v>
      </c>
      <c r="T200" s="65"/>
    </row>
    <row r="201" spans="1:20" s="14" customFormat="1" x14ac:dyDescent="0.3">
      <c r="A201" s="78" t="s">
        <v>1338</v>
      </c>
      <c r="B201" s="79" t="s">
        <v>1366</v>
      </c>
      <c r="C201" s="80">
        <v>1745360</v>
      </c>
      <c r="D201" s="79" t="s">
        <v>125</v>
      </c>
      <c r="E201" s="78"/>
      <c r="F201" s="79" t="s">
        <v>126</v>
      </c>
      <c r="G201" s="79" t="s">
        <v>81</v>
      </c>
      <c r="H201" s="79">
        <v>24147</v>
      </c>
      <c r="I201" s="79">
        <v>6</v>
      </c>
      <c r="J201" s="81" t="s">
        <v>155</v>
      </c>
      <c r="K201" s="79" t="s">
        <v>1385</v>
      </c>
      <c r="L201" s="79" t="s">
        <v>32</v>
      </c>
      <c r="M201" s="82">
        <v>100</v>
      </c>
      <c r="N201" s="82">
        <v>6.33</v>
      </c>
      <c r="O201" s="82">
        <v>633</v>
      </c>
      <c r="P201" s="82"/>
      <c r="Q201" s="82"/>
      <c r="R201" s="82">
        <v>633</v>
      </c>
      <c r="S201" s="77">
        <f t="shared" si="3"/>
        <v>15285051</v>
      </c>
      <c r="T201" s="65"/>
    </row>
    <row r="202" spans="1:20" s="14" customFormat="1" x14ac:dyDescent="0.3">
      <c r="A202" s="78" t="s">
        <v>1338</v>
      </c>
      <c r="B202" s="79" t="s">
        <v>1366</v>
      </c>
      <c r="C202" s="80">
        <v>1745360</v>
      </c>
      <c r="D202" s="79" t="s">
        <v>125</v>
      </c>
      <c r="E202" s="78"/>
      <c r="F202" s="79" t="s">
        <v>126</v>
      </c>
      <c r="G202" s="79" t="s">
        <v>81</v>
      </c>
      <c r="H202" s="79">
        <v>24147</v>
      </c>
      <c r="I202" s="79">
        <v>7</v>
      </c>
      <c r="J202" s="81" t="s">
        <v>1390</v>
      </c>
      <c r="K202" s="79" t="s">
        <v>1391</v>
      </c>
      <c r="L202" s="79" t="s">
        <v>32</v>
      </c>
      <c r="M202" s="82">
        <v>600</v>
      </c>
      <c r="N202" s="82">
        <v>2.88</v>
      </c>
      <c r="O202" s="82">
        <v>1728</v>
      </c>
      <c r="P202" s="82"/>
      <c r="Q202" s="82"/>
      <c r="R202" s="82">
        <v>1728</v>
      </c>
      <c r="S202" s="77">
        <f t="shared" si="3"/>
        <v>41726016</v>
      </c>
      <c r="T202" s="65"/>
    </row>
    <row r="203" spans="1:20" s="14" customFormat="1" x14ac:dyDescent="0.3">
      <c r="A203" s="78" t="s">
        <v>1338</v>
      </c>
      <c r="B203" s="79" t="s">
        <v>1366</v>
      </c>
      <c r="C203" s="80">
        <v>1745360</v>
      </c>
      <c r="D203" s="79" t="s">
        <v>125</v>
      </c>
      <c r="E203" s="78"/>
      <c r="F203" s="79" t="s">
        <v>126</v>
      </c>
      <c r="G203" s="79" t="s">
        <v>81</v>
      </c>
      <c r="H203" s="79">
        <v>24147</v>
      </c>
      <c r="I203" s="79">
        <v>8</v>
      </c>
      <c r="J203" s="81" t="s">
        <v>161</v>
      </c>
      <c r="K203" s="79" t="s">
        <v>162</v>
      </c>
      <c r="L203" s="79" t="s">
        <v>32</v>
      </c>
      <c r="M203" s="82">
        <v>400</v>
      </c>
      <c r="N203" s="82">
        <v>5.75</v>
      </c>
      <c r="O203" s="82">
        <v>2300</v>
      </c>
      <c r="P203" s="82"/>
      <c r="Q203" s="82"/>
      <c r="R203" s="82">
        <v>2300</v>
      </c>
      <c r="S203" s="77">
        <f t="shared" si="3"/>
        <v>55538100</v>
      </c>
      <c r="T203" s="65"/>
    </row>
    <row r="204" spans="1:20" s="14" customFormat="1" x14ac:dyDescent="0.3">
      <c r="A204" s="78" t="s">
        <v>1338</v>
      </c>
      <c r="B204" s="79" t="s">
        <v>1366</v>
      </c>
      <c r="C204" s="80">
        <v>1745360</v>
      </c>
      <c r="D204" s="79" t="s">
        <v>125</v>
      </c>
      <c r="E204" s="78"/>
      <c r="F204" s="79" t="s">
        <v>126</v>
      </c>
      <c r="G204" s="79" t="s">
        <v>81</v>
      </c>
      <c r="H204" s="79">
        <v>24147</v>
      </c>
      <c r="I204" s="79">
        <v>9</v>
      </c>
      <c r="J204" s="81" t="s">
        <v>163</v>
      </c>
      <c r="K204" s="79" t="s">
        <v>164</v>
      </c>
      <c r="L204" s="79" t="s">
        <v>32</v>
      </c>
      <c r="M204" s="82">
        <v>300</v>
      </c>
      <c r="N204" s="82">
        <v>5.75</v>
      </c>
      <c r="O204" s="82">
        <v>1725</v>
      </c>
      <c r="P204" s="82"/>
      <c r="Q204" s="82"/>
      <c r="R204" s="82">
        <v>1725</v>
      </c>
      <c r="S204" s="77">
        <f t="shared" si="3"/>
        <v>41653575</v>
      </c>
    </row>
    <row r="205" spans="1:20" s="14" customFormat="1" x14ac:dyDescent="0.3">
      <c r="A205" s="78" t="s">
        <v>1338</v>
      </c>
      <c r="B205" s="79" t="s">
        <v>1366</v>
      </c>
      <c r="C205" s="80">
        <v>1745360</v>
      </c>
      <c r="D205" s="79" t="s">
        <v>125</v>
      </c>
      <c r="E205" s="78"/>
      <c r="F205" s="79" t="s">
        <v>126</v>
      </c>
      <c r="G205" s="79" t="s">
        <v>81</v>
      </c>
      <c r="H205" s="79">
        <v>24147</v>
      </c>
      <c r="I205" s="79">
        <v>10</v>
      </c>
      <c r="J205" s="81" t="s">
        <v>165</v>
      </c>
      <c r="K205" s="79" t="s">
        <v>166</v>
      </c>
      <c r="L205" s="79" t="s">
        <v>32</v>
      </c>
      <c r="M205" s="82">
        <v>100</v>
      </c>
      <c r="N205" s="82">
        <v>6.33</v>
      </c>
      <c r="O205" s="82">
        <v>633</v>
      </c>
      <c r="P205" s="82"/>
      <c r="Q205" s="82"/>
      <c r="R205" s="82">
        <v>633</v>
      </c>
      <c r="S205" s="77">
        <f t="shared" si="3"/>
        <v>15285051</v>
      </c>
    </row>
    <row r="206" spans="1:20" s="14" customFormat="1" x14ac:dyDescent="0.3">
      <c r="A206" s="78" t="s">
        <v>1338</v>
      </c>
      <c r="B206" s="79" t="s">
        <v>1366</v>
      </c>
      <c r="C206" s="80">
        <v>1745360</v>
      </c>
      <c r="D206" s="79" t="s">
        <v>125</v>
      </c>
      <c r="E206" s="78"/>
      <c r="F206" s="79" t="s">
        <v>126</v>
      </c>
      <c r="G206" s="79" t="s">
        <v>81</v>
      </c>
      <c r="H206" s="79">
        <v>24147</v>
      </c>
      <c r="I206" s="79">
        <v>11</v>
      </c>
      <c r="J206" s="81"/>
      <c r="K206" s="79" t="s">
        <v>1411</v>
      </c>
      <c r="L206" s="79" t="s">
        <v>46</v>
      </c>
      <c r="M206" s="82">
        <v>0</v>
      </c>
      <c r="N206" s="82">
        <v>0</v>
      </c>
      <c r="O206" s="82">
        <v>0</v>
      </c>
      <c r="P206" s="82"/>
      <c r="Q206" s="82"/>
      <c r="R206" s="82">
        <v>0</v>
      </c>
      <c r="S206" s="77">
        <f t="shared" si="3"/>
        <v>0</v>
      </c>
    </row>
    <row r="207" spans="1:20" s="14" customFormat="1" x14ac:dyDescent="0.3">
      <c r="A207" s="78" t="s">
        <v>1339</v>
      </c>
      <c r="B207" s="79" t="s">
        <v>1366</v>
      </c>
      <c r="C207" s="75">
        <v>1745353</v>
      </c>
      <c r="D207" s="79" t="s">
        <v>27</v>
      </c>
      <c r="E207" s="78"/>
      <c r="F207" s="79" t="s">
        <v>28</v>
      </c>
      <c r="G207" s="79" t="s">
        <v>29</v>
      </c>
      <c r="H207" s="79">
        <v>26126</v>
      </c>
      <c r="I207" s="79">
        <v>1</v>
      </c>
      <c r="J207" s="81" t="s">
        <v>30</v>
      </c>
      <c r="K207" s="79" t="s">
        <v>31</v>
      </c>
      <c r="L207" s="79" t="s">
        <v>32</v>
      </c>
      <c r="M207" s="82">
        <v>1000</v>
      </c>
      <c r="N207" s="82">
        <v>2.88</v>
      </c>
      <c r="O207" s="82">
        <v>2880</v>
      </c>
      <c r="P207" s="82"/>
      <c r="Q207" s="82"/>
      <c r="R207" s="82">
        <v>2880</v>
      </c>
      <c r="S207" s="77">
        <f t="shared" si="3"/>
        <v>75242880</v>
      </c>
    </row>
    <row r="208" spans="1:20" s="14" customFormat="1" x14ac:dyDescent="0.3">
      <c r="A208" s="78" t="s">
        <v>1339</v>
      </c>
      <c r="B208" s="79" t="s">
        <v>1366</v>
      </c>
      <c r="C208" s="75">
        <v>1745353</v>
      </c>
      <c r="D208" s="79" t="s">
        <v>27</v>
      </c>
      <c r="E208" s="78"/>
      <c r="F208" s="79" t="s">
        <v>28</v>
      </c>
      <c r="G208" s="79" t="s">
        <v>29</v>
      </c>
      <c r="H208" s="79">
        <v>26126</v>
      </c>
      <c r="I208" s="79">
        <v>2</v>
      </c>
      <c r="J208" s="81" t="s">
        <v>33</v>
      </c>
      <c r="K208" s="79" t="s">
        <v>34</v>
      </c>
      <c r="L208" s="79" t="s">
        <v>32</v>
      </c>
      <c r="M208" s="82">
        <v>500</v>
      </c>
      <c r="N208" s="82">
        <v>3.71</v>
      </c>
      <c r="O208" s="82">
        <v>1855</v>
      </c>
      <c r="P208" s="82"/>
      <c r="Q208" s="82"/>
      <c r="R208" s="82">
        <v>1855</v>
      </c>
      <c r="S208" s="77">
        <f t="shared" si="3"/>
        <v>48463730</v>
      </c>
    </row>
    <row r="209" spans="1:19" s="14" customFormat="1" x14ac:dyDescent="0.3">
      <c r="A209" s="78" t="s">
        <v>1339</v>
      </c>
      <c r="B209" s="79" t="s">
        <v>1366</v>
      </c>
      <c r="C209" s="75">
        <v>1745353</v>
      </c>
      <c r="D209" s="79" t="s">
        <v>27</v>
      </c>
      <c r="E209" s="78"/>
      <c r="F209" s="79" t="s">
        <v>28</v>
      </c>
      <c r="G209" s="79" t="s">
        <v>29</v>
      </c>
      <c r="H209" s="79">
        <v>26126</v>
      </c>
      <c r="I209" s="79">
        <v>3</v>
      </c>
      <c r="J209" s="81" t="s">
        <v>35</v>
      </c>
      <c r="K209" s="79" t="s">
        <v>36</v>
      </c>
      <c r="L209" s="79" t="s">
        <v>32</v>
      </c>
      <c r="M209" s="82">
        <v>100</v>
      </c>
      <c r="N209" s="82">
        <v>3.47</v>
      </c>
      <c r="O209" s="82">
        <v>347</v>
      </c>
      <c r="P209" s="82"/>
      <c r="Q209" s="82"/>
      <c r="R209" s="82">
        <v>347</v>
      </c>
      <c r="S209" s="77">
        <f t="shared" si="3"/>
        <v>9065722</v>
      </c>
    </row>
    <row r="210" spans="1:19" s="14" customFormat="1" x14ac:dyDescent="0.3">
      <c r="A210" s="78" t="s">
        <v>1339</v>
      </c>
      <c r="B210" s="79" t="s">
        <v>1366</v>
      </c>
      <c r="C210" s="75">
        <v>1745353</v>
      </c>
      <c r="D210" s="79" t="s">
        <v>27</v>
      </c>
      <c r="E210" s="78"/>
      <c r="F210" s="79" t="s">
        <v>28</v>
      </c>
      <c r="G210" s="79" t="s">
        <v>29</v>
      </c>
      <c r="H210" s="79">
        <v>26126</v>
      </c>
      <c r="I210" s="79">
        <v>4</v>
      </c>
      <c r="J210" s="81" t="s">
        <v>39</v>
      </c>
      <c r="K210" s="79" t="s">
        <v>40</v>
      </c>
      <c r="L210" s="79" t="s">
        <v>32</v>
      </c>
      <c r="M210" s="82">
        <v>100</v>
      </c>
      <c r="N210" s="82">
        <v>3.7</v>
      </c>
      <c r="O210" s="82">
        <v>370</v>
      </c>
      <c r="P210" s="82"/>
      <c r="Q210" s="82"/>
      <c r="R210" s="82">
        <v>370</v>
      </c>
      <c r="S210" s="77">
        <f t="shared" si="3"/>
        <v>9666620</v>
      </c>
    </row>
    <row r="211" spans="1:19" s="14" customFormat="1" x14ac:dyDescent="0.3">
      <c r="A211" s="78" t="s">
        <v>1339</v>
      </c>
      <c r="B211" s="79" t="s">
        <v>1366</v>
      </c>
      <c r="C211" s="75">
        <v>1745353</v>
      </c>
      <c r="D211" s="79" t="s">
        <v>27</v>
      </c>
      <c r="E211" s="78"/>
      <c r="F211" s="79" t="s">
        <v>28</v>
      </c>
      <c r="G211" s="79" t="s">
        <v>29</v>
      </c>
      <c r="H211" s="79">
        <v>26126</v>
      </c>
      <c r="I211" s="79">
        <v>5</v>
      </c>
      <c r="J211" s="81" t="s">
        <v>41</v>
      </c>
      <c r="K211" s="79" t="s">
        <v>42</v>
      </c>
      <c r="L211" s="79" t="s">
        <v>32</v>
      </c>
      <c r="M211" s="82">
        <v>100</v>
      </c>
      <c r="N211" s="82">
        <v>4.22</v>
      </c>
      <c r="O211" s="82">
        <v>422</v>
      </c>
      <c r="P211" s="82"/>
      <c r="Q211" s="82"/>
      <c r="R211" s="82">
        <v>422</v>
      </c>
      <c r="S211" s="77">
        <f t="shared" si="3"/>
        <v>11025172</v>
      </c>
    </row>
    <row r="212" spans="1:19" s="14" customFormat="1" x14ac:dyDescent="0.3">
      <c r="A212" s="78" t="s">
        <v>1339</v>
      </c>
      <c r="B212" s="79" t="s">
        <v>1366</v>
      </c>
      <c r="C212" s="75">
        <v>1745353</v>
      </c>
      <c r="D212" s="79" t="s">
        <v>27</v>
      </c>
      <c r="E212" s="78"/>
      <c r="F212" s="79" t="s">
        <v>28</v>
      </c>
      <c r="G212" s="79" t="s">
        <v>29</v>
      </c>
      <c r="H212" s="79">
        <v>26126</v>
      </c>
      <c r="I212" s="79">
        <v>6</v>
      </c>
      <c r="J212" s="81"/>
      <c r="K212" s="79" t="s">
        <v>1412</v>
      </c>
      <c r="L212" s="79" t="s">
        <v>46</v>
      </c>
      <c r="M212" s="82">
        <v>0</v>
      </c>
      <c r="N212" s="82">
        <v>0</v>
      </c>
      <c r="O212" s="82">
        <v>0</v>
      </c>
      <c r="P212" s="82"/>
      <c r="Q212" s="82"/>
      <c r="R212" s="82">
        <v>0</v>
      </c>
      <c r="S212" s="77">
        <f t="shared" si="3"/>
        <v>0</v>
      </c>
    </row>
    <row r="213" spans="1:19" s="14" customFormat="1" x14ac:dyDescent="0.3">
      <c r="A213" s="78" t="s">
        <v>1340</v>
      </c>
      <c r="B213" s="79" t="s">
        <v>1366</v>
      </c>
      <c r="C213" s="75">
        <v>1745354</v>
      </c>
      <c r="D213" s="79" t="s">
        <v>27</v>
      </c>
      <c r="E213" s="78"/>
      <c r="F213" s="79" t="s">
        <v>28</v>
      </c>
      <c r="G213" s="79" t="s">
        <v>29</v>
      </c>
      <c r="H213" s="79">
        <v>26126</v>
      </c>
      <c r="I213" s="79">
        <v>1</v>
      </c>
      <c r="J213" s="81" t="s">
        <v>253</v>
      </c>
      <c r="K213" s="79" t="s">
        <v>254</v>
      </c>
      <c r="L213" s="79" t="s">
        <v>32</v>
      </c>
      <c r="M213" s="82">
        <v>1000</v>
      </c>
      <c r="N213" s="82">
        <v>2.88002</v>
      </c>
      <c r="O213" s="82">
        <v>2880.02</v>
      </c>
      <c r="P213" s="82"/>
      <c r="Q213" s="82"/>
      <c r="R213" s="82">
        <v>2880.02</v>
      </c>
      <c r="S213" s="77">
        <f t="shared" si="3"/>
        <v>75243403</v>
      </c>
    </row>
    <row r="214" spans="1:19" s="14" customFormat="1" x14ac:dyDescent="0.3">
      <c r="A214" s="78" t="s">
        <v>1340</v>
      </c>
      <c r="B214" s="79" t="s">
        <v>1366</v>
      </c>
      <c r="C214" s="75">
        <v>1745354</v>
      </c>
      <c r="D214" s="79" t="s">
        <v>27</v>
      </c>
      <c r="E214" s="78"/>
      <c r="F214" s="79" t="s">
        <v>28</v>
      </c>
      <c r="G214" s="79" t="s">
        <v>29</v>
      </c>
      <c r="H214" s="79">
        <v>26126</v>
      </c>
      <c r="I214" s="79">
        <v>2</v>
      </c>
      <c r="J214" s="81" t="s">
        <v>255</v>
      </c>
      <c r="K214" s="79" t="s">
        <v>256</v>
      </c>
      <c r="L214" s="79" t="s">
        <v>32</v>
      </c>
      <c r="M214" s="82">
        <v>1300</v>
      </c>
      <c r="N214" s="82">
        <v>3.57</v>
      </c>
      <c r="O214" s="82">
        <v>4641</v>
      </c>
      <c r="P214" s="82"/>
      <c r="Q214" s="82"/>
      <c r="R214" s="82">
        <v>4641</v>
      </c>
      <c r="S214" s="77">
        <f t="shared" si="3"/>
        <v>121250766</v>
      </c>
    </row>
    <row r="215" spans="1:19" s="14" customFormat="1" x14ac:dyDescent="0.3">
      <c r="A215" s="78" t="s">
        <v>1340</v>
      </c>
      <c r="B215" s="79" t="s">
        <v>1366</v>
      </c>
      <c r="C215" s="75">
        <v>1745354</v>
      </c>
      <c r="D215" s="79" t="s">
        <v>27</v>
      </c>
      <c r="E215" s="78"/>
      <c r="F215" s="79" t="s">
        <v>28</v>
      </c>
      <c r="G215" s="79" t="s">
        <v>29</v>
      </c>
      <c r="H215" s="79">
        <v>26126</v>
      </c>
      <c r="I215" s="79">
        <v>3</v>
      </c>
      <c r="J215" s="81" t="s">
        <v>356</v>
      </c>
      <c r="K215" s="79" t="s">
        <v>357</v>
      </c>
      <c r="L215" s="79" t="s">
        <v>32</v>
      </c>
      <c r="M215" s="82">
        <v>100</v>
      </c>
      <c r="N215" s="82">
        <v>4.3</v>
      </c>
      <c r="O215" s="82">
        <v>430</v>
      </c>
      <c r="P215" s="82"/>
      <c r="Q215" s="82"/>
      <c r="R215" s="82">
        <v>430</v>
      </c>
      <c r="S215" s="77">
        <f t="shared" si="3"/>
        <v>11234180</v>
      </c>
    </row>
    <row r="216" spans="1:19" s="14" customFormat="1" x14ac:dyDescent="0.3">
      <c r="A216" s="78" t="s">
        <v>1340</v>
      </c>
      <c r="B216" s="79" t="s">
        <v>1366</v>
      </c>
      <c r="C216" s="75">
        <v>1745354</v>
      </c>
      <c r="D216" s="79" t="s">
        <v>27</v>
      </c>
      <c r="E216" s="78"/>
      <c r="F216" s="79" t="s">
        <v>28</v>
      </c>
      <c r="G216" s="79" t="s">
        <v>29</v>
      </c>
      <c r="H216" s="79">
        <v>26126</v>
      </c>
      <c r="I216" s="79">
        <v>4</v>
      </c>
      <c r="J216" s="81"/>
      <c r="K216" s="79" t="s">
        <v>1413</v>
      </c>
      <c r="L216" s="79" t="s">
        <v>46</v>
      </c>
      <c r="M216" s="82">
        <v>0</v>
      </c>
      <c r="N216" s="82">
        <v>0</v>
      </c>
      <c r="O216" s="82">
        <v>0</v>
      </c>
      <c r="P216" s="82"/>
      <c r="Q216" s="82"/>
      <c r="R216" s="82">
        <v>0</v>
      </c>
      <c r="S216" s="77">
        <f t="shared" si="3"/>
        <v>0</v>
      </c>
    </row>
    <row r="217" spans="1:19" s="14" customFormat="1" x14ac:dyDescent="0.3">
      <c r="A217" s="78" t="s">
        <v>1341</v>
      </c>
      <c r="B217" s="79" t="s">
        <v>1366</v>
      </c>
      <c r="C217" s="75">
        <v>1745355</v>
      </c>
      <c r="D217" s="79" t="s">
        <v>27</v>
      </c>
      <c r="E217" s="78"/>
      <c r="F217" s="79" t="s">
        <v>28</v>
      </c>
      <c r="G217" s="79" t="s">
        <v>29</v>
      </c>
      <c r="H217" s="79">
        <v>26126</v>
      </c>
      <c r="I217" s="79">
        <v>1</v>
      </c>
      <c r="J217" s="81" t="s">
        <v>64</v>
      </c>
      <c r="K217" s="79" t="s">
        <v>65</v>
      </c>
      <c r="L217" s="79" t="s">
        <v>32</v>
      </c>
      <c r="M217" s="82">
        <v>600</v>
      </c>
      <c r="N217" s="82">
        <v>2.5099999999999998</v>
      </c>
      <c r="O217" s="82">
        <v>1506</v>
      </c>
      <c r="P217" s="82"/>
      <c r="Q217" s="82"/>
      <c r="R217" s="82">
        <v>1506</v>
      </c>
      <c r="S217" s="77">
        <f t="shared" si="3"/>
        <v>39345756</v>
      </c>
    </row>
    <row r="218" spans="1:19" s="14" customFormat="1" x14ac:dyDescent="0.3">
      <c r="A218" s="78" t="s">
        <v>1341</v>
      </c>
      <c r="B218" s="79" t="s">
        <v>1366</v>
      </c>
      <c r="C218" s="75">
        <v>1745355</v>
      </c>
      <c r="D218" s="79" t="s">
        <v>27</v>
      </c>
      <c r="E218" s="78"/>
      <c r="F218" s="79" t="s">
        <v>28</v>
      </c>
      <c r="G218" s="79" t="s">
        <v>29</v>
      </c>
      <c r="H218" s="79">
        <v>26126</v>
      </c>
      <c r="I218" s="79">
        <v>2</v>
      </c>
      <c r="J218" s="81" t="s">
        <v>66</v>
      </c>
      <c r="K218" s="79" t="s">
        <v>67</v>
      </c>
      <c r="L218" s="79" t="s">
        <v>32</v>
      </c>
      <c r="M218" s="82">
        <v>400</v>
      </c>
      <c r="N218" s="82">
        <v>2.48</v>
      </c>
      <c r="O218" s="82">
        <v>992</v>
      </c>
      <c r="P218" s="82"/>
      <c r="Q218" s="82"/>
      <c r="R218" s="82">
        <v>992</v>
      </c>
      <c r="S218" s="77">
        <f t="shared" si="3"/>
        <v>25916992</v>
      </c>
    </row>
    <row r="219" spans="1:19" s="14" customFormat="1" x14ac:dyDescent="0.3">
      <c r="A219" s="78" t="s">
        <v>1341</v>
      </c>
      <c r="B219" s="79" t="s">
        <v>1366</v>
      </c>
      <c r="C219" s="75">
        <v>1745355</v>
      </c>
      <c r="D219" s="79" t="s">
        <v>27</v>
      </c>
      <c r="E219" s="78"/>
      <c r="F219" s="79" t="s">
        <v>28</v>
      </c>
      <c r="G219" s="79" t="s">
        <v>29</v>
      </c>
      <c r="H219" s="79">
        <v>26126</v>
      </c>
      <c r="I219" s="79">
        <v>3</v>
      </c>
      <c r="J219" s="81" t="s">
        <v>68</v>
      </c>
      <c r="K219" s="79" t="s">
        <v>69</v>
      </c>
      <c r="L219" s="79" t="s">
        <v>32</v>
      </c>
      <c r="M219" s="82">
        <v>600</v>
      </c>
      <c r="N219" s="82">
        <v>3.47</v>
      </c>
      <c r="O219" s="82">
        <v>2082</v>
      </c>
      <c r="P219" s="82"/>
      <c r="Q219" s="82"/>
      <c r="R219" s="82">
        <v>2082</v>
      </c>
      <c r="S219" s="77">
        <f t="shared" si="3"/>
        <v>54394332</v>
      </c>
    </row>
    <row r="220" spans="1:19" s="14" customFormat="1" x14ac:dyDescent="0.3">
      <c r="A220" s="78" t="s">
        <v>1341</v>
      </c>
      <c r="B220" s="79" t="s">
        <v>1366</v>
      </c>
      <c r="C220" s="75">
        <v>1745355</v>
      </c>
      <c r="D220" s="79" t="s">
        <v>27</v>
      </c>
      <c r="E220" s="78"/>
      <c r="F220" s="79" t="s">
        <v>28</v>
      </c>
      <c r="G220" s="79" t="s">
        <v>29</v>
      </c>
      <c r="H220" s="79">
        <v>26126</v>
      </c>
      <c r="I220" s="79">
        <v>4</v>
      </c>
      <c r="J220" s="81" t="s">
        <v>70</v>
      </c>
      <c r="K220" s="79" t="s">
        <v>71</v>
      </c>
      <c r="L220" s="79" t="s">
        <v>32</v>
      </c>
      <c r="M220" s="82">
        <v>200</v>
      </c>
      <c r="N220" s="82">
        <v>2.57</v>
      </c>
      <c r="O220" s="82">
        <v>514</v>
      </c>
      <c r="P220" s="82"/>
      <c r="Q220" s="82"/>
      <c r="R220" s="82">
        <v>514</v>
      </c>
      <c r="S220" s="77">
        <f t="shared" si="3"/>
        <v>13428764</v>
      </c>
    </row>
    <row r="221" spans="1:19" s="14" customFormat="1" x14ac:dyDescent="0.3">
      <c r="A221" s="78" t="s">
        <v>1341</v>
      </c>
      <c r="B221" s="79" t="s">
        <v>1366</v>
      </c>
      <c r="C221" s="75">
        <v>1745355</v>
      </c>
      <c r="D221" s="79" t="s">
        <v>27</v>
      </c>
      <c r="E221" s="78"/>
      <c r="F221" s="79" t="s">
        <v>28</v>
      </c>
      <c r="G221" s="79" t="s">
        <v>29</v>
      </c>
      <c r="H221" s="79">
        <v>26126</v>
      </c>
      <c r="I221" s="79">
        <v>5</v>
      </c>
      <c r="J221" s="81"/>
      <c r="K221" s="79" t="s">
        <v>1414</v>
      </c>
      <c r="L221" s="79" t="s">
        <v>46</v>
      </c>
      <c r="M221" s="82">
        <v>0</v>
      </c>
      <c r="N221" s="82">
        <v>0</v>
      </c>
      <c r="O221" s="82">
        <v>0</v>
      </c>
      <c r="P221" s="82"/>
      <c r="Q221" s="82"/>
      <c r="R221" s="82">
        <v>0</v>
      </c>
      <c r="S221" s="77">
        <f t="shared" si="3"/>
        <v>0</v>
      </c>
    </row>
    <row r="222" spans="1:19" s="14" customFormat="1" x14ac:dyDescent="0.3">
      <c r="A222" s="78" t="s">
        <v>1342</v>
      </c>
      <c r="B222" s="79" t="s">
        <v>1366</v>
      </c>
      <c r="C222" s="75">
        <v>1745356</v>
      </c>
      <c r="D222" s="79" t="s">
        <v>27</v>
      </c>
      <c r="E222" s="78"/>
      <c r="F222" s="79" t="s">
        <v>28</v>
      </c>
      <c r="G222" s="79" t="s">
        <v>29</v>
      </c>
      <c r="H222" s="79">
        <v>26126</v>
      </c>
      <c r="I222" s="79">
        <v>1</v>
      </c>
      <c r="J222" s="81" t="s">
        <v>265</v>
      </c>
      <c r="K222" s="79" t="s">
        <v>266</v>
      </c>
      <c r="L222" s="79" t="s">
        <v>32</v>
      </c>
      <c r="M222" s="82">
        <v>2000</v>
      </c>
      <c r="N222" s="82">
        <v>3.28</v>
      </c>
      <c r="O222" s="82">
        <v>6560</v>
      </c>
      <c r="P222" s="82"/>
      <c r="Q222" s="82"/>
      <c r="R222" s="82">
        <v>6560</v>
      </c>
      <c r="S222" s="77">
        <f t="shared" si="3"/>
        <v>171386560</v>
      </c>
    </row>
    <row r="223" spans="1:19" s="14" customFormat="1" x14ac:dyDescent="0.3">
      <c r="A223" s="78" t="s">
        <v>1342</v>
      </c>
      <c r="B223" s="79" t="s">
        <v>1366</v>
      </c>
      <c r="C223" s="75">
        <v>1745356</v>
      </c>
      <c r="D223" s="79" t="s">
        <v>27</v>
      </c>
      <c r="E223" s="78"/>
      <c r="F223" s="79" t="s">
        <v>28</v>
      </c>
      <c r="G223" s="79" t="s">
        <v>29</v>
      </c>
      <c r="H223" s="79">
        <v>26126</v>
      </c>
      <c r="I223" s="79">
        <v>2</v>
      </c>
      <c r="J223" s="81" t="s">
        <v>267</v>
      </c>
      <c r="K223" s="79" t="s">
        <v>268</v>
      </c>
      <c r="L223" s="79" t="s">
        <v>32</v>
      </c>
      <c r="M223" s="82">
        <v>2000</v>
      </c>
      <c r="N223" s="82">
        <v>3.28</v>
      </c>
      <c r="O223" s="82">
        <v>6560</v>
      </c>
      <c r="P223" s="82"/>
      <c r="Q223" s="82"/>
      <c r="R223" s="82">
        <v>6560</v>
      </c>
      <c r="S223" s="77">
        <f t="shared" si="3"/>
        <v>171386560</v>
      </c>
    </row>
    <row r="224" spans="1:19" s="14" customFormat="1" x14ac:dyDescent="0.3">
      <c r="A224" s="78" t="s">
        <v>1342</v>
      </c>
      <c r="B224" s="79" t="s">
        <v>1366</v>
      </c>
      <c r="C224" s="75">
        <v>1745356</v>
      </c>
      <c r="D224" s="79" t="s">
        <v>27</v>
      </c>
      <c r="E224" s="78"/>
      <c r="F224" s="79" t="s">
        <v>28</v>
      </c>
      <c r="G224" s="79" t="s">
        <v>29</v>
      </c>
      <c r="H224" s="79">
        <v>26126</v>
      </c>
      <c r="I224" s="79">
        <v>3</v>
      </c>
      <c r="J224" s="81" t="s">
        <v>269</v>
      </c>
      <c r="K224" s="79" t="s">
        <v>270</v>
      </c>
      <c r="L224" s="79" t="s">
        <v>32</v>
      </c>
      <c r="M224" s="82">
        <v>2000</v>
      </c>
      <c r="N224" s="82">
        <v>3.05</v>
      </c>
      <c r="O224" s="82">
        <v>6100</v>
      </c>
      <c r="P224" s="82"/>
      <c r="Q224" s="82"/>
      <c r="R224" s="82">
        <v>6100</v>
      </c>
      <c r="S224" s="77">
        <f t="shared" si="3"/>
        <v>159368600</v>
      </c>
    </row>
    <row r="225" spans="1:19" s="14" customFormat="1" x14ac:dyDescent="0.3">
      <c r="A225" s="78" t="s">
        <v>1342</v>
      </c>
      <c r="B225" s="79" t="s">
        <v>1366</v>
      </c>
      <c r="C225" s="75">
        <v>1745356</v>
      </c>
      <c r="D225" s="79" t="s">
        <v>27</v>
      </c>
      <c r="E225" s="78"/>
      <c r="F225" s="79" t="s">
        <v>28</v>
      </c>
      <c r="G225" s="79" t="s">
        <v>29</v>
      </c>
      <c r="H225" s="79">
        <v>26126</v>
      </c>
      <c r="I225" s="79">
        <v>4</v>
      </c>
      <c r="J225" s="81" t="s">
        <v>271</v>
      </c>
      <c r="K225" s="79" t="s">
        <v>272</v>
      </c>
      <c r="L225" s="79" t="s">
        <v>32</v>
      </c>
      <c r="M225" s="82">
        <v>2000</v>
      </c>
      <c r="N225" s="82">
        <v>3.07</v>
      </c>
      <c r="O225" s="82">
        <v>6140</v>
      </c>
      <c r="P225" s="82"/>
      <c r="Q225" s="82"/>
      <c r="R225" s="82">
        <v>6140</v>
      </c>
      <c r="S225" s="77">
        <f t="shared" si="3"/>
        <v>160413640</v>
      </c>
    </row>
    <row r="226" spans="1:19" s="14" customFormat="1" x14ac:dyDescent="0.3">
      <c r="A226" s="78" t="s">
        <v>1342</v>
      </c>
      <c r="B226" s="79" t="s">
        <v>1366</v>
      </c>
      <c r="C226" s="75">
        <v>1745356</v>
      </c>
      <c r="D226" s="79" t="s">
        <v>27</v>
      </c>
      <c r="E226" s="78"/>
      <c r="F226" s="79" t="s">
        <v>28</v>
      </c>
      <c r="G226" s="79" t="s">
        <v>29</v>
      </c>
      <c r="H226" s="79">
        <v>26126</v>
      </c>
      <c r="I226" s="79">
        <v>5</v>
      </c>
      <c r="J226" s="81"/>
      <c r="K226" s="79" t="s">
        <v>1415</v>
      </c>
      <c r="L226" s="79" t="s">
        <v>46</v>
      </c>
      <c r="M226" s="82">
        <v>0</v>
      </c>
      <c r="N226" s="82">
        <v>0</v>
      </c>
      <c r="O226" s="82">
        <v>0</v>
      </c>
      <c r="P226" s="82"/>
      <c r="Q226" s="82"/>
      <c r="R226" s="82">
        <v>0</v>
      </c>
      <c r="S226" s="77">
        <f t="shared" si="3"/>
        <v>0</v>
      </c>
    </row>
    <row r="227" spans="1:19" s="14" customFormat="1" x14ac:dyDescent="0.3">
      <c r="A227" s="78" t="s">
        <v>1343</v>
      </c>
      <c r="B227" s="79" t="s">
        <v>1367</v>
      </c>
      <c r="C227" s="75">
        <v>1745372</v>
      </c>
      <c r="D227" s="79" t="s">
        <v>98</v>
      </c>
      <c r="E227" s="78"/>
      <c r="F227" s="79" t="s">
        <v>99</v>
      </c>
      <c r="G227" s="79" t="s">
        <v>81</v>
      </c>
      <c r="H227" s="79">
        <v>24070</v>
      </c>
      <c r="I227" s="79">
        <v>1</v>
      </c>
      <c r="J227" s="81" t="s">
        <v>184</v>
      </c>
      <c r="K227" s="79" t="s">
        <v>185</v>
      </c>
      <c r="L227" s="79" t="s">
        <v>32</v>
      </c>
      <c r="M227" s="82">
        <v>3</v>
      </c>
      <c r="N227" s="82">
        <v>41.37</v>
      </c>
      <c r="O227" s="82">
        <v>124.11</v>
      </c>
      <c r="P227" s="82"/>
      <c r="Q227" s="82"/>
      <c r="R227" s="82">
        <v>124.11</v>
      </c>
      <c r="S227" s="77">
        <f t="shared" si="3"/>
        <v>2987328</v>
      </c>
    </row>
    <row r="228" spans="1:19" s="14" customFormat="1" x14ac:dyDescent="0.3">
      <c r="A228" s="78" t="s">
        <v>1343</v>
      </c>
      <c r="B228" s="79" t="s">
        <v>1367</v>
      </c>
      <c r="C228" s="75">
        <v>1745372</v>
      </c>
      <c r="D228" s="79" t="s">
        <v>98</v>
      </c>
      <c r="E228" s="78"/>
      <c r="F228" s="79" t="s">
        <v>99</v>
      </c>
      <c r="G228" s="79" t="s">
        <v>81</v>
      </c>
      <c r="H228" s="79">
        <v>24070</v>
      </c>
      <c r="I228" s="79">
        <v>2</v>
      </c>
      <c r="J228" s="81" t="s">
        <v>186</v>
      </c>
      <c r="K228" s="79" t="s">
        <v>187</v>
      </c>
      <c r="L228" s="79" t="s">
        <v>32</v>
      </c>
      <c r="M228" s="82">
        <v>3</v>
      </c>
      <c r="N228" s="82">
        <v>41.34</v>
      </c>
      <c r="O228" s="82">
        <v>124.02</v>
      </c>
      <c r="P228" s="82"/>
      <c r="Q228" s="82"/>
      <c r="R228" s="82">
        <v>124.02</v>
      </c>
      <c r="S228" s="77">
        <f t="shared" si="3"/>
        <v>2985161</v>
      </c>
    </row>
    <row r="229" spans="1:19" s="14" customFormat="1" x14ac:dyDescent="0.3">
      <c r="A229" s="78" t="s">
        <v>1343</v>
      </c>
      <c r="B229" s="79" t="s">
        <v>1367</v>
      </c>
      <c r="C229" s="75">
        <v>1745372</v>
      </c>
      <c r="D229" s="79" t="s">
        <v>98</v>
      </c>
      <c r="E229" s="78"/>
      <c r="F229" s="79" t="s">
        <v>99</v>
      </c>
      <c r="G229" s="79" t="s">
        <v>81</v>
      </c>
      <c r="H229" s="79">
        <v>24070</v>
      </c>
      <c r="I229" s="79">
        <v>3</v>
      </c>
      <c r="J229" s="81" t="s">
        <v>188</v>
      </c>
      <c r="K229" s="79" t="s">
        <v>189</v>
      </c>
      <c r="L229" s="79" t="s">
        <v>32</v>
      </c>
      <c r="M229" s="82">
        <v>3</v>
      </c>
      <c r="N229" s="82">
        <v>41.37</v>
      </c>
      <c r="O229" s="82">
        <v>124.11</v>
      </c>
      <c r="P229" s="82"/>
      <c r="Q229" s="82"/>
      <c r="R229" s="82">
        <v>124.11</v>
      </c>
      <c r="S229" s="77">
        <f t="shared" si="3"/>
        <v>2987328</v>
      </c>
    </row>
    <row r="230" spans="1:19" s="14" customFormat="1" x14ac:dyDescent="0.3">
      <c r="A230" s="78" t="s">
        <v>1343</v>
      </c>
      <c r="B230" s="79" t="s">
        <v>1367</v>
      </c>
      <c r="C230" s="75">
        <v>1745372</v>
      </c>
      <c r="D230" s="79" t="s">
        <v>98</v>
      </c>
      <c r="E230" s="78"/>
      <c r="F230" s="79" t="s">
        <v>99</v>
      </c>
      <c r="G230" s="79" t="s">
        <v>81</v>
      </c>
      <c r="H230" s="79">
        <v>24070</v>
      </c>
      <c r="I230" s="79">
        <v>4</v>
      </c>
      <c r="J230" s="81" t="s">
        <v>190</v>
      </c>
      <c r="K230" s="79" t="s">
        <v>191</v>
      </c>
      <c r="L230" s="79" t="s">
        <v>32</v>
      </c>
      <c r="M230" s="82">
        <v>3</v>
      </c>
      <c r="N230" s="82">
        <v>41.34</v>
      </c>
      <c r="O230" s="82">
        <v>124.02</v>
      </c>
      <c r="P230" s="82"/>
      <c r="Q230" s="82"/>
      <c r="R230" s="82">
        <v>124.02</v>
      </c>
      <c r="S230" s="77">
        <f t="shared" si="3"/>
        <v>2985161</v>
      </c>
    </row>
    <row r="231" spans="1:19" s="14" customFormat="1" x14ac:dyDescent="0.3">
      <c r="A231" s="78" t="s">
        <v>1343</v>
      </c>
      <c r="B231" s="79" t="s">
        <v>1367</v>
      </c>
      <c r="C231" s="75">
        <v>1745372</v>
      </c>
      <c r="D231" s="79" t="s">
        <v>98</v>
      </c>
      <c r="E231" s="78"/>
      <c r="F231" s="79" t="s">
        <v>99</v>
      </c>
      <c r="G231" s="79" t="s">
        <v>81</v>
      </c>
      <c r="H231" s="79">
        <v>24070</v>
      </c>
      <c r="I231" s="79">
        <v>5</v>
      </c>
      <c r="J231" s="81"/>
      <c r="K231" s="79" t="s">
        <v>1416</v>
      </c>
      <c r="L231" s="79" t="s">
        <v>46</v>
      </c>
      <c r="M231" s="82">
        <v>0</v>
      </c>
      <c r="N231" s="82">
        <v>0</v>
      </c>
      <c r="O231" s="82">
        <v>0</v>
      </c>
      <c r="P231" s="82"/>
      <c r="Q231" s="82"/>
      <c r="R231" s="82">
        <v>0</v>
      </c>
      <c r="S231" s="77">
        <f t="shared" si="3"/>
        <v>0</v>
      </c>
    </row>
    <row r="232" spans="1:19" s="14" customFormat="1" x14ac:dyDescent="0.3">
      <c r="A232" s="78" t="s">
        <v>1345</v>
      </c>
      <c r="B232" s="79" t="s">
        <v>1367</v>
      </c>
      <c r="C232" s="75">
        <v>1745370</v>
      </c>
      <c r="D232" s="79" t="s">
        <v>125</v>
      </c>
      <c r="E232" s="78"/>
      <c r="F232" s="79" t="s">
        <v>126</v>
      </c>
      <c r="G232" s="79" t="s">
        <v>81</v>
      </c>
      <c r="H232" s="79">
        <v>24070</v>
      </c>
      <c r="I232" s="79">
        <v>1</v>
      </c>
      <c r="J232" s="81" t="s">
        <v>147</v>
      </c>
      <c r="K232" s="79" t="s">
        <v>148</v>
      </c>
      <c r="L232" s="79" t="s">
        <v>32</v>
      </c>
      <c r="M232" s="82">
        <v>1000</v>
      </c>
      <c r="N232" s="82">
        <v>5.85</v>
      </c>
      <c r="O232" s="82">
        <v>5850</v>
      </c>
      <c r="P232" s="82"/>
      <c r="Q232" s="82"/>
      <c r="R232" s="82">
        <v>5850</v>
      </c>
      <c r="S232" s="77">
        <f t="shared" si="3"/>
        <v>140809500</v>
      </c>
    </row>
    <row r="233" spans="1:19" s="14" customFormat="1" x14ac:dyDescent="0.3">
      <c r="A233" s="78" t="s">
        <v>1345</v>
      </c>
      <c r="B233" s="79" t="s">
        <v>1367</v>
      </c>
      <c r="C233" s="75">
        <v>1745370</v>
      </c>
      <c r="D233" s="79" t="s">
        <v>125</v>
      </c>
      <c r="E233" s="78"/>
      <c r="F233" s="79" t="s">
        <v>126</v>
      </c>
      <c r="G233" s="79" t="s">
        <v>81</v>
      </c>
      <c r="H233" s="79">
        <v>24070</v>
      </c>
      <c r="I233" s="79">
        <v>2</v>
      </c>
      <c r="J233" s="81" t="s">
        <v>149</v>
      </c>
      <c r="K233" s="79" t="s">
        <v>150</v>
      </c>
      <c r="L233" s="79" t="s">
        <v>32</v>
      </c>
      <c r="M233" s="82">
        <v>300</v>
      </c>
      <c r="N233" s="82">
        <v>5.85</v>
      </c>
      <c r="O233" s="82">
        <v>1755</v>
      </c>
      <c r="P233" s="82"/>
      <c r="Q233" s="82"/>
      <c r="R233" s="82">
        <v>1755</v>
      </c>
      <c r="S233" s="77">
        <f t="shared" si="3"/>
        <v>42242850</v>
      </c>
    </row>
    <row r="234" spans="1:19" s="14" customFormat="1" x14ac:dyDescent="0.3">
      <c r="A234" s="78" t="s">
        <v>1345</v>
      </c>
      <c r="B234" s="79" t="s">
        <v>1367</v>
      </c>
      <c r="C234" s="75">
        <v>1745370</v>
      </c>
      <c r="D234" s="79" t="s">
        <v>125</v>
      </c>
      <c r="E234" s="78"/>
      <c r="F234" s="79" t="s">
        <v>126</v>
      </c>
      <c r="G234" s="79" t="s">
        <v>81</v>
      </c>
      <c r="H234" s="79">
        <v>24070</v>
      </c>
      <c r="I234" s="79">
        <v>3</v>
      </c>
      <c r="J234" s="81" t="s">
        <v>82</v>
      </c>
      <c r="K234" s="79" t="s">
        <v>83</v>
      </c>
      <c r="L234" s="79" t="s">
        <v>32</v>
      </c>
      <c r="M234" s="82">
        <v>500</v>
      </c>
      <c r="N234" s="82">
        <v>5.85</v>
      </c>
      <c r="O234" s="82">
        <v>2925</v>
      </c>
      <c r="P234" s="82"/>
      <c r="Q234" s="82"/>
      <c r="R234" s="82">
        <v>2925</v>
      </c>
      <c r="S234" s="77">
        <f t="shared" si="3"/>
        <v>70404750</v>
      </c>
    </row>
    <row r="235" spans="1:19" s="14" customFormat="1" x14ac:dyDescent="0.3">
      <c r="A235" s="78" t="s">
        <v>1345</v>
      </c>
      <c r="B235" s="79" t="s">
        <v>1367</v>
      </c>
      <c r="C235" s="75">
        <v>1745370</v>
      </c>
      <c r="D235" s="79" t="s">
        <v>125</v>
      </c>
      <c r="E235" s="78"/>
      <c r="F235" s="79" t="s">
        <v>126</v>
      </c>
      <c r="G235" s="79" t="s">
        <v>81</v>
      </c>
      <c r="H235" s="79">
        <v>24070</v>
      </c>
      <c r="I235" s="79">
        <v>4</v>
      </c>
      <c r="J235" s="81" t="s">
        <v>151</v>
      </c>
      <c r="K235" s="79" t="s">
        <v>152</v>
      </c>
      <c r="L235" s="79" t="s">
        <v>32</v>
      </c>
      <c r="M235" s="82">
        <v>400</v>
      </c>
      <c r="N235" s="82">
        <v>5.75</v>
      </c>
      <c r="O235" s="82">
        <v>2300</v>
      </c>
      <c r="P235" s="82"/>
      <c r="Q235" s="82"/>
      <c r="R235" s="82">
        <v>2300</v>
      </c>
      <c r="S235" s="77">
        <f t="shared" si="3"/>
        <v>55361000</v>
      </c>
    </row>
    <row r="236" spans="1:19" s="14" customFormat="1" x14ac:dyDescent="0.3">
      <c r="A236" s="78" t="s">
        <v>1345</v>
      </c>
      <c r="B236" s="79" t="s">
        <v>1367</v>
      </c>
      <c r="C236" s="75">
        <v>1745370</v>
      </c>
      <c r="D236" s="79" t="s">
        <v>125</v>
      </c>
      <c r="E236" s="78"/>
      <c r="F236" s="79" t="s">
        <v>126</v>
      </c>
      <c r="G236" s="79" t="s">
        <v>81</v>
      </c>
      <c r="H236" s="79">
        <v>24070</v>
      </c>
      <c r="I236" s="79">
        <v>5</v>
      </c>
      <c r="J236" s="81" t="s">
        <v>153</v>
      </c>
      <c r="K236" s="79" t="s">
        <v>154</v>
      </c>
      <c r="L236" s="79" t="s">
        <v>32</v>
      </c>
      <c r="M236" s="82">
        <v>100</v>
      </c>
      <c r="N236" s="82">
        <v>5.75</v>
      </c>
      <c r="O236" s="82">
        <v>575</v>
      </c>
      <c r="P236" s="82"/>
      <c r="Q236" s="82"/>
      <c r="R236" s="82">
        <v>575</v>
      </c>
      <c r="S236" s="77">
        <f t="shared" si="3"/>
        <v>13840250</v>
      </c>
    </row>
    <row r="237" spans="1:19" s="14" customFormat="1" x14ac:dyDescent="0.3">
      <c r="A237" s="78" t="s">
        <v>1345</v>
      </c>
      <c r="B237" s="79" t="s">
        <v>1367</v>
      </c>
      <c r="C237" s="75">
        <v>1745370</v>
      </c>
      <c r="D237" s="79" t="s">
        <v>125</v>
      </c>
      <c r="E237" s="78"/>
      <c r="F237" s="79" t="s">
        <v>126</v>
      </c>
      <c r="G237" s="79" t="s">
        <v>81</v>
      </c>
      <c r="H237" s="79">
        <v>24070</v>
      </c>
      <c r="I237" s="79">
        <v>6</v>
      </c>
      <c r="J237" s="81" t="s">
        <v>155</v>
      </c>
      <c r="K237" s="79" t="s">
        <v>1385</v>
      </c>
      <c r="L237" s="79" t="s">
        <v>32</v>
      </c>
      <c r="M237" s="82">
        <v>100</v>
      </c>
      <c r="N237" s="82">
        <v>6.33</v>
      </c>
      <c r="O237" s="82">
        <v>633</v>
      </c>
      <c r="P237" s="82"/>
      <c r="Q237" s="82"/>
      <c r="R237" s="82">
        <v>633</v>
      </c>
      <c r="S237" s="77">
        <f t="shared" si="3"/>
        <v>15236310</v>
      </c>
    </row>
    <row r="238" spans="1:19" s="14" customFormat="1" x14ac:dyDescent="0.3">
      <c r="A238" s="78" t="s">
        <v>1345</v>
      </c>
      <c r="B238" s="79" t="s">
        <v>1367</v>
      </c>
      <c r="C238" s="75">
        <v>1745370</v>
      </c>
      <c r="D238" s="79" t="s">
        <v>125</v>
      </c>
      <c r="E238" s="78"/>
      <c r="F238" s="79" t="s">
        <v>126</v>
      </c>
      <c r="G238" s="79" t="s">
        <v>81</v>
      </c>
      <c r="H238" s="79">
        <v>24070</v>
      </c>
      <c r="I238" s="79">
        <v>7</v>
      </c>
      <c r="J238" s="81" t="s">
        <v>1390</v>
      </c>
      <c r="K238" s="79" t="s">
        <v>1391</v>
      </c>
      <c r="L238" s="79" t="s">
        <v>32</v>
      </c>
      <c r="M238" s="82">
        <v>600</v>
      </c>
      <c r="N238" s="82">
        <v>2.88</v>
      </c>
      <c r="O238" s="82">
        <v>1728</v>
      </c>
      <c r="P238" s="82"/>
      <c r="Q238" s="82"/>
      <c r="R238" s="82">
        <v>1728</v>
      </c>
      <c r="S238" s="77">
        <f t="shared" si="3"/>
        <v>41592960</v>
      </c>
    </row>
    <row r="239" spans="1:19" s="14" customFormat="1" x14ac:dyDescent="0.3">
      <c r="A239" s="78" t="s">
        <v>1345</v>
      </c>
      <c r="B239" s="79" t="s">
        <v>1367</v>
      </c>
      <c r="C239" s="75">
        <v>1745370</v>
      </c>
      <c r="D239" s="79" t="s">
        <v>125</v>
      </c>
      <c r="E239" s="78"/>
      <c r="F239" s="79" t="s">
        <v>126</v>
      </c>
      <c r="G239" s="79" t="s">
        <v>81</v>
      </c>
      <c r="H239" s="79">
        <v>24070</v>
      </c>
      <c r="I239" s="79">
        <v>8</v>
      </c>
      <c r="J239" s="81" t="s">
        <v>161</v>
      </c>
      <c r="K239" s="79" t="s">
        <v>162</v>
      </c>
      <c r="L239" s="79" t="s">
        <v>32</v>
      </c>
      <c r="M239" s="82">
        <v>400</v>
      </c>
      <c r="N239" s="82">
        <v>5.75</v>
      </c>
      <c r="O239" s="82">
        <v>2300</v>
      </c>
      <c r="P239" s="82"/>
      <c r="Q239" s="82"/>
      <c r="R239" s="82">
        <v>2300</v>
      </c>
      <c r="S239" s="77">
        <f t="shared" si="3"/>
        <v>55361000</v>
      </c>
    </row>
    <row r="240" spans="1:19" s="14" customFormat="1" x14ac:dyDescent="0.3">
      <c r="A240" s="78" t="s">
        <v>1345</v>
      </c>
      <c r="B240" s="79" t="s">
        <v>1367</v>
      </c>
      <c r="C240" s="75">
        <v>1745370</v>
      </c>
      <c r="D240" s="79" t="s">
        <v>125</v>
      </c>
      <c r="E240" s="78"/>
      <c r="F240" s="79" t="s">
        <v>126</v>
      </c>
      <c r="G240" s="79" t="s">
        <v>81</v>
      </c>
      <c r="H240" s="79">
        <v>24070</v>
      </c>
      <c r="I240" s="79">
        <v>9</v>
      </c>
      <c r="J240" s="81" t="s">
        <v>163</v>
      </c>
      <c r="K240" s="79" t="s">
        <v>164</v>
      </c>
      <c r="L240" s="79" t="s">
        <v>32</v>
      </c>
      <c r="M240" s="82">
        <v>300</v>
      </c>
      <c r="N240" s="82">
        <v>5.75</v>
      </c>
      <c r="O240" s="82">
        <v>1725</v>
      </c>
      <c r="P240" s="82"/>
      <c r="Q240" s="82"/>
      <c r="R240" s="82">
        <v>1725</v>
      </c>
      <c r="S240" s="77">
        <f t="shared" si="3"/>
        <v>41520750</v>
      </c>
    </row>
    <row r="241" spans="1:19" s="14" customFormat="1" x14ac:dyDescent="0.3">
      <c r="A241" s="78" t="s">
        <v>1345</v>
      </c>
      <c r="B241" s="79" t="s">
        <v>1367</v>
      </c>
      <c r="C241" s="75">
        <v>1745370</v>
      </c>
      <c r="D241" s="79" t="s">
        <v>125</v>
      </c>
      <c r="E241" s="78"/>
      <c r="F241" s="79" t="s">
        <v>126</v>
      </c>
      <c r="G241" s="79" t="s">
        <v>81</v>
      </c>
      <c r="H241" s="79">
        <v>24070</v>
      </c>
      <c r="I241" s="79">
        <v>10</v>
      </c>
      <c r="J241" s="81"/>
      <c r="K241" s="79" t="s">
        <v>1418</v>
      </c>
      <c r="L241" s="79" t="s">
        <v>46</v>
      </c>
      <c r="M241" s="82">
        <v>0</v>
      </c>
      <c r="N241" s="82">
        <v>0</v>
      </c>
      <c r="O241" s="82">
        <v>0</v>
      </c>
      <c r="P241" s="82"/>
      <c r="Q241" s="82"/>
      <c r="R241" s="82">
        <v>0</v>
      </c>
      <c r="S241" s="77">
        <f t="shared" si="3"/>
        <v>0</v>
      </c>
    </row>
    <row r="242" spans="1:19" s="14" customFormat="1" x14ac:dyDescent="0.3">
      <c r="A242" s="78" t="s">
        <v>1346</v>
      </c>
      <c r="B242" s="79" t="s">
        <v>1367</v>
      </c>
      <c r="C242" s="75">
        <v>1745368</v>
      </c>
      <c r="D242" s="79" t="s">
        <v>125</v>
      </c>
      <c r="E242" s="78"/>
      <c r="F242" s="79" t="s">
        <v>126</v>
      </c>
      <c r="G242" s="79" t="s">
        <v>81</v>
      </c>
      <c r="H242" s="79">
        <v>24070</v>
      </c>
      <c r="I242" s="79">
        <v>1</v>
      </c>
      <c r="J242" s="81" t="s">
        <v>171</v>
      </c>
      <c r="K242" s="79" t="s">
        <v>172</v>
      </c>
      <c r="L242" s="79" t="s">
        <v>32</v>
      </c>
      <c r="M242" s="82">
        <v>4900</v>
      </c>
      <c r="N242" s="82">
        <v>6.37</v>
      </c>
      <c r="O242" s="82">
        <v>31213</v>
      </c>
      <c r="P242" s="82"/>
      <c r="Q242" s="82"/>
      <c r="R242" s="82">
        <v>31213</v>
      </c>
      <c r="S242" s="77">
        <f t="shared" si="3"/>
        <v>751296910</v>
      </c>
    </row>
    <row r="243" spans="1:19" s="14" customFormat="1" x14ac:dyDescent="0.3">
      <c r="A243" s="78" t="s">
        <v>1346</v>
      </c>
      <c r="B243" s="79" t="s">
        <v>1367</v>
      </c>
      <c r="C243" s="75">
        <v>1745368</v>
      </c>
      <c r="D243" s="79" t="s">
        <v>125</v>
      </c>
      <c r="E243" s="78"/>
      <c r="F243" s="79" t="s">
        <v>126</v>
      </c>
      <c r="G243" s="79" t="s">
        <v>81</v>
      </c>
      <c r="H243" s="79">
        <v>24070</v>
      </c>
      <c r="I243" s="79">
        <v>2</v>
      </c>
      <c r="J243" s="81" t="s">
        <v>88</v>
      </c>
      <c r="K243" s="79" t="s">
        <v>1408</v>
      </c>
      <c r="L243" s="79" t="s">
        <v>32</v>
      </c>
      <c r="M243" s="82">
        <v>4500</v>
      </c>
      <c r="N243" s="82">
        <v>5.67</v>
      </c>
      <c r="O243" s="82">
        <v>25515</v>
      </c>
      <c r="P243" s="82"/>
      <c r="Q243" s="82"/>
      <c r="R243" s="82">
        <v>25515</v>
      </c>
      <c r="S243" s="77">
        <f t="shared" si="3"/>
        <v>614146050</v>
      </c>
    </row>
    <row r="244" spans="1:19" s="14" customFormat="1" x14ac:dyDescent="0.3">
      <c r="A244" s="78" t="s">
        <v>1346</v>
      </c>
      <c r="B244" s="79" t="s">
        <v>1367</v>
      </c>
      <c r="C244" s="75">
        <v>1745368</v>
      </c>
      <c r="D244" s="79" t="s">
        <v>125</v>
      </c>
      <c r="E244" s="78"/>
      <c r="F244" s="79" t="s">
        <v>126</v>
      </c>
      <c r="G244" s="79" t="s">
        <v>81</v>
      </c>
      <c r="H244" s="79">
        <v>24070</v>
      </c>
      <c r="I244" s="79">
        <v>3</v>
      </c>
      <c r="J244" s="81" t="s">
        <v>90</v>
      </c>
      <c r="K244" s="79" t="s">
        <v>91</v>
      </c>
      <c r="L244" s="79" t="s">
        <v>32</v>
      </c>
      <c r="M244" s="82">
        <v>1600</v>
      </c>
      <c r="N244" s="82">
        <v>5.89</v>
      </c>
      <c r="O244" s="82">
        <v>9424</v>
      </c>
      <c r="P244" s="82"/>
      <c r="Q244" s="82"/>
      <c r="R244" s="82">
        <v>9424</v>
      </c>
      <c r="S244" s="77">
        <f t="shared" si="3"/>
        <v>226835680</v>
      </c>
    </row>
    <row r="245" spans="1:19" s="14" customFormat="1" x14ac:dyDescent="0.3">
      <c r="A245" s="78" t="s">
        <v>1346</v>
      </c>
      <c r="B245" s="79" t="s">
        <v>1367</v>
      </c>
      <c r="C245" s="75">
        <v>1745368</v>
      </c>
      <c r="D245" s="79" t="s">
        <v>125</v>
      </c>
      <c r="E245" s="78"/>
      <c r="F245" s="79" t="s">
        <v>126</v>
      </c>
      <c r="G245" s="79" t="s">
        <v>81</v>
      </c>
      <c r="H245" s="79">
        <v>24070</v>
      </c>
      <c r="I245" s="79">
        <v>4</v>
      </c>
      <c r="J245" s="81" t="s">
        <v>173</v>
      </c>
      <c r="K245" s="79" t="s">
        <v>174</v>
      </c>
      <c r="L245" s="79" t="s">
        <v>32</v>
      </c>
      <c r="M245" s="82">
        <v>900</v>
      </c>
      <c r="N245" s="82">
        <v>4.0999999999999996</v>
      </c>
      <c r="O245" s="82">
        <v>3690</v>
      </c>
      <c r="P245" s="82"/>
      <c r="Q245" s="82"/>
      <c r="R245" s="82">
        <v>3690</v>
      </c>
      <c r="S245" s="77">
        <f t="shared" si="3"/>
        <v>88818300</v>
      </c>
    </row>
    <row r="246" spans="1:19" s="14" customFormat="1" x14ac:dyDescent="0.3">
      <c r="A246" s="78" t="s">
        <v>1346</v>
      </c>
      <c r="B246" s="79" t="s">
        <v>1367</v>
      </c>
      <c r="C246" s="75">
        <v>1745368</v>
      </c>
      <c r="D246" s="79" t="s">
        <v>125</v>
      </c>
      <c r="E246" s="78"/>
      <c r="F246" s="79" t="s">
        <v>126</v>
      </c>
      <c r="G246" s="79" t="s">
        <v>81</v>
      </c>
      <c r="H246" s="79">
        <v>24070</v>
      </c>
      <c r="I246" s="79">
        <v>5</v>
      </c>
      <c r="J246" s="81" t="s">
        <v>175</v>
      </c>
      <c r="K246" s="79" t="s">
        <v>176</v>
      </c>
      <c r="L246" s="79" t="s">
        <v>32</v>
      </c>
      <c r="M246" s="82">
        <v>2800</v>
      </c>
      <c r="N246" s="82">
        <v>5.89</v>
      </c>
      <c r="O246" s="82">
        <v>16492</v>
      </c>
      <c r="P246" s="82"/>
      <c r="Q246" s="82"/>
      <c r="R246" s="82">
        <v>16492</v>
      </c>
      <c r="S246" s="77">
        <f t="shared" si="3"/>
        <v>396962440</v>
      </c>
    </row>
    <row r="247" spans="1:19" s="14" customFormat="1" x14ac:dyDescent="0.3">
      <c r="A247" s="78" t="s">
        <v>1346</v>
      </c>
      <c r="B247" s="79" t="s">
        <v>1367</v>
      </c>
      <c r="C247" s="75">
        <v>1745368</v>
      </c>
      <c r="D247" s="79" t="s">
        <v>125</v>
      </c>
      <c r="E247" s="78"/>
      <c r="F247" s="79" t="s">
        <v>126</v>
      </c>
      <c r="G247" s="79" t="s">
        <v>81</v>
      </c>
      <c r="H247" s="79">
        <v>24070</v>
      </c>
      <c r="I247" s="79">
        <v>6</v>
      </c>
      <c r="J247" s="81" t="s">
        <v>177</v>
      </c>
      <c r="K247" s="79" t="s">
        <v>178</v>
      </c>
      <c r="L247" s="79" t="s">
        <v>32</v>
      </c>
      <c r="M247" s="82">
        <v>1300</v>
      </c>
      <c r="N247" s="82">
        <v>5.62</v>
      </c>
      <c r="O247" s="82">
        <v>7306</v>
      </c>
      <c r="P247" s="82"/>
      <c r="Q247" s="82"/>
      <c r="R247" s="82">
        <v>7306</v>
      </c>
      <c r="S247" s="77">
        <f t="shared" si="3"/>
        <v>175855420</v>
      </c>
    </row>
    <row r="248" spans="1:19" s="14" customFormat="1" x14ac:dyDescent="0.3">
      <c r="A248" s="78" t="s">
        <v>1346</v>
      </c>
      <c r="B248" s="79" t="s">
        <v>1367</v>
      </c>
      <c r="C248" s="75">
        <v>1745368</v>
      </c>
      <c r="D248" s="79" t="s">
        <v>125</v>
      </c>
      <c r="E248" s="78"/>
      <c r="F248" s="79" t="s">
        <v>126</v>
      </c>
      <c r="G248" s="79" t="s">
        <v>81</v>
      </c>
      <c r="H248" s="79">
        <v>24070</v>
      </c>
      <c r="I248" s="79">
        <v>7</v>
      </c>
      <c r="J248" s="81" t="s">
        <v>179</v>
      </c>
      <c r="K248" s="79" t="s">
        <v>180</v>
      </c>
      <c r="L248" s="79" t="s">
        <v>32</v>
      </c>
      <c r="M248" s="82">
        <v>1300</v>
      </c>
      <c r="N248" s="82">
        <v>5.62</v>
      </c>
      <c r="O248" s="82">
        <v>7306</v>
      </c>
      <c r="P248" s="82"/>
      <c r="Q248" s="82"/>
      <c r="R248" s="82">
        <v>7306</v>
      </c>
      <c r="S248" s="77">
        <f t="shared" si="3"/>
        <v>175855420</v>
      </c>
    </row>
    <row r="249" spans="1:19" s="14" customFormat="1" x14ac:dyDescent="0.3">
      <c r="A249" s="78" t="s">
        <v>1346</v>
      </c>
      <c r="B249" s="79" t="s">
        <v>1367</v>
      </c>
      <c r="C249" s="75">
        <v>1745368</v>
      </c>
      <c r="D249" s="79" t="s">
        <v>125</v>
      </c>
      <c r="E249" s="78"/>
      <c r="F249" s="79" t="s">
        <v>126</v>
      </c>
      <c r="G249" s="79" t="s">
        <v>81</v>
      </c>
      <c r="H249" s="79">
        <v>24070</v>
      </c>
      <c r="I249" s="79">
        <v>8</v>
      </c>
      <c r="J249" s="81"/>
      <c r="K249" s="79" t="s">
        <v>1419</v>
      </c>
      <c r="L249" s="79" t="s">
        <v>46</v>
      </c>
      <c r="M249" s="82">
        <v>0</v>
      </c>
      <c r="N249" s="82">
        <v>0</v>
      </c>
      <c r="O249" s="82">
        <v>0</v>
      </c>
      <c r="P249" s="82"/>
      <c r="Q249" s="82"/>
      <c r="R249" s="82">
        <v>0</v>
      </c>
      <c r="S249" s="77">
        <f t="shared" si="3"/>
        <v>0</v>
      </c>
    </row>
    <row r="250" spans="1:19" s="14" customFormat="1" x14ac:dyDescent="0.3">
      <c r="A250" s="78" t="s">
        <v>1347</v>
      </c>
      <c r="B250" s="79" t="s">
        <v>1367</v>
      </c>
      <c r="C250" s="75">
        <v>1745367</v>
      </c>
      <c r="D250" s="79" t="s">
        <v>27</v>
      </c>
      <c r="E250" s="78"/>
      <c r="F250" s="79" t="s">
        <v>28</v>
      </c>
      <c r="G250" s="79" t="s">
        <v>29</v>
      </c>
      <c r="H250" s="79">
        <v>26102</v>
      </c>
      <c r="I250" s="79">
        <v>1</v>
      </c>
      <c r="J250" s="81" t="s">
        <v>1398</v>
      </c>
      <c r="K250" s="79" t="s">
        <v>1399</v>
      </c>
      <c r="L250" s="79" t="s">
        <v>32</v>
      </c>
      <c r="M250" s="82">
        <v>100</v>
      </c>
      <c r="N250" s="82">
        <v>3.18</v>
      </c>
      <c r="O250" s="82">
        <v>318</v>
      </c>
      <c r="P250" s="82"/>
      <c r="Q250" s="82"/>
      <c r="R250" s="82">
        <v>318</v>
      </c>
      <c r="S250" s="77">
        <f t="shared" si="3"/>
        <v>8300436</v>
      </c>
    </row>
    <row r="251" spans="1:19" s="14" customFormat="1" x14ac:dyDescent="0.3">
      <c r="A251" s="78" t="s">
        <v>1347</v>
      </c>
      <c r="B251" s="79" t="s">
        <v>1367</v>
      </c>
      <c r="C251" s="75">
        <v>1745367</v>
      </c>
      <c r="D251" s="79" t="s">
        <v>27</v>
      </c>
      <c r="E251" s="78"/>
      <c r="F251" s="79" t="s">
        <v>28</v>
      </c>
      <c r="G251" s="79" t="s">
        <v>29</v>
      </c>
      <c r="H251" s="79">
        <v>26102</v>
      </c>
      <c r="I251" s="79">
        <v>2</v>
      </c>
      <c r="J251" s="81" t="s">
        <v>1400</v>
      </c>
      <c r="K251" s="79" t="s">
        <v>1401</v>
      </c>
      <c r="L251" s="79" t="s">
        <v>32</v>
      </c>
      <c r="M251" s="82">
        <v>100</v>
      </c>
      <c r="N251" s="82">
        <v>3.16</v>
      </c>
      <c r="O251" s="82">
        <v>316</v>
      </c>
      <c r="P251" s="82"/>
      <c r="Q251" s="82"/>
      <c r="R251" s="82">
        <v>316</v>
      </c>
      <c r="S251" s="77">
        <f t="shared" si="3"/>
        <v>8248232</v>
      </c>
    </row>
    <row r="252" spans="1:19" s="14" customFormat="1" x14ac:dyDescent="0.3">
      <c r="A252" s="78" t="s">
        <v>1347</v>
      </c>
      <c r="B252" s="79" t="s">
        <v>1367</v>
      </c>
      <c r="C252" s="75">
        <v>1745367</v>
      </c>
      <c r="D252" s="79" t="s">
        <v>27</v>
      </c>
      <c r="E252" s="78"/>
      <c r="F252" s="79" t="s">
        <v>28</v>
      </c>
      <c r="G252" s="79" t="s">
        <v>29</v>
      </c>
      <c r="H252" s="79">
        <v>26102</v>
      </c>
      <c r="I252" s="79">
        <v>3</v>
      </c>
      <c r="J252" s="81"/>
      <c r="K252" s="79" t="s">
        <v>1420</v>
      </c>
      <c r="L252" s="79" t="s">
        <v>46</v>
      </c>
      <c r="M252" s="82">
        <v>0</v>
      </c>
      <c r="N252" s="82">
        <v>0</v>
      </c>
      <c r="O252" s="82">
        <v>0</v>
      </c>
      <c r="P252" s="82"/>
      <c r="Q252" s="82"/>
      <c r="R252" s="82">
        <v>0</v>
      </c>
      <c r="S252" s="77">
        <f t="shared" si="3"/>
        <v>0</v>
      </c>
    </row>
    <row r="253" spans="1:19" s="14" customFormat="1" x14ac:dyDescent="0.3">
      <c r="A253" s="78" t="s">
        <v>1348</v>
      </c>
      <c r="B253" s="79" t="s">
        <v>1367</v>
      </c>
      <c r="C253" s="75">
        <v>1745366</v>
      </c>
      <c r="D253" s="79" t="s">
        <v>27</v>
      </c>
      <c r="E253" s="78"/>
      <c r="F253" s="79" t="s">
        <v>28</v>
      </c>
      <c r="G253" s="79" t="s">
        <v>29</v>
      </c>
      <c r="H253" s="79">
        <v>26102</v>
      </c>
      <c r="I253" s="79">
        <v>1</v>
      </c>
      <c r="J253" s="81" t="s">
        <v>62</v>
      </c>
      <c r="K253" s="79" t="s">
        <v>63</v>
      </c>
      <c r="L253" s="79" t="s">
        <v>32</v>
      </c>
      <c r="M253" s="82">
        <v>200</v>
      </c>
      <c r="N253" s="82">
        <v>3.43</v>
      </c>
      <c r="O253" s="82">
        <v>686</v>
      </c>
      <c r="P253" s="82"/>
      <c r="Q253" s="82"/>
      <c r="R253" s="82">
        <v>686</v>
      </c>
      <c r="S253" s="77">
        <f t="shared" si="3"/>
        <v>17905972</v>
      </c>
    </row>
    <row r="254" spans="1:19" s="14" customFormat="1" x14ac:dyDescent="0.3">
      <c r="A254" s="78" t="s">
        <v>1348</v>
      </c>
      <c r="B254" s="79" t="s">
        <v>1367</v>
      </c>
      <c r="C254" s="75">
        <v>1745366</v>
      </c>
      <c r="D254" s="79" t="s">
        <v>27</v>
      </c>
      <c r="E254" s="78"/>
      <c r="F254" s="79" t="s">
        <v>28</v>
      </c>
      <c r="G254" s="79" t="s">
        <v>29</v>
      </c>
      <c r="H254" s="79">
        <v>26102</v>
      </c>
      <c r="I254" s="79">
        <v>2</v>
      </c>
      <c r="J254" s="81" t="s">
        <v>288</v>
      </c>
      <c r="K254" s="79" t="s">
        <v>289</v>
      </c>
      <c r="L254" s="79" t="s">
        <v>32</v>
      </c>
      <c r="M254" s="82">
        <v>400</v>
      </c>
      <c r="N254" s="82">
        <v>3.48</v>
      </c>
      <c r="O254" s="82">
        <v>1392</v>
      </c>
      <c r="P254" s="82"/>
      <c r="Q254" s="82"/>
      <c r="R254" s="82">
        <v>1392</v>
      </c>
      <c r="S254" s="77">
        <f t="shared" si="3"/>
        <v>36333984</v>
      </c>
    </row>
    <row r="255" spans="1:19" s="14" customFormat="1" x14ac:dyDescent="0.3">
      <c r="A255" s="78" t="s">
        <v>1348</v>
      </c>
      <c r="B255" s="79" t="s">
        <v>1367</v>
      </c>
      <c r="C255" s="75">
        <v>1745366</v>
      </c>
      <c r="D255" s="79" t="s">
        <v>27</v>
      </c>
      <c r="E255" s="78"/>
      <c r="F255" s="79" t="s">
        <v>28</v>
      </c>
      <c r="G255" s="79" t="s">
        <v>29</v>
      </c>
      <c r="H255" s="79">
        <v>26102</v>
      </c>
      <c r="I255" s="79">
        <v>3</v>
      </c>
      <c r="J255" s="81" t="s">
        <v>64</v>
      </c>
      <c r="K255" s="79" t="s">
        <v>65</v>
      </c>
      <c r="L255" s="79" t="s">
        <v>32</v>
      </c>
      <c r="M255" s="82">
        <v>600</v>
      </c>
      <c r="N255" s="82">
        <v>2.5099999999999998</v>
      </c>
      <c r="O255" s="82">
        <v>1506</v>
      </c>
      <c r="P255" s="82"/>
      <c r="Q255" s="82"/>
      <c r="R255" s="82">
        <v>1506</v>
      </c>
      <c r="S255" s="77">
        <f t="shared" si="3"/>
        <v>39309612</v>
      </c>
    </row>
    <row r="256" spans="1:19" s="14" customFormat="1" x14ac:dyDescent="0.3">
      <c r="A256" s="78" t="s">
        <v>1348</v>
      </c>
      <c r="B256" s="79" t="s">
        <v>1367</v>
      </c>
      <c r="C256" s="75">
        <v>1745366</v>
      </c>
      <c r="D256" s="79" t="s">
        <v>27</v>
      </c>
      <c r="E256" s="78"/>
      <c r="F256" s="79" t="s">
        <v>28</v>
      </c>
      <c r="G256" s="79" t="s">
        <v>29</v>
      </c>
      <c r="H256" s="79">
        <v>26102</v>
      </c>
      <c r="I256" s="79">
        <v>4</v>
      </c>
      <c r="J256" s="81" t="s">
        <v>66</v>
      </c>
      <c r="K256" s="79" t="s">
        <v>67</v>
      </c>
      <c r="L256" s="79" t="s">
        <v>32</v>
      </c>
      <c r="M256" s="82">
        <v>600</v>
      </c>
      <c r="N256" s="82">
        <v>2.48</v>
      </c>
      <c r="O256" s="82">
        <v>1488</v>
      </c>
      <c r="P256" s="82"/>
      <c r="Q256" s="82"/>
      <c r="R256" s="82">
        <v>1488</v>
      </c>
      <c r="S256" s="77">
        <f t="shared" si="3"/>
        <v>38839776</v>
      </c>
    </row>
    <row r="257" spans="1:19" s="14" customFormat="1" x14ac:dyDescent="0.3">
      <c r="A257" s="78" t="s">
        <v>1348</v>
      </c>
      <c r="B257" s="79" t="s">
        <v>1367</v>
      </c>
      <c r="C257" s="75">
        <v>1745366</v>
      </c>
      <c r="D257" s="79" t="s">
        <v>27</v>
      </c>
      <c r="E257" s="78"/>
      <c r="F257" s="79" t="s">
        <v>28</v>
      </c>
      <c r="G257" s="79" t="s">
        <v>29</v>
      </c>
      <c r="H257" s="79">
        <v>26102</v>
      </c>
      <c r="I257" s="79">
        <v>5</v>
      </c>
      <c r="J257" s="81" t="s">
        <v>68</v>
      </c>
      <c r="K257" s="79" t="s">
        <v>69</v>
      </c>
      <c r="L257" s="79" t="s">
        <v>32</v>
      </c>
      <c r="M257" s="82">
        <v>600</v>
      </c>
      <c r="N257" s="82">
        <v>3.47</v>
      </c>
      <c r="O257" s="82">
        <v>2082</v>
      </c>
      <c r="P257" s="82"/>
      <c r="Q257" s="82"/>
      <c r="R257" s="82">
        <v>2082</v>
      </c>
      <c r="S257" s="77">
        <f t="shared" si="3"/>
        <v>54344364</v>
      </c>
    </row>
    <row r="258" spans="1:19" s="14" customFormat="1" x14ac:dyDescent="0.3">
      <c r="A258" s="78" t="s">
        <v>1348</v>
      </c>
      <c r="B258" s="79" t="s">
        <v>1367</v>
      </c>
      <c r="C258" s="75">
        <v>1745366</v>
      </c>
      <c r="D258" s="79" t="s">
        <v>27</v>
      </c>
      <c r="E258" s="78"/>
      <c r="F258" s="79" t="s">
        <v>28</v>
      </c>
      <c r="G258" s="79" t="s">
        <v>29</v>
      </c>
      <c r="H258" s="79">
        <v>26102</v>
      </c>
      <c r="I258" s="79">
        <v>6</v>
      </c>
      <c r="J258" s="81" t="s">
        <v>70</v>
      </c>
      <c r="K258" s="79" t="s">
        <v>71</v>
      </c>
      <c r="L258" s="79" t="s">
        <v>32</v>
      </c>
      <c r="M258" s="82">
        <v>100</v>
      </c>
      <c r="N258" s="82">
        <v>2.57</v>
      </c>
      <c r="O258" s="82">
        <v>257</v>
      </c>
      <c r="P258" s="82"/>
      <c r="Q258" s="82"/>
      <c r="R258" s="82">
        <v>257</v>
      </c>
      <c r="S258" s="77">
        <f t="shared" si="3"/>
        <v>6708214</v>
      </c>
    </row>
    <row r="259" spans="1:19" s="14" customFormat="1" x14ac:dyDescent="0.3">
      <c r="A259" s="78" t="s">
        <v>1348</v>
      </c>
      <c r="B259" s="79" t="s">
        <v>1367</v>
      </c>
      <c r="C259" s="75">
        <v>1745366</v>
      </c>
      <c r="D259" s="79" t="s">
        <v>27</v>
      </c>
      <c r="E259" s="78"/>
      <c r="F259" s="79" t="s">
        <v>28</v>
      </c>
      <c r="G259" s="79" t="s">
        <v>29</v>
      </c>
      <c r="H259" s="79">
        <v>26102</v>
      </c>
      <c r="I259" s="79">
        <v>7</v>
      </c>
      <c r="J259" s="81" t="s">
        <v>261</v>
      </c>
      <c r="K259" s="79" t="s">
        <v>262</v>
      </c>
      <c r="L259" s="79" t="s">
        <v>32</v>
      </c>
      <c r="M259" s="82">
        <v>200</v>
      </c>
      <c r="N259" s="82">
        <v>3.51</v>
      </c>
      <c r="O259" s="82">
        <v>702</v>
      </c>
      <c r="P259" s="82"/>
      <c r="Q259" s="82"/>
      <c r="R259" s="82">
        <v>702</v>
      </c>
      <c r="S259" s="77">
        <f t="shared" si="3"/>
        <v>18323604</v>
      </c>
    </row>
    <row r="260" spans="1:19" s="14" customFormat="1" x14ac:dyDescent="0.3">
      <c r="A260" s="78" t="s">
        <v>1348</v>
      </c>
      <c r="B260" s="79" t="s">
        <v>1367</v>
      </c>
      <c r="C260" s="75">
        <v>1745366</v>
      </c>
      <c r="D260" s="79" t="s">
        <v>27</v>
      </c>
      <c r="E260" s="78"/>
      <c r="F260" s="79" t="s">
        <v>28</v>
      </c>
      <c r="G260" s="79" t="s">
        <v>29</v>
      </c>
      <c r="H260" s="79">
        <v>26102</v>
      </c>
      <c r="I260" s="79">
        <v>8</v>
      </c>
      <c r="J260" s="81"/>
      <c r="K260" s="79" t="s">
        <v>1421</v>
      </c>
      <c r="L260" s="79" t="s">
        <v>46</v>
      </c>
      <c r="M260" s="82">
        <v>0</v>
      </c>
      <c r="N260" s="82">
        <v>0</v>
      </c>
      <c r="O260" s="82">
        <v>0</v>
      </c>
      <c r="P260" s="82"/>
      <c r="Q260" s="82"/>
      <c r="R260" s="82">
        <v>0</v>
      </c>
      <c r="S260" s="77">
        <f t="shared" si="3"/>
        <v>0</v>
      </c>
    </row>
    <row r="261" spans="1:19" s="14" customFormat="1" x14ac:dyDescent="0.3">
      <c r="A261" s="78" t="s">
        <v>1349</v>
      </c>
      <c r="B261" s="79" t="s">
        <v>1367</v>
      </c>
      <c r="C261" s="75">
        <v>1745365</v>
      </c>
      <c r="D261" s="79" t="s">
        <v>27</v>
      </c>
      <c r="E261" s="78"/>
      <c r="F261" s="79" t="s">
        <v>28</v>
      </c>
      <c r="G261" s="79" t="s">
        <v>29</v>
      </c>
      <c r="H261" s="79">
        <v>26102</v>
      </c>
      <c r="I261" s="79">
        <v>1</v>
      </c>
      <c r="J261" s="81" t="s">
        <v>265</v>
      </c>
      <c r="K261" s="79" t="s">
        <v>266</v>
      </c>
      <c r="L261" s="79" t="s">
        <v>32</v>
      </c>
      <c r="M261" s="82">
        <v>2000</v>
      </c>
      <c r="N261" s="82">
        <v>3.28</v>
      </c>
      <c r="O261" s="82">
        <v>6560</v>
      </c>
      <c r="P261" s="82"/>
      <c r="Q261" s="82"/>
      <c r="R261" s="82">
        <v>6560</v>
      </c>
      <c r="S261" s="77">
        <f t="shared" ref="S261:S317" si="4">ROUND(M261*N261*H261,0)</f>
        <v>171229120</v>
      </c>
    </row>
    <row r="262" spans="1:19" s="14" customFormat="1" x14ac:dyDescent="0.3">
      <c r="A262" s="78" t="s">
        <v>1349</v>
      </c>
      <c r="B262" s="79" t="s">
        <v>1367</v>
      </c>
      <c r="C262" s="75">
        <v>1745365</v>
      </c>
      <c r="D262" s="79" t="s">
        <v>27</v>
      </c>
      <c r="E262" s="78"/>
      <c r="F262" s="79" t="s">
        <v>28</v>
      </c>
      <c r="G262" s="79" t="s">
        <v>29</v>
      </c>
      <c r="H262" s="79">
        <v>26102</v>
      </c>
      <c r="I262" s="79">
        <v>2</v>
      </c>
      <c r="J262" s="81" t="s">
        <v>267</v>
      </c>
      <c r="K262" s="79" t="s">
        <v>268</v>
      </c>
      <c r="L262" s="79" t="s">
        <v>32</v>
      </c>
      <c r="M262" s="82">
        <v>2000</v>
      </c>
      <c r="N262" s="82">
        <v>3.28</v>
      </c>
      <c r="O262" s="82">
        <v>6560</v>
      </c>
      <c r="P262" s="82"/>
      <c r="Q262" s="82"/>
      <c r="R262" s="82">
        <v>6560</v>
      </c>
      <c r="S262" s="77">
        <f t="shared" si="4"/>
        <v>171229120</v>
      </c>
    </row>
    <row r="263" spans="1:19" s="14" customFormat="1" x14ac:dyDescent="0.3">
      <c r="A263" s="78" t="s">
        <v>1349</v>
      </c>
      <c r="B263" s="79" t="s">
        <v>1367</v>
      </c>
      <c r="C263" s="75">
        <v>1745365</v>
      </c>
      <c r="D263" s="79" t="s">
        <v>27</v>
      </c>
      <c r="E263" s="78"/>
      <c r="F263" s="79" t="s">
        <v>28</v>
      </c>
      <c r="G263" s="79" t="s">
        <v>29</v>
      </c>
      <c r="H263" s="79">
        <v>26102</v>
      </c>
      <c r="I263" s="79">
        <v>3</v>
      </c>
      <c r="J263" s="81" t="s">
        <v>269</v>
      </c>
      <c r="K263" s="79" t="s">
        <v>270</v>
      </c>
      <c r="L263" s="79" t="s">
        <v>32</v>
      </c>
      <c r="M263" s="82">
        <v>2000</v>
      </c>
      <c r="N263" s="82">
        <v>3.05</v>
      </c>
      <c r="O263" s="82">
        <v>6100</v>
      </c>
      <c r="P263" s="82"/>
      <c r="Q263" s="82"/>
      <c r="R263" s="82">
        <v>6100</v>
      </c>
      <c r="S263" s="77">
        <f t="shared" si="4"/>
        <v>159222200</v>
      </c>
    </row>
    <row r="264" spans="1:19" s="14" customFormat="1" x14ac:dyDescent="0.3">
      <c r="A264" s="78" t="s">
        <v>1349</v>
      </c>
      <c r="B264" s="79" t="s">
        <v>1367</v>
      </c>
      <c r="C264" s="75">
        <v>1745365</v>
      </c>
      <c r="D264" s="79" t="s">
        <v>27</v>
      </c>
      <c r="E264" s="78"/>
      <c r="F264" s="79" t="s">
        <v>28</v>
      </c>
      <c r="G264" s="79" t="s">
        <v>29</v>
      </c>
      <c r="H264" s="79">
        <v>26102</v>
      </c>
      <c r="I264" s="79">
        <v>4</v>
      </c>
      <c r="J264" s="81" t="s">
        <v>271</v>
      </c>
      <c r="K264" s="79" t="s">
        <v>272</v>
      </c>
      <c r="L264" s="79" t="s">
        <v>32</v>
      </c>
      <c r="M264" s="82">
        <v>2000</v>
      </c>
      <c r="N264" s="82">
        <v>3.07</v>
      </c>
      <c r="O264" s="82">
        <v>6140</v>
      </c>
      <c r="P264" s="82"/>
      <c r="Q264" s="82"/>
      <c r="R264" s="82">
        <v>6140</v>
      </c>
      <c r="S264" s="77">
        <f t="shared" si="4"/>
        <v>160266280</v>
      </c>
    </row>
    <row r="265" spans="1:19" s="14" customFormat="1" x14ac:dyDescent="0.3">
      <c r="A265" s="78" t="s">
        <v>1349</v>
      </c>
      <c r="B265" s="79" t="s">
        <v>1367</v>
      </c>
      <c r="C265" s="75">
        <v>1745365</v>
      </c>
      <c r="D265" s="79" t="s">
        <v>27</v>
      </c>
      <c r="E265" s="78"/>
      <c r="F265" s="79" t="s">
        <v>28</v>
      </c>
      <c r="G265" s="79" t="s">
        <v>29</v>
      </c>
      <c r="H265" s="79">
        <v>26102</v>
      </c>
      <c r="I265" s="79">
        <v>5</v>
      </c>
      <c r="J265" s="81"/>
      <c r="K265" s="79" t="s">
        <v>1422</v>
      </c>
      <c r="L265" s="79" t="s">
        <v>46</v>
      </c>
      <c r="M265" s="82">
        <v>0</v>
      </c>
      <c r="N265" s="82">
        <v>0</v>
      </c>
      <c r="O265" s="82">
        <v>0</v>
      </c>
      <c r="P265" s="82"/>
      <c r="Q265" s="82"/>
      <c r="R265" s="82">
        <v>0</v>
      </c>
      <c r="S265" s="77">
        <f t="shared" si="4"/>
        <v>0</v>
      </c>
    </row>
    <row r="266" spans="1:19" s="14" customFormat="1" x14ac:dyDescent="0.3">
      <c r="A266" s="78" t="s">
        <v>1350</v>
      </c>
      <c r="B266" s="79" t="s">
        <v>1367</v>
      </c>
      <c r="C266" s="75">
        <v>1745364</v>
      </c>
      <c r="D266" s="79" t="s">
        <v>27</v>
      </c>
      <c r="E266" s="78"/>
      <c r="F266" s="79" t="s">
        <v>28</v>
      </c>
      <c r="G266" s="79" t="s">
        <v>29</v>
      </c>
      <c r="H266" s="79">
        <v>26102</v>
      </c>
      <c r="I266" s="79">
        <v>1</v>
      </c>
      <c r="J266" s="81" t="s">
        <v>253</v>
      </c>
      <c r="K266" s="79" t="s">
        <v>254</v>
      </c>
      <c r="L266" s="79" t="s">
        <v>32</v>
      </c>
      <c r="M266" s="82">
        <v>1300</v>
      </c>
      <c r="N266" s="82">
        <v>2.88002</v>
      </c>
      <c r="O266" s="82">
        <v>3744.0259999999998</v>
      </c>
      <c r="P266" s="82"/>
      <c r="Q266" s="82"/>
      <c r="R266" s="82">
        <v>3744.0259999999998</v>
      </c>
      <c r="S266" s="77">
        <f t="shared" si="4"/>
        <v>97726567</v>
      </c>
    </row>
    <row r="267" spans="1:19" s="14" customFormat="1" x14ac:dyDescent="0.3">
      <c r="A267" s="78" t="s">
        <v>1350</v>
      </c>
      <c r="B267" s="79" t="s">
        <v>1367</v>
      </c>
      <c r="C267" s="75">
        <v>1745364</v>
      </c>
      <c r="D267" s="79" t="s">
        <v>27</v>
      </c>
      <c r="E267" s="78"/>
      <c r="F267" s="79" t="s">
        <v>28</v>
      </c>
      <c r="G267" s="79" t="s">
        <v>29</v>
      </c>
      <c r="H267" s="79">
        <v>26102</v>
      </c>
      <c r="I267" s="79">
        <v>2</v>
      </c>
      <c r="J267" s="81" t="s">
        <v>255</v>
      </c>
      <c r="K267" s="79" t="s">
        <v>256</v>
      </c>
      <c r="L267" s="79" t="s">
        <v>32</v>
      </c>
      <c r="M267" s="82">
        <v>1300</v>
      </c>
      <c r="N267" s="82">
        <v>3.57</v>
      </c>
      <c r="O267" s="82">
        <v>4641</v>
      </c>
      <c r="P267" s="82"/>
      <c r="Q267" s="82"/>
      <c r="R267" s="82">
        <v>4641</v>
      </c>
      <c r="S267" s="77">
        <f t="shared" si="4"/>
        <v>121139382</v>
      </c>
    </row>
    <row r="268" spans="1:19" s="14" customFormat="1" x14ac:dyDescent="0.3">
      <c r="A268" s="78" t="s">
        <v>1350</v>
      </c>
      <c r="B268" s="79" t="s">
        <v>1367</v>
      </c>
      <c r="C268" s="75">
        <v>1745364</v>
      </c>
      <c r="D268" s="79" t="s">
        <v>27</v>
      </c>
      <c r="E268" s="78"/>
      <c r="F268" s="79" t="s">
        <v>28</v>
      </c>
      <c r="G268" s="79" t="s">
        <v>29</v>
      </c>
      <c r="H268" s="79">
        <v>26102</v>
      </c>
      <c r="I268" s="79">
        <v>3</v>
      </c>
      <c r="J268" s="81" t="s">
        <v>1108</v>
      </c>
      <c r="K268" s="79" t="s">
        <v>1109</v>
      </c>
      <c r="L268" s="79" t="s">
        <v>32</v>
      </c>
      <c r="M268" s="82">
        <v>200</v>
      </c>
      <c r="N268" s="82">
        <v>3.55</v>
      </c>
      <c r="O268" s="82">
        <v>710</v>
      </c>
      <c r="P268" s="82"/>
      <c r="Q268" s="82"/>
      <c r="R268" s="82">
        <v>710</v>
      </c>
      <c r="S268" s="77">
        <f t="shared" si="4"/>
        <v>18532420</v>
      </c>
    </row>
    <row r="269" spans="1:19" s="14" customFormat="1" x14ac:dyDescent="0.3">
      <c r="A269" s="78" t="s">
        <v>1350</v>
      </c>
      <c r="B269" s="79" t="s">
        <v>1367</v>
      </c>
      <c r="C269" s="75">
        <v>1745364</v>
      </c>
      <c r="D269" s="79" t="s">
        <v>27</v>
      </c>
      <c r="E269" s="78"/>
      <c r="F269" s="79" t="s">
        <v>28</v>
      </c>
      <c r="G269" s="79" t="s">
        <v>29</v>
      </c>
      <c r="H269" s="79">
        <v>26102</v>
      </c>
      <c r="I269" s="79">
        <v>4</v>
      </c>
      <c r="J269" s="81"/>
      <c r="K269" s="79" t="s">
        <v>1423</v>
      </c>
      <c r="L269" s="79" t="s">
        <v>46</v>
      </c>
      <c r="M269" s="82">
        <v>0</v>
      </c>
      <c r="N269" s="82">
        <v>0</v>
      </c>
      <c r="O269" s="82">
        <v>0</v>
      </c>
      <c r="P269" s="82"/>
      <c r="Q269" s="82"/>
      <c r="R269" s="82">
        <v>0</v>
      </c>
      <c r="S269" s="77">
        <f t="shared" si="4"/>
        <v>0</v>
      </c>
    </row>
    <row r="270" spans="1:19" s="14" customFormat="1" x14ac:dyDescent="0.3">
      <c r="A270" s="78" t="s">
        <v>1351</v>
      </c>
      <c r="B270" s="79" t="s">
        <v>1367</v>
      </c>
      <c r="C270" s="75">
        <v>1745363</v>
      </c>
      <c r="D270" s="79" t="s">
        <v>27</v>
      </c>
      <c r="E270" s="78"/>
      <c r="F270" s="79" t="s">
        <v>28</v>
      </c>
      <c r="G270" s="79" t="s">
        <v>29</v>
      </c>
      <c r="H270" s="79">
        <v>26102</v>
      </c>
      <c r="I270" s="79">
        <v>1</v>
      </c>
      <c r="J270" s="81" t="s">
        <v>50</v>
      </c>
      <c r="K270" s="79" t="s">
        <v>51</v>
      </c>
      <c r="L270" s="79" t="s">
        <v>32</v>
      </c>
      <c r="M270" s="82">
        <v>400</v>
      </c>
      <c r="N270" s="82">
        <v>5.28</v>
      </c>
      <c r="O270" s="82">
        <v>2112</v>
      </c>
      <c r="P270" s="82"/>
      <c r="Q270" s="82"/>
      <c r="R270" s="82">
        <v>2112</v>
      </c>
      <c r="S270" s="77">
        <f t="shared" si="4"/>
        <v>55127424</v>
      </c>
    </row>
    <row r="271" spans="1:19" s="14" customFormat="1" x14ac:dyDescent="0.3">
      <c r="A271" s="78" t="s">
        <v>1351</v>
      </c>
      <c r="B271" s="79" t="s">
        <v>1367</v>
      </c>
      <c r="C271" s="75">
        <v>1745363</v>
      </c>
      <c r="D271" s="79" t="s">
        <v>27</v>
      </c>
      <c r="E271" s="78"/>
      <c r="F271" s="79" t="s">
        <v>28</v>
      </c>
      <c r="G271" s="79" t="s">
        <v>29</v>
      </c>
      <c r="H271" s="79">
        <v>26102</v>
      </c>
      <c r="I271" s="79">
        <v>2</v>
      </c>
      <c r="J271" s="81" t="s">
        <v>52</v>
      </c>
      <c r="K271" s="79" t="s">
        <v>53</v>
      </c>
      <c r="L271" s="79" t="s">
        <v>32</v>
      </c>
      <c r="M271" s="82">
        <v>400</v>
      </c>
      <c r="N271" s="82">
        <v>6.01</v>
      </c>
      <c r="O271" s="82">
        <v>2404</v>
      </c>
      <c r="P271" s="82"/>
      <c r="Q271" s="82"/>
      <c r="R271" s="82">
        <v>2404</v>
      </c>
      <c r="S271" s="77">
        <f t="shared" si="4"/>
        <v>62749208</v>
      </c>
    </row>
    <row r="272" spans="1:19" s="14" customFormat="1" x14ac:dyDescent="0.3">
      <c r="A272" s="78" t="s">
        <v>1351</v>
      </c>
      <c r="B272" s="79" t="s">
        <v>1367</v>
      </c>
      <c r="C272" s="75">
        <v>1745363</v>
      </c>
      <c r="D272" s="79" t="s">
        <v>27</v>
      </c>
      <c r="E272" s="78"/>
      <c r="F272" s="79" t="s">
        <v>28</v>
      </c>
      <c r="G272" s="79" t="s">
        <v>29</v>
      </c>
      <c r="H272" s="79">
        <v>26102</v>
      </c>
      <c r="I272" s="79">
        <v>3</v>
      </c>
      <c r="J272" s="81"/>
      <c r="K272" s="79" t="s">
        <v>1424</v>
      </c>
      <c r="L272" s="79" t="s">
        <v>46</v>
      </c>
      <c r="M272" s="82">
        <v>0</v>
      </c>
      <c r="N272" s="82">
        <v>0</v>
      </c>
      <c r="O272" s="82">
        <v>0</v>
      </c>
      <c r="P272" s="82"/>
      <c r="Q272" s="82"/>
      <c r="R272" s="82">
        <v>0</v>
      </c>
      <c r="S272" s="77">
        <f t="shared" si="4"/>
        <v>0</v>
      </c>
    </row>
    <row r="273" spans="1:19" s="14" customFormat="1" x14ac:dyDescent="0.3">
      <c r="A273" s="78" t="s">
        <v>1352</v>
      </c>
      <c r="B273" s="79" t="s">
        <v>1367</v>
      </c>
      <c r="C273" s="75">
        <v>1745362</v>
      </c>
      <c r="D273" s="79" t="s">
        <v>27</v>
      </c>
      <c r="E273" s="78"/>
      <c r="F273" s="79" t="s">
        <v>28</v>
      </c>
      <c r="G273" s="79" t="s">
        <v>29</v>
      </c>
      <c r="H273" s="79">
        <v>26102</v>
      </c>
      <c r="I273" s="79">
        <v>1</v>
      </c>
      <c r="J273" s="81" t="s">
        <v>30</v>
      </c>
      <c r="K273" s="79" t="s">
        <v>31</v>
      </c>
      <c r="L273" s="79" t="s">
        <v>32</v>
      </c>
      <c r="M273" s="82">
        <v>1000</v>
      </c>
      <c r="N273" s="82">
        <v>2.88</v>
      </c>
      <c r="O273" s="82">
        <v>2880</v>
      </c>
      <c r="P273" s="82"/>
      <c r="Q273" s="82"/>
      <c r="R273" s="82">
        <v>2880</v>
      </c>
      <c r="S273" s="77">
        <f t="shared" si="4"/>
        <v>75173760</v>
      </c>
    </row>
    <row r="274" spans="1:19" s="14" customFormat="1" x14ac:dyDescent="0.3">
      <c r="A274" s="78" t="s">
        <v>1352</v>
      </c>
      <c r="B274" s="79" t="s">
        <v>1367</v>
      </c>
      <c r="C274" s="75">
        <v>1745362</v>
      </c>
      <c r="D274" s="79" t="s">
        <v>27</v>
      </c>
      <c r="E274" s="78"/>
      <c r="F274" s="79" t="s">
        <v>28</v>
      </c>
      <c r="G274" s="79" t="s">
        <v>29</v>
      </c>
      <c r="H274" s="79">
        <v>26102</v>
      </c>
      <c r="I274" s="79">
        <v>2</v>
      </c>
      <c r="J274" s="81" t="s">
        <v>33</v>
      </c>
      <c r="K274" s="79" t="s">
        <v>34</v>
      </c>
      <c r="L274" s="79" t="s">
        <v>32</v>
      </c>
      <c r="M274" s="82">
        <v>600</v>
      </c>
      <c r="N274" s="82">
        <v>3.71</v>
      </c>
      <c r="O274" s="82">
        <v>2226</v>
      </c>
      <c r="P274" s="82"/>
      <c r="Q274" s="82"/>
      <c r="R274" s="82">
        <v>2226</v>
      </c>
      <c r="S274" s="77">
        <f t="shared" si="4"/>
        <v>58103052</v>
      </c>
    </row>
    <row r="275" spans="1:19" s="14" customFormat="1" x14ac:dyDescent="0.3">
      <c r="A275" s="78" t="s">
        <v>1352</v>
      </c>
      <c r="B275" s="79" t="s">
        <v>1367</v>
      </c>
      <c r="C275" s="75">
        <v>1745362</v>
      </c>
      <c r="D275" s="79" t="s">
        <v>27</v>
      </c>
      <c r="E275" s="78"/>
      <c r="F275" s="79" t="s">
        <v>28</v>
      </c>
      <c r="G275" s="79" t="s">
        <v>29</v>
      </c>
      <c r="H275" s="79">
        <v>26102</v>
      </c>
      <c r="I275" s="79">
        <v>3</v>
      </c>
      <c r="J275" s="81" t="s">
        <v>39</v>
      </c>
      <c r="K275" s="79" t="s">
        <v>40</v>
      </c>
      <c r="L275" s="79" t="s">
        <v>32</v>
      </c>
      <c r="M275" s="82">
        <v>200</v>
      </c>
      <c r="N275" s="82">
        <v>3.7</v>
      </c>
      <c r="O275" s="82">
        <v>740</v>
      </c>
      <c r="P275" s="82"/>
      <c r="Q275" s="82"/>
      <c r="R275" s="82">
        <v>740</v>
      </c>
      <c r="S275" s="77">
        <f t="shared" si="4"/>
        <v>19315480</v>
      </c>
    </row>
    <row r="276" spans="1:19" s="14" customFormat="1" x14ac:dyDescent="0.3">
      <c r="A276" s="78" t="s">
        <v>1352</v>
      </c>
      <c r="B276" s="79" t="s">
        <v>1367</v>
      </c>
      <c r="C276" s="75">
        <v>1745362</v>
      </c>
      <c r="D276" s="79" t="s">
        <v>27</v>
      </c>
      <c r="E276" s="78"/>
      <c r="F276" s="79" t="s">
        <v>28</v>
      </c>
      <c r="G276" s="79" t="s">
        <v>29</v>
      </c>
      <c r="H276" s="79">
        <v>26102</v>
      </c>
      <c r="I276" s="79">
        <v>4</v>
      </c>
      <c r="J276" s="81" t="s">
        <v>247</v>
      </c>
      <c r="K276" s="79" t="s">
        <v>248</v>
      </c>
      <c r="L276" s="79" t="s">
        <v>32</v>
      </c>
      <c r="M276" s="82">
        <v>100</v>
      </c>
      <c r="N276" s="82">
        <v>4.0999999999999996</v>
      </c>
      <c r="O276" s="82">
        <v>410</v>
      </c>
      <c r="P276" s="82"/>
      <c r="Q276" s="82"/>
      <c r="R276" s="82">
        <v>410</v>
      </c>
      <c r="S276" s="77">
        <f t="shared" si="4"/>
        <v>10701820</v>
      </c>
    </row>
    <row r="277" spans="1:19" s="14" customFormat="1" x14ac:dyDescent="0.3">
      <c r="A277" s="78" t="s">
        <v>1352</v>
      </c>
      <c r="B277" s="79" t="s">
        <v>1367</v>
      </c>
      <c r="C277" s="75">
        <v>1745362</v>
      </c>
      <c r="D277" s="79" t="s">
        <v>27</v>
      </c>
      <c r="E277" s="78"/>
      <c r="F277" s="79" t="s">
        <v>28</v>
      </c>
      <c r="G277" s="79" t="s">
        <v>29</v>
      </c>
      <c r="H277" s="79">
        <v>26102</v>
      </c>
      <c r="I277" s="79">
        <v>5</v>
      </c>
      <c r="J277" s="81" t="s">
        <v>41</v>
      </c>
      <c r="K277" s="79" t="s">
        <v>42</v>
      </c>
      <c r="L277" s="79" t="s">
        <v>32</v>
      </c>
      <c r="M277" s="82">
        <v>200</v>
      </c>
      <c r="N277" s="82">
        <v>4.22</v>
      </c>
      <c r="O277" s="82">
        <v>844</v>
      </c>
      <c r="P277" s="82"/>
      <c r="Q277" s="82"/>
      <c r="R277" s="82">
        <v>844</v>
      </c>
      <c r="S277" s="77">
        <f t="shared" si="4"/>
        <v>22030088</v>
      </c>
    </row>
    <row r="278" spans="1:19" s="14" customFormat="1" x14ac:dyDescent="0.3">
      <c r="A278" s="78" t="s">
        <v>1352</v>
      </c>
      <c r="B278" s="79" t="s">
        <v>1367</v>
      </c>
      <c r="C278" s="75">
        <v>1745362</v>
      </c>
      <c r="D278" s="79" t="s">
        <v>27</v>
      </c>
      <c r="E278" s="78"/>
      <c r="F278" s="79" t="s">
        <v>28</v>
      </c>
      <c r="G278" s="79" t="s">
        <v>29</v>
      </c>
      <c r="H278" s="79">
        <v>26102</v>
      </c>
      <c r="I278" s="79">
        <v>6</v>
      </c>
      <c r="J278" s="81"/>
      <c r="K278" s="79" t="s">
        <v>1425</v>
      </c>
      <c r="L278" s="79" t="s">
        <v>46</v>
      </c>
      <c r="M278" s="82">
        <v>0</v>
      </c>
      <c r="N278" s="82">
        <v>0</v>
      </c>
      <c r="O278" s="82">
        <v>0</v>
      </c>
      <c r="P278" s="82"/>
      <c r="Q278" s="82"/>
      <c r="R278" s="82">
        <v>0</v>
      </c>
      <c r="S278" s="77">
        <f t="shared" si="4"/>
        <v>0</v>
      </c>
    </row>
    <row r="279" spans="1:19" s="14" customFormat="1" x14ac:dyDescent="0.3">
      <c r="A279" s="78" t="s">
        <v>1355</v>
      </c>
      <c r="B279" s="79" t="s">
        <v>1367</v>
      </c>
      <c r="C279" s="75">
        <v>1745369</v>
      </c>
      <c r="D279" s="79" t="s">
        <v>125</v>
      </c>
      <c r="E279" s="78"/>
      <c r="F279" s="79" t="s">
        <v>126</v>
      </c>
      <c r="G279" s="79" t="s">
        <v>81</v>
      </c>
      <c r="H279" s="79">
        <v>24070</v>
      </c>
      <c r="I279" s="79">
        <v>1</v>
      </c>
      <c r="J279" s="81" t="s">
        <v>86</v>
      </c>
      <c r="K279" s="79" t="s">
        <v>87</v>
      </c>
      <c r="L279" s="79" t="s">
        <v>32</v>
      </c>
      <c r="M279" s="82">
        <v>100</v>
      </c>
      <c r="N279" s="82">
        <v>5.1100000000000003</v>
      </c>
      <c r="O279" s="82">
        <v>511</v>
      </c>
      <c r="P279" s="82"/>
      <c r="Q279" s="82"/>
      <c r="R279" s="82">
        <v>511</v>
      </c>
      <c r="S279" s="77">
        <f t="shared" si="4"/>
        <v>12299770</v>
      </c>
    </row>
    <row r="280" spans="1:19" s="14" customFormat="1" x14ac:dyDescent="0.3">
      <c r="A280" s="78" t="s">
        <v>1355</v>
      </c>
      <c r="B280" s="79" t="s">
        <v>1367</v>
      </c>
      <c r="C280" s="75">
        <v>1745369</v>
      </c>
      <c r="D280" s="79" t="s">
        <v>125</v>
      </c>
      <c r="E280" s="78"/>
      <c r="F280" s="79" t="s">
        <v>126</v>
      </c>
      <c r="G280" s="79" t="s">
        <v>81</v>
      </c>
      <c r="H280" s="79">
        <v>24070</v>
      </c>
      <c r="I280" s="79">
        <v>2</v>
      </c>
      <c r="J280" s="81" t="s">
        <v>127</v>
      </c>
      <c r="K280" s="79" t="s">
        <v>128</v>
      </c>
      <c r="L280" s="79" t="s">
        <v>32</v>
      </c>
      <c r="M280" s="82">
        <v>600</v>
      </c>
      <c r="N280" s="82">
        <v>5.1100000000000003</v>
      </c>
      <c r="O280" s="82">
        <v>3066</v>
      </c>
      <c r="P280" s="82"/>
      <c r="Q280" s="82"/>
      <c r="R280" s="82">
        <v>3066</v>
      </c>
      <c r="S280" s="77">
        <f t="shared" si="4"/>
        <v>73798620</v>
      </c>
    </row>
    <row r="281" spans="1:19" s="14" customFormat="1" x14ac:dyDescent="0.3">
      <c r="A281" s="78" t="s">
        <v>1355</v>
      </c>
      <c r="B281" s="79" t="s">
        <v>1367</v>
      </c>
      <c r="C281" s="75">
        <v>1745369</v>
      </c>
      <c r="D281" s="79" t="s">
        <v>125</v>
      </c>
      <c r="E281" s="78"/>
      <c r="F281" s="79" t="s">
        <v>126</v>
      </c>
      <c r="G281" s="79" t="s">
        <v>81</v>
      </c>
      <c r="H281" s="79">
        <v>24070</v>
      </c>
      <c r="I281" s="79">
        <v>3</v>
      </c>
      <c r="J281" s="81" t="s">
        <v>129</v>
      </c>
      <c r="K281" s="79" t="s">
        <v>130</v>
      </c>
      <c r="L281" s="79" t="s">
        <v>32</v>
      </c>
      <c r="M281" s="82">
        <v>400</v>
      </c>
      <c r="N281" s="82">
        <v>4.68</v>
      </c>
      <c r="O281" s="82">
        <v>1872</v>
      </c>
      <c r="P281" s="82"/>
      <c r="Q281" s="82"/>
      <c r="R281" s="82">
        <v>1872</v>
      </c>
      <c r="S281" s="77">
        <f t="shared" si="4"/>
        <v>45059040</v>
      </c>
    </row>
    <row r="282" spans="1:19" s="14" customFormat="1" x14ac:dyDescent="0.3">
      <c r="A282" s="78" t="s">
        <v>1355</v>
      </c>
      <c r="B282" s="79" t="s">
        <v>1367</v>
      </c>
      <c r="C282" s="75">
        <v>1745369</v>
      </c>
      <c r="D282" s="79" t="s">
        <v>125</v>
      </c>
      <c r="E282" s="78"/>
      <c r="F282" s="79" t="s">
        <v>126</v>
      </c>
      <c r="G282" s="79" t="s">
        <v>81</v>
      </c>
      <c r="H282" s="79">
        <v>24070</v>
      </c>
      <c r="I282" s="79">
        <v>4</v>
      </c>
      <c r="J282" s="81" t="s">
        <v>131</v>
      </c>
      <c r="K282" s="79" t="s">
        <v>132</v>
      </c>
      <c r="L282" s="79" t="s">
        <v>32</v>
      </c>
      <c r="M282" s="82">
        <v>100</v>
      </c>
      <c r="N282" s="82">
        <v>4.68</v>
      </c>
      <c r="O282" s="82">
        <v>468</v>
      </c>
      <c r="P282" s="82"/>
      <c r="Q282" s="82"/>
      <c r="R282" s="82">
        <v>468</v>
      </c>
      <c r="S282" s="77">
        <f t="shared" si="4"/>
        <v>11264760</v>
      </c>
    </row>
    <row r="283" spans="1:19" s="14" customFormat="1" x14ac:dyDescent="0.3">
      <c r="A283" s="78" t="s">
        <v>1355</v>
      </c>
      <c r="B283" s="79" t="s">
        <v>1367</v>
      </c>
      <c r="C283" s="75">
        <v>1745369</v>
      </c>
      <c r="D283" s="79" t="s">
        <v>125</v>
      </c>
      <c r="E283" s="78"/>
      <c r="F283" s="79" t="s">
        <v>126</v>
      </c>
      <c r="G283" s="79" t="s">
        <v>81</v>
      </c>
      <c r="H283" s="79">
        <v>24070</v>
      </c>
      <c r="I283" s="79">
        <v>5</v>
      </c>
      <c r="J283" s="81" t="s">
        <v>133</v>
      </c>
      <c r="K283" s="79" t="s">
        <v>134</v>
      </c>
      <c r="L283" s="79" t="s">
        <v>32</v>
      </c>
      <c r="M283" s="82">
        <v>200</v>
      </c>
      <c r="N283" s="82">
        <v>5.68</v>
      </c>
      <c r="O283" s="82">
        <v>1136</v>
      </c>
      <c r="P283" s="82"/>
      <c r="Q283" s="82"/>
      <c r="R283" s="82">
        <v>1136</v>
      </c>
      <c r="S283" s="77">
        <f t="shared" si="4"/>
        <v>27343520</v>
      </c>
    </row>
    <row r="284" spans="1:19" s="14" customFormat="1" x14ac:dyDescent="0.3">
      <c r="A284" s="78" t="s">
        <v>1355</v>
      </c>
      <c r="B284" s="79" t="s">
        <v>1367</v>
      </c>
      <c r="C284" s="75">
        <v>1745369</v>
      </c>
      <c r="D284" s="79" t="s">
        <v>125</v>
      </c>
      <c r="E284" s="78"/>
      <c r="F284" s="79" t="s">
        <v>126</v>
      </c>
      <c r="G284" s="79" t="s">
        <v>81</v>
      </c>
      <c r="H284" s="79">
        <v>24070</v>
      </c>
      <c r="I284" s="79">
        <v>6</v>
      </c>
      <c r="J284" s="81" t="s">
        <v>137</v>
      </c>
      <c r="K284" s="79" t="s">
        <v>138</v>
      </c>
      <c r="L284" s="79" t="s">
        <v>32</v>
      </c>
      <c r="M284" s="82">
        <v>300</v>
      </c>
      <c r="N284" s="82">
        <v>4.68</v>
      </c>
      <c r="O284" s="82">
        <v>1404</v>
      </c>
      <c r="P284" s="82"/>
      <c r="Q284" s="82"/>
      <c r="R284" s="82">
        <v>1404</v>
      </c>
      <c r="S284" s="77">
        <f t="shared" si="4"/>
        <v>33794280</v>
      </c>
    </row>
    <row r="285" spans="1:19" s="14" customFormat="1" x14ac:dyDescent="0.3">
      <c r="A285" s="78" t="s">
        <v>1355</v>
      </c>
      <c r="B285" s="79" t="s">
        <v>1367</v>
      </c>
      <c r="C285" s="75">
        <v>1745369</v>
      </c>
      <c r="D285" s="79" t="s">
        <v>125</v>
      </c>
      <c r="E285" s="78"/>
      <c r="F285" s="79" t="s">
        <v>126</v>
      </c>
      <c r="G285" s="79" t="s">
        <v>81</v>
      </c>
      <c r="H285" s="79">
        <v>24070</v>
      </c>
      <c r="I285" s="79">
        <v>7</v>
      </c>
      <c r="J285" s="81" t="s">
        <v>139</v>
      </c>
      <c r="K285" s="79" t="s">
        <v>140</v>
      </c>
      <c r="L285" s="79" t="s">
        <v>32</v>
      </c>
      <c r="M285" s="82">
        <v>100</v>
      </c>
      <c r="N285" s="82">
        <v>4.68</v>
      </c>
      <c r="O285" s="82">
        <v>468</v>
      </c>
      <c r="P285" s="82"/>
      <c r="Q285" s="82"/>
      <c r="R285" s="82">
        <v>468</v>
      </c>
      <c r="S285" s="77">
        <f t="shared" si="4"/>
        <v>11264760</v>
      </c>
    </row>
    <row r="286" spans="1:19" s="14" customFormat="1" x14ac:dyDescent="0.3">
      <c r="A286" s="78" t="s">
        <v>1355</v>
      </c>
      <c r="B286" s="79" t="s">
        <v>1367</v>
      </c>
      <c r="C286" s="75">
        <v>1745369</v>
      </c>
      <c r="D286" s="79" t="s">
        <v>125</v>
      </c>
      <c r="E286" s="78"/>
      <c r="F286" s="79" t="s">
        <v>126</v>
      </c>
      <c r="G286" s="79" t="s">
        <v>81</v>
      </c>
      <c r="H286" s="79">
        <v>24070</v>
      </c>
      <c r="I286" s="79">
        <v>8</v>
      </c>
      <c r="J286" s="81" t="s">
        <v>141</v>
      </c>
      <c r="K286" s="79" t="s">
        <v>142</v>
      </c>
      <c r="L286" s="79" t="s">
        <v>32</v>
      </c>
      <c r="M286" s="82">
        <v>200</v>
      </c>
      <c r="N286" s="82">
        <v>5.68</v>
      </c>
      <c r="O286" s="82">
        <v>1136</v>
      </c>
      <c r="P286" s="82"/>
      <c r="Q286" s="82"/>
      <c r="R286" s="82">
        <v>1136</v>
      </c>
      <c r="S286" s="77">
        <f t="shared" si="4"/>
        <v>27343520</v>
      </c>
    </row>
    <row r="287" spans="1:19" s="14" customFormat="1" x14ac:dyDescent="0.3">
      <c r="A287" s="78" t="s">
        <v>1355</v>
      </c>
      <c r="B287" s="79" t="s">
        <v>1367</v>
      </c>
      <c r="C287" s="75">
        <v>1745369</v>
      </c>
      <c r="D287" s="79" t="s">
        <v>125</v>
      </c>
      <c r="E287" s="78"/>
      <c r="F287" s="79" t="s">
        <v>126</v>
      </c>
      <c r="G287" s="79" t="s">
        <v>81</v>
      </c>
      <c r="H287" s="79">
        <v>24070</v>
      </c>
      <c r="I287" s="79">
        <v>9</v>
      </c>
      <c r="J287" s="81"/>
      <c r="K287" s="79" t="s">
        <v>1428</v>
      </c>
      <c r="L287" s="79" t="s">
        <v>46</v>
      </c>
      <c r="M287" s="82">
        <v>0</v>
      </c>
      <c r="N287" s="82">
        <v>0</v>
      </c>
      <c r="O287" s="82">
        <v>0</v>
      </c>
      <c r="P287" s="82"/>
      <c r="Q287" s="82"/>
      <c r="R287" s="82">
        <v>0</v>
      </c>
      <c r="S287" s="77">
        <f t="shared" si="4"/>
        <v>0</v>
      </c>
    </row>
    <row r="288" spans="1:19" s="14" customFormat="1" x14ac:dyDescent="0.3">
      <c r="A288" s="78" t="s">
        <v>1356</v>
      </c>
      <c r="B288" s="79" t="s">
        <v>1368</v>
      </c>
      <c r="C288" s="75">
        <v>641</v>
      </c>
      <c r="D288" s="79" t="s">
        <v>361</v>
      </c>
      <c r="E288" s="78"/>
      <c r="F288" s="79" t="s">
        <v>362</v>
      </c>
      <c r="G288" s="79" t="s">
        <v>363</v>
      </c>
      <c r="H288" s="79"/>
      <c r="I288" s="79">
        <v>1</v>
      </c>
      <c r="J288" s="81">
        <v>39159090</v>
      </c>
      <c r="K288" s="79" t="s">
        <v>364</v>
      </c>
      <c r="L288" s="79" t="s">
        <v>365</v>
      </c>
      <c r="M288" s="82">
        <v>585</v>
      </c>
      <c r="N288" s="82">
        <v>5000</v>
      </c>
      <c r="O288" s="82">
        <v>2925000</v>
      </c>
      <c r="P288" s="82"/>
      <c r="Q288" s="82"/>
      <c r="R288" s="82">
        <v>2925000</v>
      </c>
      <c r="S288" s="77">
        <f>R288</f>
        <v>2925000</v>
      </c>
    </row>
    <row r="289" spans="1:19" s="14" customFormat="1" x14ac:dyDescent="0.3">
      <c r="A289" s="78" t="s">
        <v>1356</v>
      </c>
      <c r="B289" s="79" t="s">
        <v>1368</v>
      </c>
      <c r="C289" s="75">
        <v>641</v>
      </c>
      <c r="D289" s="79" t="s">
        <v>361</v>
      </c>
      <c r="E289" s="78"/>
      <c r="F289" s="79" t="s">
        <v>362</v>
      </c>
      <c r="G289" s="79" t="s">
        <v>363</v>
      </c>
      <c r="H289" s="79"/>
      <c r="I289" s="79">
        <v>2</v>
      </c>
      <c r="J289" s="81">
        <v>74040000</v>
      </c>
      <c r="K289" s="79" t="s">
        <v>366</v>
      </c>
      <c r="L289" s="79" t="s">
        <v>365</v>
      </c>
      <c r="M289" s="82">
        <v>96</v>
      </c>
      <c r="N289" s="82">
        <v>24000</v>
      </c>
      <c r="O289" s="82">
        <v>2304000</v>
      </c>
      <c r="P289" s="82"/>
      <c r="Q289" s="82"/>
      <c r="R289" s="82">
        <v>2304000</v>
      </c>
      <c r="S289" s="77">
        <f t="shared" ref="S289:S297" si="5">R289</f>
        <v>2304000</v>
      </c>
    </row>
    <row r="290" spans="1:19" s="14" customFormat="1" x14ac:dyDescent="0.3">
      <c r="A290" s="78" t="s">
        <v>1356</v>
      </c>
      <c r="B290" s="79" t="s">
        <v>1368</v>
      </c>
      <c r="C290" s="75">
        <v>641</v>
      </c>
      <c r="D290" s="79" t="s">
        <v>361</v>
      </c>
      <c r="E290" s="78"/>
      <c r="F290" s="79" t="s">
        <v>362</v>
      </c>
      <c r="G290" s="79" t="s">
        <v>363</v>
      </c>
      <c r="H290" s="79"/>
      <c r="I290" s="79">
        <v>3</v>
      </c>
      <c r="J290" s="81">
        <v>8002000090</v>
      </c>
      <c r="K290" s="79" t="s">
        <v>367</v>
      </c>
      <c r="L290" s="79" t="s">
        <v>365</v>
      </c>
      <c r="M290" s="82">
        <v>72</v>
      </c>
      <c r="N290" s="82">
        <v>32000</v>
      </c>
      <c r="O290" s="82">
        <v>2304000</v>
      </c>
      <c r="P290" s="82"/>
      <c r="Q290" s="82"/>
      <c r="R290" s="82">
        <v>2304000</v>
      </c>
      <c r="S290" s="77">
        <f t="shared" si="5"/>
        <v>2304000</v>
      </c>
    </row>
    <row r="291" spans="1:19" s="14" customFormat="1" x14ac:dyDescent="0.3">
      <c r="A291" s="78" t="s">
        <v>1356</v>
      </c>
      <c r="B291" s="79" t="s">
        <v>1368</v>
      </c>
      <c r="C291" s="75">
        <v>641</v>
      </c>
      <c r="D291" s="79" t="s">
        <v>361</v>
      </c>
      <c r="E291" s="78"/>
      <c r="F291" s="79" t="s">
        <v>362</v>
      </c>
      <c r="G291" s="79" t="s">
        <v>363</v>
      </c>
      <c r="H291" s="79"/>
      <c r="I291" s="79">
        <v>4</v>
      </c>
      <c r="J291" s="81">
        <v>47079000</v>
      </c>
      <c r="K291" s="79" t="s">
        <v>368</v>
      </c>
      <c r="L291" s="79" t="s">
        <v>365</v>
      </c>
      <c r="M291" s="82">
        <v>1373</v>
      </c>
      <c r="N291" s="82">
        <v>1750</v>
      </c>
      <c r="O291" s="82">
        <v>2402750</v>
      </c>
      <c r="P291" s="82"/>
      <c r="Q291" s="82"/>
      <c r="R291" s="82">
        <v>2402750</v>
      </c>
      <c r="S291" s="77">
        <f t="shared" si="5"/>
        <v>2402750</v>
      </c>
    </row>
    <row r="292" spans="1:19" s="14" customFormat="1" x14ac:dyDescent="0.3">
      <c r="A292" s="78" t="s">
        <v>1356</v>
      </c>
      <c r="B292" s="79" t="s">
        <v>1368</v>
      </c>
      <c r="C292" s="75">
        <v>641</v>
      </c>
      <c r="D292" s="79" t="s">
        <v>361</v>
      </c>
      <c r="E292" s="78"/>
      <c r="F292" s="79" t="s">
        <v>362</v>
      </c>
      <c r="G292" s="79" t="s">
        <v>363</v>
      </c>
      <c r="H292" s="79"/>
      <c r="I292" s="79">
        <v>5</v>
      </c>
      <c r="J292" s="81">
        <v>47071000</v>
      </c>
      <c r="K292" s="79" t="s">
        <v>1429</v>
      </c>
      <c r="L292" s="79" t="s">
        <v>365</v>
      </c>
      <c r="M292" s="82">
        <v>1644</v>
      </c>
      <c r="N292" s="82">
        <v>3000</v>
      </c>
      <c r="O292" s="82">
        <v>4932000</v>
      </c>
      <c r="P292" s="82"/>
      <c r="Q292" s="82"/>
      <c r="R292" s="82">
        <v>4932000</v>
      </c>
      <c r="S292" s="77">
        <f t="shared" si="5"/>
        <v>4932000</v>
      </c>
    </row>
    <row r="293" spans="1:19" s="14" customFormat="1" x14ac:dyDescent="0.3">
      <c r="A293" s="78" t="s">
        <v>1356</v>
      </c>
      <c r="B293" s="79" t="s">
        <v>1368</v>
      </c>
      <c r="C293" s="75">
        <v>641</v>
      </c>
      <c r="D293" s="79" t="s">
        <v>361</v>
      </c>
      <c r="E293" s="78"/>
      <c r="F293" s="79" t="s">
        <v>362</v>
      </c>
      <c r="G293" s="79" t="s">
        <v>363</v>
      </c>
      <c r="H293" s="79"/>
      <c r="I293" s="79">
        <v>6</v>
      </c>
      <c r="J293" s="81">
        <v>44013900</v>
      </c>
      <c r="K293" s="79" t="s">
        <v>370</v>
      </c>
      <c r="L293" s="79" t="s">
        <v>365</v>
      </c>
      <c r="M293" s="82">
        <v>1410</v>
      </c>
      <c r="N293" s="82">
        <v>500</v>
      </c>
      <c r="O293" s="82">
        <v>705000</v>
      </c>
      <c r="P293" s="82"/>
      <c r="Q293" s="82"/>
      <c r="R293" s="82">
        <v>705000</v>
      </c>
      <c r="S293" s="77">
        <f t="shared" si="5"/>
        <v>705000</v>
      </c>
    </row>
    <row r="294" spans="1:19" s="14" customFormat="1" x14ac:dyDescent="0.3">
      <c r="A294" s="78" t="s">
        <v>1356</v>
      </c>
      <c r="B294" s="79" t="s">
        <v>1368</v>
      </c>
      <c r="C294" s="75">
        <v>641</v>
      </c>
      <c r="D294" s="79" t="s">
        <v>361</v>
      </c>
      <c r="E294" s="78"/>
      <c r="F294" s="79" t="s">
        <v>362</v>
      </c>
      <c r="G294" s="79" t="s">
        <v>363</v>
      </c>
      <c r="H294" s="79"/>
      <c r="I294" s="79">
        <v>7</v>
      </c>
      <c r="J294" s="81">
        <v>72044900</v>
      </c>
      <c r="K294" s="79" t="s">
        <v>1430</v>
      </c>
      <c r="L294" s="79" t="s">
        <v>365</v>
      </c>
      <c r="M294" s="82">
        <v>40</v>
      </c>
      <c r="N294" s="82">
        <v>6000</v>
      </c>
      <c r="O294" s="82">
        <v>240000</v>
      </c>
      <c r="P294" s="82"/>
      <c r="Q294" s="82"/>
      <c r="R294" s="82">
        <v>240000</v>
      </c>
      <c r="S294" s="77">
        <f t="shared" si="5"/>
        <v>240000</v>
      </c>
    </row>
    <row r="295" spans="1:19" s="14" customFormat="1" x14ac:dyDescent="0.3">
      <c r="A295" s="78" t="s">
        <v>1356</v>
      </c>
      <c r="B295" s="79" t="s">
        <v>1368</v>
      </c>
      <c r="C295" s="75">
        <v>641</v>
      </c>
      <c r="D295" s="79" t="s">
        <v>361</v>
      </c>
      <c r="E295" s="78"/>
      <c r="F295" s="79" t="s">
        <v>362</v>
      </c>
      <c r="G295" s="79" t="s">
        <v>363</v>
      </c>
      <c r="H295" s="79"/>
      <c r="I295" s="79">
        <v>8</v>
      </c>
      <c r="J295" s="81">
        <v>7602000020</v>
      </c>
      <c r="K295" s="79" t="s">
        <v>1431</v>
      </c>
      <c r="L295" s="79" t="s">
        <v>365</v>
      </c>
      <c r="M295" s="82">
        <v>2</v>
      </c>
      <c r="N295" s="82">
        <v>21000</v>
      </c>
      <c r="O295" s="82">
        <v>42000</v>
      </c>
      <c r="P295" s="82"/>
      <c r="Q295" s="82"/>
      <c r="R295" s="82">
        <v>42000</v>
      </c>
      <c r="S295" s="77">
        <f t="shared" si="5"/>
        <v>42000</v>
      </c>
    </row>
    <row r="296" spans="1:19" s="14" customFormat="1" x14ac:dyDescent="0.3">
      <c r="A296" s="78" t="s">
        <v>1356</v>
      </c>
      <c r="B296" s="79" t="s">
        <v>1368</v>
      </c>
      <c r="C296" s="75">
        <v>641</v>
      </c>
      <c r="D296" s="79" t="s">
        <v>361</v>
      </c>
      <c r="E296" s="78"/>
      <c r="F296" s="79" t="s">
        <v>362</v>
      </c>
      <c r="G296" s="79" t="s">
        <v>363</v>
      </c>
      <c r="H296" s="79"/>
      <c r="I296" s="79">
        <v>9</v>
      </c>
      <c r="J296" s="81">
        <v>39159000</v>
      </c>
      <c r="K296" s="79" t="s">
        <v>1432</v>
      </c>
      <c r="L296" s="79" t="s">
        <v>365</v>
      </c>
      <c r="M296" s="82">
        <v>36</v>
      </c>
      <c r="N296" s="82">
        <v>6000</v>
      </c>
      <c r="O296" s="82">
        <v>216000</v>
      </c>
      <c r="P296" s="82"/>
      <c r="Q296" s="82"/>
      <c r="R296" s="82">
        <v>216000</v>
      </c>
      <c r="S296" s="77">
        <f t="shared" si="5"/>
        <v>216000</v>
      </c>
    </row>
    <row r="297" spans="1:19" s="14" customFormat="1" x14ac:dyDescent="0.3">
      <c r="A297" s="78" t="s">
        <v>1356</v>
      </c>
      <c r="B297" s="79" t="s">
        <v>1368</v>
      </c>
      <c r="C297" s="75">
        <v>641</v>
      </c>
      <c r="D297" s="79" t="s">
        <v>361</v>
      </c>
      <c r="E297" s="78"/>
      <c r="F297" s="79" t="s">
        <v>362</v>
      </c>
      <c r="G297" s="79" t="s">
        <v>363</v>
      </c>
      <c r="H297" s="79"/>
      <c r="I297" s="79">
        <v>10</v>
      </c>
      <c r="J297" s="81">
        <v>63109090</v>
      </c>
      <c r="K297" s="79" t="s">
        <v>371</v>
      </c>
      <c r="L297" s="79" t="s">
        <v>365</v>
      </c>
      <c r="M297" s="82">
        <v>14697</v>
      </c>
      <c r="N297" s="82">
        <v>100</v>
      </c>
      <c r="O297" s="82">
        <v>1469700</v>
      </c>
      <c r="P297" s="82"/>
      <c r="Q297" s="82"/>
      <c r="R297" s="82">
        <v>1469700</v>
      </c>
      <c r="S297" s="77">
        <f t="shared" si="5"/>
        <v>1469700</v>
      </c>
    </row>
    <row r="298" spans="1:19" s="14" customFormat="1" x14ac:dyDescent="0.3">
      <c r="A298" s="78" t="s">
        <v>1357</v>
      </c>
      <c r="B298" s="79" t="s">
        <v>1368</v>
      </c>
      <c r="C298" s="75">
        <v>1745377</v>
      </c>
      <c r="D298" s="79" t="s">
        <v>208</v>
      </c>
      <c r="E298" s="78"/>
      <c r="F298" s="79" t="s">
        <v>209</v>
      </c>
      <c r="G298" s="79" t="s">
        <v>81</v>
      </c>
      <c r="H298" s="79">
        <v>24130</v>
      </c>
      <c r="I298" s="79">
        <v>1</v>
      </c>
      <c r="J298" s="81" t="s">
        <v>210</v>
      </c>
      <c r="K298" s="79" t="s">
        <v>859</v>
      </c>
      <c r="L298" s="79" t="s">
        <v>32</v>
      </c>
      <c r="M298" s="82">
        <v>1400</v>
      </c>
      <c r="N298" s="82">
        <v>5.2850000000000001</v>
      </c>
      <c r="O298" s="82">
        <v>7399</v>
      </c>
      <c r="P298" s="82"/>
      <c r="Q298" s="82"/>
      <c r="R298" s="82">
        <v>7399</v>
      </c>
      <c r="S298" s="77">
        <f t="shared" si="4"/>
        <v>178537870</v>
      </c>
    </row>
    <row r="299" spans="1:19" s="14" customFormat="1" x14ac:dyDescent="0.3">
      <c r="A299" s="78" t="s">
        <v>1357</v>
      </c>
      <c r="B299" s="79" t="s">
        <v>1368</v>
      </c>
      <c r="C299" s="75">
        <v>1745377</v>
      </c>
      <c r="D299" s="79" t="s">
        <v>208</v>
      </c>
      <c r="E299" s="78"/>
      <c r="F299" s="79" t="s">
        <v>209</v>
      </c>
      <c r="G299" s="79" t="s">
        <v>81</v>
      </c>
      <c r="H299" s="79">
        <v>24130</v>
      </c>
      <c r="I299" s="79">
        <v>2</v>
      </c>
      <c r="J299" s="81" t="s">
        <v>212</v>
      </c>
      <c r="K299" s="79" t="s">
        <v>213</v>
      </c>
      <c r="L299" s="79" t="s">
        <v>32</v>
      </c>
      <c r="M299" s="82">
        <v>2100</v>
      </c>
      <c r="N299" s="82">
        <v>5.1269999999999998</v>
      </c>
      <c r="O299" s="82">
        <v>10766.7</v>
      </c>
      <c r="P299" s="82"/>
      <c r="Q299" s="82"/>
      <c r="R299" s="82">
        <v>10766.7</v>
      </c>
      <c r="S299" s="77">
        <f t="shared" si="4"/>
        <v>259800471</v>
      </c>
    </row>
    <row r="300" spans="1:19" s="14" customFormat="1" x14ac:dyDescent="0.3">
      <c r="A300" s="78" t="s">
        <v>1357</v>
      </c>
      <c r="B300" s="79" t="s">
        <v>1368</v>
      </c>
      <c r="C300" s="75">
        <v>1745377</v>
      </c>
      <c r="D300" s="79" t="s">
        <v>208</v>
      </c>
      <c r="E300" s="78"/>
      <c r="F300" s="79" t="s">
        <v>209</v>
      </c>
      <c r="G300" s="79" t="s">
        <v>81</v>
      </c>
      <c r="H300" s="79">
        <v>24130</v>
      </c>
      <c r="I300" s="79">
        <v>3</v>
      </c>
      <c r="J300" s="81" t="s">
        <v>214</v>
      </c>
      <c r="K300" s="79" t="s">
        <v>1196</v>
      </c>
      <c r="L300" s="79" t="s">
        <v>32</v>
      </c>
      <c r="M300" s="82">
        <v>9000</v>
      </c>
      <c r="N300" s="82">
        <v>5.1550000000000002</v>
      </c>
      <c r="O300" s="82">
        <v>46395</v>
      </c>
      <c r="P300" s="82"/>
      <c r="Q300" s="82"/>
      <c r="R300" s="82">
        <v>46395</v>
      </c>
      <c r="S300" s="77">
        <f t="shared" si="4"/>
        <v>1119511350</v>
      </c>
    </row>
    <row r="301" spans="1:19" s="14" customFormat="1" x14ac:dyDescent="0.3">
      <c r="A301" s="78" t="s">
        <v>1357</v>
      </c>
      <c r="B301" s="79" t="s">
        <v>1368</v>
      </c>
      <c r="C301" s="75">
        <v>1745377</v>
      </c>
      <c r="D301" s="79" t="s">
        <v>208</v>
      </c>
      <c r="E301" s="78"/>
      <c r="F301" s="79" t="s">
        <v>209</v>
      </c>
      <c r="G301" s="79" t="s">
        <v>81</v>
      </c>
      <c r="H301" s="79">
        <v>24130</v>
      </c>
      <c r="I301" s="79">
        <v>4</v>
      </c>
      <c r="J301" s="81" t="s">
        <v>216</v>
      </c>
      <c r="K301" s="79" t="s">
        <v>217</v>
      </c>
      <c r="L301" s="79" t="s">
        <v>32</v>
      </c>
      <c r="M301" s="82">
        <v>1500</v>
      </c>
      <c r="N301" s="82">
        <v>5.2850000000000001</v>
      </c>
      <c r="O301" s="82">
        <v>7927.5</v>
      </c>
      <c r="P301" s="82"/>
      <c r="Q301" s="82"/>
      <c r="R301" s="82">
        <v>7927.5</v>
      </c>
      <c r="S301" s="77">
        <f t="shared" si="4"/>
        <v>191290575</v>
      </c>
    </row>
    <row r="302" spans="1:19" s="14" customFormat="1" x14ac:dyDescent="0.3">
      <c r="A302" s="78" t="s">
        <v>1357</v>
      </c>
      <c r="B302" s="79" t="s">
        <v>1368</v>
      </c>
      <c r="C302" s="75">
        <v>1745377</v>
      </c>
      <c r="D302" s="79" t="s">
        <v>208</v>
      </c>
      <c r="E302" s="78"/>
      <c r="F302" s="79" t="s">
        <v>209</v>
      </c>
      <c r="G302" s="79" t="s">
        <v>81</v>
      </c>
      <c r="H302" s="79">
        <v>24130</v>
      </c>
      <c r="I302" s="79">
        <v>5</v>
      </c>
      <c r="J302" s="81" t="s">
        <v>218</v>
      </c>
      <c r="K302" s="79" t="s">
        <v>1020</v>
      </c>
      <c r="L302" s="79" t="s">
        <v>32</v>
      </c>
      <c r="M302" s="82">
        <v>2400</v>
      </c>
      <c r="N302" s="82">
        <v>5.1269999999999998</v>
      </c>
      <c r="O302" s="82">
        <v>12304.8</v>
      </c>
      <c r="P302" s="82"/>
      <c r="Q302" s="82"/>
      <c r="R302" s="82">
        <v>12304.8</v>
      </c>
      <c r="S302" s="77">
        <f t="shared" si="4"/>
        <v>296914824</v>
      </c>
    </row>
    <row r="303" spans="1:19" s="14" customFormat="1" x14ac:dyDescent="0.3">
      <c r="A303" s="78" t="s">
        <v>1357</v>
      </c>
      <c r="B303" s="79" t="s">
        <v>1368</v>
      </c>
      <c r="C303" s="75">
        <v>1745377</v>
      </c>
      <c r="D303" s="79" t="s">
        <v>208</v>
      </c>
      <c r="E303" s="78"/>
      <c r="F303" s="79" t="s">
        <v>209</v>
      </c>
      <c r="G303" s="79" t="s">
        <v>81</v>
      </c>
      <c r="H303" s="79">
        <v>24130</v>
      </c>
      <c r="I303" s="79">
        <v>6</v>
      </c>
      <c r="J303" s="81" t="s">
        <v>220</v>
      </c>
      <c r="K303" s="79" t="s">
        <v>1021</v>
      </c>
      <c r="L303" s="79" t="s">
        <v>32</v>
      </c>
      <c r="M303" s="82">
        <v>9000</v>
      </c>
      <c r="N303" s="82">
        <v>5.1550000000000002</v>
      </c>
      <c r="O303" s="82">
        <v>46395</v>
      </c>
      <c r="P303" s="82"/>
      <c r="Q303" s="82"/>
      <c r="R303" s="82">
        <v>46395</v>
      </c>
      <c r="S303" s="77">
        <f t="shared" si="4"/>
        <v>1119511350</v>
      </c>
    </row>
    <row r="304" spans="1:19" s="14" customFormat="1" x14ac:dyDescent="0.3">
      <c r="A304" s="78" t="s">
        <v>1357</v>
      </c>
      <c r="B304" s="79" t="s">
        <v>1368</v>
      </c>
      <c r="C304" s="75">
        <v>1745377</v>
      </c>
      <c r="D304" s="79" t="s">
        <v>208</v>
      </c>
      <c r="E304" s="78"/>
      <c r="F304" s="79" t="s">
        <v>209</v>
      </c>
      <c r="G304" s="79" t="s">
        <v>81</v>
      </c>
      <c r="H304" s="79">
        <v>24130</v>
      </c>
      <c r="I304" s="79">
        <v>7</v>
      </c>
      <c r="J304" s="81" t="s">
        <v>74</v>
      </c>
      <c r="K304" s="79" t="s">
        <v>75</v>
      </c>
      <c r="L304" s="79" t="s">
        <v>32</v>
      </c>
      <c r="M304" s="82">
        <v>25600</v>
      </c>
      <c r="N304" s="82">
        <v>1.63</v>
      </c>
      <c r="O304" s="82">
        <v>41728</v>
      </c>
      <c r="P304" s="82"/>
      <c r="Q304" s="82"/>
      <c r="R304" s="82">
        <v>41728</v>
      </c>
      <c r="S304" s="77">
        <f t="shared" si="4"/>
        <v>1006896640</v>
      </c>
    </row>
    <row r="305" spans="1:19" s="14" customFormat="1" x14ac:dyDescent="0.3">
      <c r="A305" s="78" t="s">
        <v>1357</v>
      </c>
      <c r="B305" s="79" t="s">
        <v>1368</v>
      </c>
      <c r="C305" s="75">
        <v>1745377</v>
      </c>
      <c r="D305" s="79" t="s">
        <v>208</v>
      </c>
      <c r="E305" s="78"/>
      <c r="F305" s="79" t="s">
        <v>209</v>
      </c>
      <c r="G305" s="79" t="s">
        <v>81</v>
      </c>
      <c r="H305" s="79">
        <v>24130</v>
      </c>
      <c r="I305" s="79">
        <v>8</v>
      </c>
      <c r="J305" s="81" t="s">
        <v>222</v>
      </c>
      <c r="K305" s="79" t="s">
        <v>223</v>
      </c>
      <c r="L305" s="79" t="s">
        <v>32</v>
      </c>
      <c r="M305" s="82">
        <v>1900</v>
      </c>
      <c r="N305" s="82">
        <v>5.117</v>
      </c>
      <c r="O305" s="82">
        <v>9722.2999999999993</v>
      </c>
      <c r="P305" s="82"/>
      <c r="Q305" s="82"/>
      <c r="R305" s="82">
        <v>9722.2999999999993</v>
      </c>
      <c r="S305" s="77">
        <f t="shared" si="4"/>
        <v>234599099</v>
      </c>
    </row>
    <row r="306" spans="1:19" s="14" customFormat="1" x14ac:dyDescent="0.3">
      <c r="A306" s="78" t="s">
        <v>1357</v>
      </c>
      <c r="B306" s="79" t="s">
        <v>1368</v>
      </c>
      <c r="C306" s="75">
        <v>1745377</v>
      </c>
      <c r="D306" s="79" t="s">
        <v>208</v>
      </c>
      <c r="E306" s="78"/>
      <c r="F306" s="79" t="s">
        <v>209</v>
      </c>
      <c r="G306" s="79" t="s">
        <v>81</v>
      </c>
      <c r="H306" s="79">
        <v>24130</v>
      </c>
      <c r="I306" s="79">
        <v>9</v>
      </c>
      <c r="J306" s="81" t="s">
        <v>224</v>
      </c>
      <c r="K306" s="79" t="s">
        <v>225</v>
      </c>
      <c r="L306" s="79" t="s">
        <v>32</v>
      </c>
      <c r="M306" s="82">
        <v>700</v>
      </c>
      <c r="N306" s="82">
        <v>5.2750000000000004</v>
      </c>
      <c r="O306" s="82">
        <v>3692.5</v>
      </c>
      <c r="P306" s="82"/>
      <c r="Q306" s="82"/>
      <c r="R306" s="82">
        <v>3692.5</v>
      </c>
      <c r="S306" s="77">
        <f t="shared" si="4"/>
        <v>89100025</v>
      </c>
    </row>
    <row r="307" spans="1:19" s="14" customFormat="1" x14ac:dyDescent="0.3">
      <c r="A307" s="78" t="s">
        <v>1357</v>
      </c>
      <c r="B307" s="79" t="s">
        <v>1368</v>
      </c>
      <c r="C307" s="75">
        <v>1745377</v>
      </c>
      <c r="D307" s="79" t="s">
        <v>208</v>
      </c>
      <c r="E307" s="78"/>
      <c r="F307" s="79" t="s">
        <v>209</v>
      </c>
      <c r="G307" s="79" t="s">
        <v>81</v>
      </c>
      <c r="H307" s="79">
        <v>24130</v>
      </c>
      <c r="I307" s="79">
        <v>10</v>
      </c>
      <c r="J307" s="81" t="s">
        <v>226</v>
      </c>
      <c r="K307" s="79" t="s">
        <v>227</v>
      </c>
      <c r="L307" s="79" t="s">
        <v>32</v>
      </c>
      <c r="M307" s="82">
        <v>300</v>
      </c>
      <c r="N307" s="82">
        <v>5.5949999999999998</v>
      </c>
      <c r="O307" s="82">
        <v>1678.5</v>
      </c>
      <c r="P307" s="82"/>
      <c r="Q307" s="82"/>
      <c r="R307" s="82">
        <v>1678.5</v>
      </c>
      <c r="S307" s="77">
        <f t="shared" si="4"/>
        <v>40502205</v>
      </c>
    </row>
    <row r="308" spans="1:19" s="14" customFormat="1" x14ac:dyDescent="0.3">
      <c r="A308" s="78" t="s">
        <v>1357</v>
      </c>
      <c r="B308" s="79" t="s">
        <v>1368</v>
      </c>
      <c r="C308" s="75">
        <v>1745377</v>
      </c>
      <c r="D308" s="79" t="s">
        <v>208</v>
      </c>
      <c r="E308" s="78"/>
      <c r="F308" s="79" t="s">
        <v>209</v>
      </c>
      <c r="G308" s="79" t="s">
        <v>81</v>
      </c>
      <c r="H308" s="79">
        <v>24130</v>
      </c>
      <c r="I308" s="79">
        <v>11</v>
      </c>
      <c r="J308" s="81" t="s">
        <v>228</v>
      </c>
      <c r="K308" s="79" t="s">
        <v>862</v>
      </c>
      <c r="L308" s="79" t="s">
        <v>32</v>
      </c>
      <c r="M308" s="82">
        <v>1100</v>
      </c>
      <c r="N308" s="82">
        <v>5.5949999999999998</v>
      </c>
      <c r="O308" s="82">
        <v>6154.5</v>
      </c>
      <c r="P308" s="82"/>
      <c r="Q308" s="82"/>
      <c r="R308" s="82">
        <v>6154.5</v>
      </c>
      <c r="S308" s="77">
        <f t="shared" si="4"/>
        <v>148508085</v>
      </c>
    </row>
    <row r="309" spans="1:19" s="14" customFormat="1" x14ac:dyDescent="0.3">
      <c r="A309" s="78" t="s">
        <v>1357</v>
      </c>
      <c r="B309" s="79" t="s">
        <v>1368</v>
      </c>
      <c r="C309" s="75">
        <v>1745377</v>
      </c>
      <c r="D309" s="79" t="s">
        <v>208</v>
      </c>
      <c r="E309" s="78"/>
      <c r="F309" s="79" t="s">
        <v>209</v>
      </c>
      <c r="G309" s="79" t="s">
        <v>81</v>
      </c>
      <c r="H309" s="79">
        <v>24130</v>
      </c>
      <c r="I309" s="79">
        <v>12</v>
      </c>
      <c r="J309" s="81" t="s">
        <v>230</v>
      </c>
      <c r="K309" s="79" t="s">
        <v>231</v>
      </c>
      <c r="L309" s="79" t="s">
        <v>32</v>
      </c>
      <c r="M309" s="82">
        <v>3700</v>
      </c>
      <c r="N309" s="82">
        <v>5.5949999999999998</v>
      </c>
      <c r="O309" s="82">
        <v>20701.5</v>
      </c>
      <c r="P309" s="82"/>
      <c r="Q309" s="82"/>
      <c r="R309" s="82">
        <v>20701.5</v>
      </c>
      <c r="S309" s="77">
        <f t="shared" si="4"/>
        <v>499527195</v>
      </c>
    </row>
    <row r="310" spans="1:19" s="14" customFormat="1" x14ac:dyDescent="0.3">
      <c r="A310" s="78" t="s">
        <v>1357</v>
      </c>
      <c r="B310" s="79" t="s">
        <v>1368</v>
      </c>
      <c r="C310" s="75">
        <v>1745377</v>
      </c>
      <c r="D310" s="79" t="s">
        <v>208</v>
      </c>
      <c r="E310" s="78"/>
      <c r="F310" s="79" t="s">
        <v>209</v>
      </c>
      <c r="G310" s="79" t="s">
        <v>81</v>
      </c>
      <c r="H310" s="79">
        <v>24130</v>
      </c>
      <c r="I310" s="79">
        <v>13</v>
      </c>
      <c r="J310" s="81" t="s">
        <v>1198</v>
      </c>
      <c r="K310" s="79" t="s">
        <v>1199</v>
      </c>
      <c r="L310" s="79" t="s">
        <v>32</v>
      </c>
      <c r="M310" s="82">
        <v>1900</v>
      </c>
      <c r="N310" s="82">
        <v>5.117</v>
      </c>
      <c r="O310" s="82">
        <v>9722.2999999999993</v>
      </c>
      <c r="P310" s="82"/>
      <c r="Q310" s="82"/>
      <c r="R310" s="82">
        <v>9722.2999999999993</v>
      </c>
      <c r="S310" s="77">
        <f t="shared" si="4"/>
        <v>234599099</v>
      </c>
    </row>
    <row r="311" spans="1:19" s="14" customFormat="1" x14ac:dyDescent="0.3">
      <c r="A311" s="78" t="s">
        <v>1357</v>
      </c>
      <c r="B311" s="79" t="s">
        <v>1368</v>
      </c>
      <c r="C311" s="75">
        <v>1745377</v>
      </c>
      <c r="D311" s="79" t="s">
        <v>208</v>
      </c>
      <c r="E311" s="78"/>
      <c r="F311" s="79" t="s">
        <v>209</v>
      </c>
      <c r="G311" s="79" t="s">
        <v>81</v>
      </c>
      <c r="H311" s="79">
        <v>24130</v>
      </c>
      <c r="I311" s="79">
        <v>14</v>
      </c>
      <c r="J311" s="81" t="s">
        <v>232</v>
      </c>
      <c r="K311" s="79" t="s">
        <v>233</v>
      </c>
      <c r="L311" s="79" t="s">
        <v>32</v>
      </c>
      <c r="M311" s="82">
        <v>900</v>
      </c>
      <c r="N311" s="82">
        <v>5.2750000000000004</v>
      </c>
      <c r="O311" s="82">
        <v>4747.5</v>
      </c>
      <c r="P311" s="82"/>
      <c r="Q311" s="82"/>
      <c r="R311" s="82">
        <v>4747.5</v>
      </c>
      <c r="S311" s="77">
        <f t="shared" si="4"/>
        <v>114557175</v>
      </c>
    </row>
    <row r="312" spans="1:19" s="14" customFormat="1" x14ac:dyDescent="0.3">
      <c r="A312" s="78" t="s">
        <v>1357</v>
      </c>
      <c r="B312" s="79" t="s">
        <v>1368</v>
      </c>
      <c r="C312" s="75">
        <v>1745377</v>
      </c>
      <c r="D312" s="79" t="s">
        <v>208</v>
      </c>
      <c r="E312" s="78"/>
      <c r="F312" s="79" t="s">
        <v>209</v>
      </c>
      <c r="G312" s="79" t="s">
        <v>81</v>
      </c>
      <c r="H312" s="79">
        <v>24130</v>
      </c>
      <c r="I312" s="79">
        <v>15</v>
      </c>
      <c r="J312" s="81" t="s">
        <v>234</v>
      </c>
      <c r="K312" s="79" t="s">
        <v>235</v>
      </c>
      <c r="L312" s="79" t="s">
        <v>32</v>
      </c>
      <c r="M312" s="82">
        <v>400</v>
      </c>
      <c r="N312" s="82">
        <v>5.5949999999999998</v>
      </c>
      <c r="O312" s="82">
        <v>2238</v>
      </c>
      <c r="P312" s="82"/>
      <c r="Q312" s="82"/>
      <c r="R312" s="82">
        <v>2238</v>
      </c>
      <c r="S312" s="77">
        <f t="shared" si="4"/>
        <v>54002940</v>
      </c>
    </row>
    <row r="313" spans="1:19" s="14" customFormat="1" x14ac:dyDescent="0.3">
      <c r="A313" s="78" t="s">
        <v>1357</v>
      </c>
      <c r="B313" s="79" t="s">
        <v>1368</v>
      </c>
      <c r="C313" s="75">
        <v>1745377</v>
      </c>
      <c r="D313" s="79" t="s">
        <v>208</v>
      </c>
      <c r="E313" s="78"/>
      <c r="F313" s="79" t="s">
        <v>209</v>
      </c>
      <c r="G313" s="79" t="s">
        <v>81</v>
      </c>
      <c r="H313" s="79">
        <v>24130</v>
      </c>
      <c r="I313" s="79">
        <v>16</v>
      </c>
      <c r="J313" s="81" t="s">
        <v>236</v>
      </c>
      <c r="K313" s="79" t="s">
        <v>237</v>
      </c>
      <c r="L313" s="79" t="s">
        <v>32</v>
      </c>
      <c r="M313" s="82">
        <v>1000</v>
      </c>
      <c r="N313" s="82">
        <v>5.5949999999999998</v>
      </c>
      <c r="O313" s="82">
        <v>5595</v>
      </c>
      <c r="P313" s="82"/>
      <c r="Q313" s="82"/>
      <c r="R313" s="82">
        <v>5595</v>
      </c>
      <c r="S313" s="77">
        <f t="shared" si="4"/>
        <v>135007350</v>
      </c>
    </row>
    <row r="314" spans="1:19" s="14" customFormat="1" x14ac:dyDescent="0.3">
      <c r="A314" s="78" t="s">
        <v>1357</v>
      </c>
      <c r="B314" s="79" t="s">
        <v>1368</v>
      </c>
      <c r="C314" s="75">
        <v>1745377</v>
      </c>
      <c r="D314" s="79" t="s">
        <v>208</v>
      </c>
      <c r="E314" s="78"/>
      <c r="F314" s="79" t="s">
        <v>209</v>
      </c>
      <c r="G314" s="79" t="s">
        <v>81</v>
      </c>
      <c r="H314" s="79">
        <v>24130</v>
      </c>
      <c r="I314" s="79">
        <v>17</v>
      </c>
      <c r="J314" s="81" t="s">
        <v>238</v>
      </c>
      <c r="K314" s="79" t="s">
        <v>239</v>
      </c>
      <c r="L314" s="79" t="s">
        <v>32</v>
      </c>
      <c r="M314" s="82">
        <v>3400</v>
      </c>
      <c r="N314" s="82">
        <v>5.5949999999999998</v>
      </c>
      <c r="O314" s="82">
        <v>19023</v>
      </c>
      <c r="P314" s="82"/>
      <c r="Q314" s="82"/>
      <c r="R314" s="82">
        <v>19023</v>
      </c>
      <c r="S314" s="77">
        <f t="shared" si="4"/>
        <v>459024990</v>
      </c>
    </row>
    <row r="315" spans="1:19" s="14" customFormat="1" x14ac:dyDescent="0.3">
      <c r="A315" s="78" t="s">
        <v>1357</v>
      </c>
      <c r="B315" s="79" t="s">
        <v>1368</v>
      </c>
      <c r="C315" s="75">
        <v>1745377</v>
      </c>
      <c r="D315" s="79" t="s">
        <v>208</v>
      </c>
      <c r="E315" s="78"/>
      <c r="F315" s="79" t="s">
        <v>209</v>
      </c>
      <c r="G315" s="79" t="s">
        <v>81</v>
      </c>
      <c r="H315" s="79">
        <v>24130</v>
      </c>
      <c r="I315" s="79">
        <v>18</v>
      </c>
      <c r="J315" s="81" t="s">
        <v>240</v>
      </c>
      <c r="K315" s="79" t="s">
        <v>241</v>
      </c>
      <c r="L315" s="79" t="s">
        <v>32</v>
      </c>
      <c r="M315" s="82">
        <v>2700</v>
      </c>
      <c r="N315" s="82">
        <v>1.7010000000000001</v>
      </c>
      <c r="O315" s="82">
        <v>4592.7</v>
      </c>
      <c r="P315" s="82"/>
      <c r="Q315" s="82"/>
      <c r="R315" s="82">
        <v>4592.7</v>
      </c>
      <c r="S315" s="77">
        <f t="shared" si="4"/>
        <v>110821851</v>
      </c>
    </row>
    <row r="316" spans="1:19" s="14" customFormat="1" x14ac:dyDescent="0.3">
      <c r="A316" s="78" t="s">
        <v>1357</v>
      </c>
      <c r="B316" s="79" t="s">
        <v>1368</v>
      </c>
      <c r="C316" s="75">
        <v>1745377</v>
      </c>
      <c r="D316" s="79" t="s">
        <v>208</v>
      </c>
      <c r="E316" s="78"/>
      <c r="F316" s="79" t="s">
        <v>209</v>
      </c>
      <c r="G316" s="79" t="s">
        <v>81</v>
      </c>
      <c r="H316" s="79">
        <v>24130</v>
      </c>
      <c r="I316" s="79">
        <v>19</v>
      </c>
      <c r="J316" s="81" t="s">
        <v>242</v>
      </c>
      <c r="K316" s="79" t="s">
        <v>243</v>
      </c>
      <c r="L316" s="79" t="s">
        <v>32</v>
      </c>
      <c r="M316" s="82">
        <v>7000</v>
      </c>
      <c r="N316" s="82">
        <v>1.944</v>
      </c>
      <c r="O316" s="82">
        <v>13608</v>
      </c>
      <c r="P316" s="82"/>
      <c r="Q316" s="82"/>
      <c r="R316" s="82">
        <v>13608</v>
      </c>
      <c r="S316" s="77">
        <f t="shared" si="4"/>
        <v>328361040</v>
      </c>
    </row>
    <row r="317" spans="1:19" s="14" customFormat="1" x14ac:dyDescent="0.3">
      <c r="A317" s="78" t="s">
        <v>1357</v>
      </c>
      <c r="B317" s="79" t="s">
        <v>1368</v>
      </c>
      <c r="C317" s="75">
        <v>1745377</v>
      </c>
      <c r="D317" s="79" t="s">
        <v>208</v>
      </c>
      <c r="E317" s="78"/>
      <c r="F317" s="79" t="s">
        <v>209</v>
      </c>
      <c r="G317" s="79" t="s">
        <v>81</v>
      </c>
      <c r="H317" s="79">
        <v>24130</v>
      </c>
      <c r="I317" s="79">
        <v>20</v>
      </c>
      <c r="J317" s="81"/>
      <c r="K317" s="79" t="s">
        <v>1433</v>
      </c>
      <c r="L317" s="79" t="s">
        <v>46</v>
      </c>
      <c r="M317" s="82">
        <v>0</v>
      </c>
      <c r="N317" s="82">
        <v>0</v>
      </c>
      <c r="O317" s="82">
        <v>0</v>
      </c>
      <c r="P317" s="82"/>
      <c r="Q317" s="82"/>
      <c r="R317" s="82">
        <v>0</v>
      </c>
      <c r="S317" s="77">
        <f t="shared" si="4"/>
        <v>0</v>
      </c>
    </row>
    <row r="318" spans="1:19" x14ac:dyDescent="0.3">
      <c r="B318"/>
      <c r="F318"/>
      <c r="G318"/>
      <c r="N318"/>
      <c r="O318"/>
      <c r="P318"/>
      <c r="Q318"/>
      <c r="R318" s="14" t="s">
        <v>909</v>
      </c>
      <c r="S318" s="29">
        <f>SUM(S4:S317)</f>
        <v>31394537893</v>
      </c>
    </row>
    <row r="319" spans="1:19" x14ac:dyDescent="0.3">
      <c r="R319" s="14" t="s">
        <v>1434</v>
      </c>
      <c r="S319" s="29">
        <v>-302148212</v>
      </c>
    </row>
    <row r="320" spans="1:19" x14ac:dyDescent="0.3">
      <c r="R320" s="14" t="s">
        <v>917</v>
      </c>
      <c r="S320" s="29">
        <v>0</v>
      </c>
    </row>
    <row r="321" spans="18:20" x14ac:dyDescent="0.3">
      <c r="R321" s="14" t="s">
        <v>910</v>
      </c>
      <c r="S321" s="29">
        <v>31092389680</v>
      </c>
    </row>
    <row r="322" spans="18:20" x14ac:dyDescent="0.3">
      <c r="R322" s="14" t="s">
        <v>911</v>
      </c>
      <c r="S322" s="29">
        <f>S321-SUM(S318:S320)</f>
        <v>-1</v>
      </c>
      <c r="T322" s="22" t="s">
        <v>912</v>
      </c>
    </row>
  </sheetData>
  <sheetProtection formatCells="0" formatColumns="0" formatRows="0" insertColumns="0" insertRows="0" insertHyperlinks="0" deleteColumns="0" deleteRows="0" sort="0" autoFilter="0" pivotTables="0"/>
  <autoFilter ref="A3:T3" xr:uid="{B28CFBBD-27AF-4311-B48C-B15F0BBE2E8A}"/>
  <pageMargins left="0.7" right="0.7" top="0.75" bottom="0.75" header="0.3" footer="0.3"/>
  <pageSetup scale="7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C4D97-F19B-418C-BFB9-C89769594D6E}">
  <sheetPr>
    <pageSetUpPr fitToPage="1"/>
  </sheetPr>
  <dimension ref="A1:V301"/>
  <sheetViews>
    <sheetView topLeftCell="K1" zoomScale="85" zoomScaleNormal="85" workbookViewId="0">
      <selection activeCell="K6" sqref="K6"/>
    </sheetView>
  </sheetViews>
  <sheetFormatPr defaultRowHeight="14.4" x14ac:dyDescent="0.3"/>
  <cols>
    <col min="1" max="1" width="17.21875" bestFit="1" customWidth="1"/>
    <col min="2" max="2" width="18.109375" style="5" bestFit="1" customWidth="1"/>
    <col min="3" max="3" width="15.5546875" style="67" customWidth="1"/>
    <col min="4" max="4" width="47.6640625" bestFit="1" customWidth="1"/>
    <col min="5" max="5" width="11" customWidth="1"/>
    <col min="6" max="6" width="52.6640625" style="5" customWidth="1"/>
    <col min="7" max="7" width="9.109375" style="2" customWidth="1"/>
    <col min="8" max="8" width="8.88671875" customWidth="1"/>
    <col min="9" max="9" width="13.33203125" customWidth="1"/>
    <col min="10" max="10" width="18.33203125" style="60" customWidth="1"/>
    <col min="11" max="11" width="70.77734375" customWidth="1"/>
    <col min="12" max="12" width="5.109375" customWidth="1"/>
    <col min="13" max="13" width="10.44140625" customWidth="1"/>
    <col min="14" max="14" width="16.21875" style="2" customWidth="1"/>
    <col min="15" max="15" width="23.109375" style="2" customWidth="1"/>
    <col min="16" max="16" width="10.21875" style="2" customWidth="1"/>
    <col min="17" max="17" width="10.5546875" style="2" customWidth="1"/>
    <col min="18" max="18" width="35.44140625" style="2" customWidth="1"/>
    <col min="19" max="19" width="20.6640625" style="29" bestFit="1" customWidth="1"/>
    <col min="22" max="22" width="17.21875" style="8" bestFit="1" customWidth="1"/>
  </cols>
  <sheetData>
    <row r="1" spans="1:22" ht="15.75" customHeight="1" x14ac:dyDescent="0.3">
      <c r="A1" s="7" t="s">
        <v>0</v>
      </c>
      <c r="B1" s="7"/>
      <c r="C1" s="66"/>
      <c r="D1" s="7"/>
      <c r="E1" s="7"/>
      <c r="F1" s="7"/>
    </row>
    <row r="2" spans="1:22" x14ac:dyDescent="0.3">
      <c r="S2" s="30"/>
    </row>
    <row r="3" spans="1:22" ht="45" customHeight="1" x14ac:dyDescent="0.3">
      <c r="A3" s="68" t="s">
        <v>421</v>
      </c>
      <c r="B3" s="69" t="s">
        <v>24</v>
      </c>
      <c r="C3" s="70" t="s">
        <v>422</v>
      </c>
      <c r="D3" s="69" t="s">
        <v>423</v>
      </c>
      <c r="E3" s="68" t="s">
        <v>424</v>
      </c>
      <c r="F3" s="69" t="s">
        <v>425</v>
      </c>
      <c r="G3" s="69" t="s">
        <v>426</v>
      </c>
      <c r="H3" s="69" t="s">
        <v>427</v>
      </c>
      <c r="I3" s="69" t="s">
        <v>428</v>
      </c>
      <c r="J3" s="69" t="s">
        <v>429</v>
      </c>
      <c r="K3" s="69" t="s">
        <v>430</v>
      </c>
      <c r="L3" s="69" t="s">
        <v>431</v>
      </c>
      <c r="M3" s="71" t="s">
        <v>432</v>
      </c>
      <c r="N3" s="71" t="s">
        <v>433</v>
      </c>
      <c r="O3" s="71" t="s">
        <v>434</v>
      </c>
      <c r="P3" s="71" t="s">
        <v>11</v>
      </c>
      <c r="Q3" s="71" t="s">
        <v>435</v>
      </c>
      <c r="R3" s="71" t="s">
        <v>436</v>
      </c>
      <c r="S3" s="72" t="s">
        <v>401</v>
      </c>
    </row>
    <row r="4" spans="1:22" s="14" customFormat="1" x14ac:dyDescent="0.3">
      <c r="A4" s="78" t="s">
        <v>1343</v>
      </c>
      <c r="B4" s="79" t="s">
        <v>1367</v>
      </c>
      <c r="C4" s="80">
        <v>1745372</v>
      </c>
      <c r="D4" s="79" t="s">
        <v>98</v>
      </c>
      <c r="E4" s="78"/>
      <c r="F4" s="79" t="s">
        <v>99</v>
      </c>
      <c r="G4" s="79" t="s">
        <v>81</v>
      </c>
      <c r="H4" s="79">
        <v>24070</v>
      </c>
      <c r="I4" s="79">
        <v>1</v>
      </c>
      <c r="J4" s="81" t="s">
        <v>184</v>
      </c>
      <c r="K4" s="79" t="s">
        <v>185</v>
      </c>
      <c r="L4" s="79" t="s">
        <v>32</v>
      </c>
      <c r="M4" s="82">
        <v>3</v>
      </c>
      <c r="N4" s="82">
        <v>-41.37</v>
      </c>
      <c r="O4" s="82">
        <f>M4*N4</f>
        <v>-124.10999999999999</v>
      </c>
      <c r="P4" s="82"/>
      <c r="Q4" s="82"/>
      <c r="R4" s="82">
        <f>O4+Q4</f>
        <v>-124.10999999999999</v>
      </c>
      <c r="S4" s="46">
        <f>R4*H4</f>
        <v>-2987327.6999999997</v>
      </c>
    </row>
    <row r="5" spans="1:22" s="14" customFormat="1" x14ac:dyDescent="0.3">
      <c r="A5" s="78" t="s">
        <v>1343</v>
      </c>
      <c r="B5" s="79" t="s">
        <v>1367</v>
      </c>
      <c r="C5" s="80">
        <v>1745372</v>
      </c>
      <c r="D5" s="79" t="s">
        <v>98</v>
      </c>
      <c r="E5" s="78"/>
      <c r="F5" s="79" t="s">
        <v>99</v>
      </c>
      <c r="G5" s="79" t="s">
        <v>81</v>
      </c>
      <c r="H5" s="79">
        <v>24070</v>
      </c>
      <c r="I5" s="79">
        <v>2</v>
      </c>
      <c r="J5" s="81" t="s">
        <v>186</v>
      </c>
      <c r="K5" s="79" t="s">
        <v>187</v>
      </c>
      <c r="L5" s="79" t="s">
        <v>32</v>
      </c>
      <c r="M5" s="82">
        <v>3</v>
      </c>
      <c r="N5" s="82">
        <v>-41.34</v>
      </c>
      <c r="O5" s="82">
        <f t="shared" ref="O5:O7" si="0">M5*N5</f>
        <v>-124.02000000000001</v>
      </c>
      <c r="P5" s="82"/>
      <c r="Q5" s="82"/>
      <c r="R5" s="82">
        <f t="shared" ref="R5:R7" si="1">O5+Q5</f>
        <v>-124.02000000000001</v>
      </c>
      <c r="S5" s="46">
        <f t="shared" ref="S5:S7" si="2">R5*H5</f>
        <v>-2985161.4000000004</v>
      </c>
    </row>
    <row r="6" spans="1:22" s="14" customFormat="1" x14ac:dyDescent="0.3">
      <c r="A6" s="78" t="s">
        <v>1343</v>
      </c>
      <c r="B6" s="79" t="s">
        <v>1367</v>
      </c>
      <c r="C6" s="80">
        <v>1745372</v>
      </c>
      <c r="D6" s="79" t="s">
        <v>98</v>
      </c>
      <c r="E6" s="78"/>
      <c r="F6" s="79" t="s">
        <v>99</v>
      </c>
      <c r="G6" s="79" t="s">
        <v>81</v>
      </c>
      <c r="H6" s="79">
        <v>24070</v>
      </c>
      <c r="I6" s="79">
        <v>3</v>
      </c>
      <c r="J6" s="81" t="s">
        <v>188</v>
      </c>
      <c r="K6" s="79" t="s">
        <v>189</v>
      </c>
      <c r="L6" s="79" t="s">
        <v>32</v>
      </c>
      <c r="M6" s="82">
        <v>3</v>
      </c>
      <c r="N6" s="82">
        <v>-41.37</v>
      </c>
      <c r="O6" s="82">
        <f t="shared" si="0"/>
        <v>-124.10999999999999</v>
      </c>
      <c r="P6" s="82"/>
      <c r="Q6" s="82"/>
      <c r="R6" s="82">
        <f t="shared" si="1"/>
        <v>-124.10999999999999</v>
      </c>
      <c r="S6" s="46">
        <f t="shared" si="2"/>
        <v>-2987327.6999999997</v>
      </c>
    </row>
    <row r="7" spans="1:22" s="14" customFormat="1" x14ac:dyDescent="0.3">
      <c r="A7" s="78" t="s">
        <v>1343</v>
      </c>
      <c r="B7" s="79" t="s">
        <v>1367</v>
      </c>
      <c r="C7" s="80">
        <v>1745372</v>
      </c>
      <c r="D7" s="79" t="s">
        <v>98</v>
      </c>
      <c r="E7" s="78"/>
      <c r="F7" s="79" t="s">
        <v>99</v>
      </c>
      <c r="G7" s="79" t="s">
        <v>81</v>
      </c>
      <c r="H7" s="79">
        <v>24070</v>
      </c>
      <c r="I7" s="79">
        <v>4</v>
      </c>
      <c r="J7" s="81" t="s">
        <v>190</v>
      </c>
      <c r="K7" s="79" t="s">
        <v>191</v>
      </c>
      <c r="L7" s="79" t="s">
        <v>32</v>
      </c>
      <c r="M7" s="82">
        <v>3</v>
      </c>
      <c r="N7" s="82">
        <v>-41.34</v>
      </c>
      <c r="O7" s="82">
        <f t="shared" si="0"/>
        <v>-124.02000000000001</v>
      </c>
      <c r="P7" s="82"/>
      <c r="Q7" s="82"/>
      <c r="R7" s="82">
        <f t="shared" si="1"/>
        <v>-124.02000000000001</v>
      </c>
      <c r="S7" s="46">
        <f t="shared" si="2"/>
        <v>-2985161.4000000004</v>
      </c>
    </row>
    <row r="8" spans="1:22" s="14" customFormat="1" x14ac:dyDescent="0.3">
      <c r="A8" s="78" t="s">
        <v>1343</v>
      </c>
      <c r="B8" s="79" t="s">
        <v>1367</v>
      </c>
      <c r="C8" s="80">
        <v>1745372</v>
      </c>
      <c r="D8" s="79" t="s">
        <v>98</v>
      </c>
      <c r="E8" s="78"/>
      <c r="F8" s="79" t="s">
        <v>99</v>
      </c>
      <c r="G8" s="79" t="s">
        <v>81</v>
      </c>
      <c r="H8" s="79">
        <v>24070</v>
      </c>
      <c r="I8" s="79">
        <v>5</v>
      </c>
      <c r="J8" s="81"/>
      <c r="K8" s="79" t="s">
        <v>1416</v>
      </c>
      <c r="L8" s="79" t="s">
        <v>46</v>
      </c>
      <c r="M8" s="82">
        <v>0</v>
      </c>
      <c r="N8" s="82">
        <v>0</v>
      </c>
      <c r="O8" s="82">
        <v>0</v>
      </c>
      <c r="P8" s="82"/>
      <c r="Q8" s="82"/>
      <c r="R8" s="82">
        <v>0</v>
      </c>
      <c r="S8" s="46">
        <f t="shared" ref="S8" si="3">ROUND(M8*N8*H8,0)</f>
        <v>0</v>
      </c>
    </row>
    <row r="9" spans="1:22" s="14" customFormat="1" x14ac:dyDescent="0.3">
      <c r="A9" s="10" t="s">
        <v>380</v>
      </c>
      <c r="B9" s="11" t="s">
        <v>360</v>
      </c>
      <c r="C9" s="84">
        <v>1745311</v>
      </c>
      <c r="D9" s="11" t="s">
        <v>98</v>
      </c>
      <c r="E9" s="10"/>
      <c r="F9" s="11" t="s">
        <v>99</v>
      </c>
      <c r="G9" s="11" t="s">
        <v>81</v>
      </c>
      <c r="H9" s="11">
        <v>24453</v>
      </c>
      <c r="I9" s="11">
        <v>1</v>
      </c>
      <c r="J9" s="11" t="s">
        <v>100</v>
      </c>
      <c r="K9" s="11" t="s">
        <v>101</v>
      </c>
      <c r="L9" s="11" t="s">
        <v>32</v>
      </c>
      <c r="M9" s="12">
        <v>3000</v>
      </c>
      <c r="N9" s="12">
        <v>7.89</v>
      </c>
      <c r="O9" s="12">
        <v>23670</v>
      </c>
      <c r="P9" s="12">
        <v>0</v>
      </c>
      <c r="Q9" s="12">
        <v>0</v>
      </c>
      <c r="R9" s="13">
        <v>23670</v>
      </c>
      <c r="S9" s="46">
        <f t="shared" ref="S9:S72" si="4">ROUND(M9*N9*H9,0)</f>
        <v>578802510</v>
      </c>
      <c r="V9" s="86"/>
    </row>
    <row r="10" spans="1:22" s="14" customFormat="1" x14ac:dyDescent="0.3">
      <c r="A10" s="10" t="s">
        <v>380</v>
      </c>
      <c r="B10" s="11" t="s">
        <v>360</v>
      </c>
      <c r="C10" s="84">
        <v>1745311</v>
      </c>
      <c r="D10" s="11" t="s">
        <v>98</v>
      </c>
      <c r="E10" s="10"/>
      <c r="F10" s="11" t="s">
        <v>99</v>
      </c>
      <c r="G10" s="11" t="s">
        <v>81</v>
      </c>
      <c r="H10" s="11">
        <v>24453</v>
      </c>
      <c r="I10" s="11">
        <v>2</v>
      </c>
      <c r="J10" s="11" t="s">
        <v>102</v>
      </c>
      <c r="K10" s="11" t="s">
        <v>196</v>
      </c>
      <c r="L10" s="11" t="s">
        <v>32</v>
      </c>
      <c r="M10" s="12">
        <v>3000</v>
      </c>
      <c r="N10" s="12">
        <v>7.89</v>
      </c>
      <c r="O10" s="12">
        <v>23670</v>
      </c>
      <c r="P10" s="12">
        <v>0</v>
      </c>
      <c r="Q10" s="12">
        <v>0</v>
      </c>
      <c r="R10" s="13">
        <v>23670</v>
      </c>
      <c r="S10" s="46">
        <f t="shared" si="4"/>
        <v>578802510</v>
      </c>
      <c r="V10" s="86"/>
    </row>
    <row r="11" spans="1:22" s="14" customFormat="1" x14ac:dyDescent="0.3">
      <c r="A11" s="10" t="s">
        <v>380</v>
      </c>
      <c r="B11" s="11" t="s">
        <v>360</v>
      </c>
      <c r="C11" s="84">
        <v>1745311</v>
      </c>
      <c r="D11" s="11" t="s">
        <v>98</v>
      </c>
      <c r="E11" s="10"/>
      <c r="F11" s="11" t="s">
        <v>99</v>
      </c>
      <c r="G11" s="11" t="s">
        <v>81</v>
      </c>
      <c r="H11" s="11">
        <v>24453</v>
      </c>
      <c r="I11" s="11">
        <v>3</v>
      </c>
      <c r="J11" s="11" t="s">
        <v>104</v>
      </c>
      <c r="K11" s="11" t="s">
        <v>105</v>
      </c>
      <c r="L11" s="11" t="s">
        <v>32</v>
      </c>
      <c r="M11" s="12">
        <v>4500</v>
      </c>
      <c r="N11" s="12">
        <v>2.4900000000000002</v>
      </c>
      <c r="O11" s="12">
        <v>11205</v>
      </c>
      <c r="P11" s="12">
        <v>0</v>
      </c>
      <c r="Q11" s="12">
        <v>0</v>
      </c>
      <c r="R11" s="13">
        <v>11205</v>
      </c>
      <c r="S11" s="46">
        <f t="shared" si="4"/>
        <v>273995865</v>
      </c>
      <c r="V11" s="86"/>
    </row>
    <row r="12" spans="1:22" s="14" customFormat="1" x14ac:dyDescent="0.3">
      <c r="A12" s="10" t="s">
        <v>380</v>
      </c>
      <c r="B12" s="11" t="s">
        <v>360</v>
      </c>
      <c r="C12" s="84">
        <v>1745311</v>
      </c>
      <c r="D12" s="11" t="s">
        <v>98</v>
      </c>
      <c r="E12" s="10"/>
      <c r="F12" s="11" t="s">
        <v>99</v>
      </c>
      <c r="G12" s="11" t="s">
        <v>81</v>
      </c>
      <c r="H12" s="11">
        <v>24453</v>
      </c>
      <c r="I12" s="11">
        <v>4</v>
      </c>
      <c r="J12" s="11"/>
      <c r="K12" s="11" t="s">
        <v>381</v>
      </c>
      <c r="L12" s="11" t="s">
        <v>46</v>
      </c>
      <c r="M12" s="12">
        <v>0</v>
      </c>
      <c r="N12" s="12">
        <v>0</v>
      </c>
      <c r="O12" s="12">
        <v>0</v>
      </c>
      <c r="P12" s="12">
        <v>0</v>
      </c>
      <c r="Q12" s="12">
        <v>0</v>
      </c>
      <c r="R12" s="13">
        <v>0</v>
      </c>
      <c r="S12" s="46">
        <f t="shared" si="4"/>
        <v>0</v>
      </c>
      <c r="V12" s="86"/>
    </row>
    <row r="13" spans="1:22" s="14" customFormat="1" x14ac:dyDescent="0.3">
      <c r="A13" s="10" t="s">
        <v>1354</v>
      </c>
      <c r="B13" s="11" t="s">
        <v>1367</v>
      </c>
      <c r="C13" s="84">
        <v>1745373</v>
      </c>
      <c r="D13" s="11" t="s">
        <v>202</v>
      </c>
      <c r="E13" s="10"/>
      <c r="F13" s="11" t="s">
        <v>203</v>
      </c>
      <c r="G13" s="11" t="s">
        <v>81</v>
      </c>
      <c r="H13" s="11">
        <v>24070</v>
      </c>
      <c r="I13" s="11">
        <v>1</v>
      </c>
      <c r="J13" s="45">
        <v>644942416</v>
      </c>
      <c r="K13" s="11" t="s">
        <v>205</v>
      </c>
      <c r="L13" s="11" t="s">
        <v>32</v>
      </c>
      <c r="M13" s="12">
        <v>4000</v>
      </c>
      <c r="N13" s="12">
        <v>0.2868</v>
      </c>
      <c r="O13" s="12">
        <v>1147.2</v>
      </c>
      <c r="P13" s="12"/>
      <c r="Q13" s="12"/>
      <c r="R13" s="13">
        <v>1147.2</v>
      </c>
      <c r="S13" s="46">
        <f t="shared" si="4"/>
        <v>27613104</v>
      </c>
      <c r="V13" s="86"/>
    </row>
    <row r="14" spans="1:22" s="14" customFormat="1" x14ac:dyDescent="0.3">
      <c r="A14" s="10" t="s">
        <v>1354</v>
      </c>
      <c r="B14" s="11" t="s">
        <v>1367</v>
      </c>
      <c r="C14" s="84">
        <v>1745373</v>
      </c>
      <c r="D14" s="11" t="s">
        <v>202</v>
      </c>
      <c r="E14" s="10"/>
      <c r="F14" s="11" t="s">
        <v>203</v>
      </c>
      <c r="G14" s="11" t="s">
        <v>81</v>
      </c>
      <c r="H14" s="11">
        <v>24070</v>
      </c>
      <c r="I14" s="11">
        <v>2</v>
      </c>
      <c r="J14" s="45"/>
      <c r="K14" s="11" t="s">
        <v>1427</v>
      </c>
      <c r="L14" s="11" t="s">
        <v>46</v>
      </c>
      <c r="M14" s="12">
        <v>0</v>
      </c>
      <c r="N14" s="12">
        <v>0</v>
      </c>
      <c r="O14" s="12">
        <v>0</v>
      </c>
      <c r="P14" s="12"/>
      <c r="Q14" s="12"/>
      <c r="R14" s="13">
        <v>0</v>
      </c>
      <c r="S14" s="46">
        <f t="shared" si="4"/>
        <v>0</v>
      </c>
      <c r="V14" s="86"/>
    </row>
    <row r="15" spans="1:22" s="14" customFormat="1" x14ac:dyDescent="0.3">
      <c r="A15" s="10" t="s">
        <v>1353</v>
      </c>
      <c r="B15" s="11" t="s">
        <v>1367</v>
      </c>
      <c r="C15" s="84">
        <v>1745374</v>
      </c>
      <c r="D15" s="11" t="s">
        <v>202</v>
      </c>
      <c r="E15" s="10"/>
      <c r="F15" s="11" t="s">
        <v>203</v>
      </c>
      <c r="G15" s="11" t="s">
        <v>81</v>
      </c>
      <c r="H15" s="11">
        <v>24070</v>
      </c>
      <c r="I15" s="11">
        <v>1</v>
      </c>
      <c r="J15" s="45">
        <v>641283817</v>
      </c>
      <c r="K15" s="11" t="s">
        <v>204</v>
      </c>
      <c r="L15" s="11" t="s">
        <v>32</v>
      </c>
      <c r="M15" s="12">
        <v>4000</v>
      </c>
      <c r="N15" s="12">
        <v>6.3349000000000002</v>
      </c>
      <c r="O15" s="12">
        <v>25339.599999999999</v>
      </c>
      <c r="P15" s="12"/>
      <c r="Q15" s="12"/>
      <c r="R15" s="13">
        <v>25339.599999999999</v>
      </c>
      <c r="S15" s="46">
        <f t="shared" si="4"/>
        <v>609924172</v>
      </c>
      <c r="V15" s="86"/>
    </row>
    <row r="16" spans="1:22" s="14" customFormat="1" x14ac:dyDescent="0.3">
      <c r="A16" s="10" t="s">
        <v>1353</v>
      </c>
      <c r="B16" s="11" t="s">
        <v>1367</v>
      </c>
      <c r="C16" s="84">
        <v>1745374</v>
      </c>
      <c r="D16" s="11" t="s">
        <v>202</v>
      </c>
      <c r="E16" s="10"/>
      <c r="F16" s="11" t="s">
        <v>203</v>
      </c>
      <c r="G16" s="11" t="s">
        <v>81</v>
      </c>
      <c r="H16" s="11">
        <v>24070</v>
      </c>
      <c r="I16" s="11">
        <v>2</v>
      </c>
      <c r="J16" s="45"/>
      <c r="K16" s="11" t="s">
        <v>1426</v>
      </c>
      <c r="L16" s="11" t="s">
        <v>46</v>
      </c>
      <c r="M16" s="12">
        <v>0</v>
      </c>
      <c r="N16" s="12">
        <v>0</v>
      </c>
      <c r="O16" s="12">
        <v>0</v>
      </c>
      <c r="P16" s="12"/>
      <c r="Q16" s="12"/>
      <c r="R16" s="13">
        <v>0</v>
      </c>
      <c r="S16" s="46">
        <f t="shared" si="4"/>
        <v>0</v>
      </c>
      <c r="V16" s="86"/>
    </row>
    <row r="17" spans="1:22" s="14" customFormat="1" x14ac:dyDescent="0.3">
      <c r="A17" s="10" t="s">
        <v>1308</v>
      </c>
      <c r="B17" s="11" t="s">
        <v>1358</v>
      </c>
      <c r="C17" s="84">
        <v>1745325</v>
      </c>
      <c r="D17" s="11" t="s">
        <v>98</v>
      </c>
      <c r="E17" s="10"/>
      <c r="F17" s="11" t="s">
        <v>99</v>
      </c>
      <c r="G17" s="11" t="s">
        <v>81</v>
      </c>
      <c r="H17" s="11">
        <v>24430</v>
      </c>
      <c r="I17" s="11">
        <v>1</v>
      </c>
      <c r="J17" s="45" t="s">
        <v>100</v>
      </c>
      <c r="K17" s="11" t="s">
        <v>101</v>
      </c>
      <c r="L17" s="11" t="s">
        <v>32</v>
      </c>
      <c r="M17" s="12">
        <v>1500</v>
      </c>
      <c r="N17" s="12">
        <v>7.89</v>
      </c>
      <c r="O17" s="12">
        <v>11835</v>
      </c>
      <c r="P17" s="12"/>
      <c r="Q17" s="12"/>
      <c r="R17" s="13">
        <v>11835</v>
      </c>
      <c r="S17" s="46">
        <f t="shared" si="4"/>
        <v>289129050</v>
      </c>
      <c r="V17" s="86"/>
    </row>
    <row r="18" spans="1:22" s="14" customFormat="1" x14ac:dyDescent="0.3">
      <c r="A18" s="10" t="s">
        <v>1308</v>
      </c>
      <c r="B18" s="11" t="s">
        <v>1358</v>
      </c>
      <c r="C18" s="84">
        <v>1745325</v>
      </c>
      <c r="D18" s="11" t="s">
        <v>98</v>
      </c>
      <c r="E18" s="10"/>
      <c r="F18" s="11" t="s">
        <v>99</v>
      </c>
      <c r="G18" s="11" t="s">
        <v>81</v>
      </c>
      <c r="H18" s="11">
        <v>24430</v>
      </c>
      <c r="I18" s="11">
        <v>2</v>
      </c>
      <c r="J18" s="45" t="s">
        <v>102</v>
      </c>
      <c r="K18" s="11" t="s">
        <v>196</v>
      </c>
      <c r="L18" s="11" t="s">
        <v>32</v>
      </c>
      <c r="M18" s="12">
        <v>1500</v>
      </c>
      <c r="N18" s="12">
        <v>7.89</v>
      </c>
      <c r="O18" s="12">
        <v>11835</v>
      </c>
      <c r="P18" s="12"/>
      <c r="Q18" s="12"/>
      <c r="R18" s="13">
        <v>11835</v>
      </c>
      <c r="S18" s="46">
        <f t="shared" si="4"/>
        <v>289129050</v>
      </c>
      <c r="V18" s="86"/>
    </row>
    <row r="19" spans="1:22" s="14" customFormat="1" x14ac:dyDescent="0.3">
      <c r="A19" s="10" t="s">
        <v>1308</v>
      </c>
      <c r="B19" s="11" t="s">
        <v>1358</v>
      </c>
      <c r="C19" s="84">
        <v>1745325</v>
      </c>
      <c r="D19" s="11" t="s">
        <v>98</v>
      </c>
      <c r="E19" s="10"/>
      <c r="F19" s="11" t="s">
        <v>99</v>
      </c>
      <c r="G19" s="11" t="s">
        <v>81</v>
      </c>
      <c r="H19" s="11">
        <v>24430</v>
      </c>
      <c r="I19" s="11">
        <v>3</v>
      </c>
      <c r="J19" s="45" t="s">
        <v>104</v>
      </c>
      <c r="K19" s="11" t="s">
        <v>105</v>
      </c>
      <c r="L19" s="11" t="s">
        <v>32</v>
      </c>
      <c r="M19" s="12">
        <v>4500</v>
      </c>
      <c r="N19" s="12">
        <v>2.4900000000000002</v>
      </c>
      <c r="O19" s="12">
        <v>11205</v>
      </c>
      <c r="P19" s="12"/>
      <c r="Q19" s="12"/>
      <c r="R19" s="13">
        <v>11205</v>
      </c>
      <c r="S19" s="46">
        <f t="shared" si="4"/>
        <v>273738150</v>
      </c>
      <c r="V19" s="86"/>
    </row>
    <row r="20" spans="1:22" s="14" customFormat="1" x14ac:dyDescent="0.3">
      <c r="A20" s="10" t="s">
        <v>1308</v>
      </c>
      <c r="B20" s="11" t="s">
        <v>1358</v>
      </c>
      <c r="C20" s="84">
        <v>1745325</v>
      </c>
      <c r="D20" s="11" t="s">
        <v>98</v>
      </c>
      <c r="E20" s="10"/>
      <c r="F20" s="11" t="s">
        <v>99</v>
      </c>
      <c r="G20" s="11" t="s">
        <v>81</v>
      </c>
      <c r="H20" s="11">
        <v>24430</v>
      </c>
      <c r="I20" s="11">
        <v>4</v>
      </c>
      <c r="J20" s="45" t="s">
        <v>108</v>
      </c>
      <c r="K20" s="11" t="s">
        <v>109</v>
      </c>
      <c r="L20" s="11" t="s">
        <v>32</v>
      </c>
      <c r="M20" s="12">
        <v>1500</v>
      </c>
      <c r="N20" s="12">
        <v>2.77</v>
      </c>
      <c r="O20" s="12">
        <v>4155</v>
      </c>
      <c r="P20" s="12"/>
      <c r="Q20" s="12"/>
      <c r="R20" s="13">
        <v>4155</v>
      </c>
      <c r="S20" s="46">
        <f t="shared" si="4"/>
        <v>101506650</v>
      </c>
      <c r="V20" s="86"/>
    </row>
    <row r="21" spans="1:22" s="14" customFormat="1" x14ac:dyDescent="0.3">
      <c r="A21" s="10" t="s">
        <v>1308</v>
      </c>
      <c r="B21" s="11" t="s">
        <v>1358</v>
      </c>
      <c r="C21" s="84">
        <v>1745325</v>
      </c>
      <c r="D21" s="11" t="s">
        <v>98</v>
      </c>
      <c r="E21" s="10"/>
      <c r="F21" s="11" t="s">
        <v>99</v>
      </c>
      <c r="G21" s="11" t="s">
        <v>81</v>
      </c>
      <c r="H21" s="11">
        <v>24430</v>
      </c>
      <c r="I21" s="11">
        <v>5</v>
      </c>
      <c r="J21" s="45"/>
      <c r="K21" s="11" t="s">
        <v>1369</v>
      </c>
      <c r="L21" s="11" t="s">
        <v>46</v>
      </c>
      <c r="M21" s="12">
        <v>0</v>
      </c>
      <c r="N21" s="12">
        <v>0</v>
      </c>
      <c r="O21" s="12">
        <v>0</v>
      </c>
      <c r="P21" s="12"/>
      <c r="Q21" s="12"/>
      <c r="R21" s="13">
        <v>0</v>
      </c>
      <c r="S21" s="46">
        <f t="shared" si="4"/>
        <v>0</v>
      </c>
      <c r="V21" s="86"/>
    </row>
    <row r="22" spans="1:22" s="14" customFormat="1" x14ac:dyDescent="0.3">
      <c r="A22" s="10" t="s">
        <v>1319</v>
      </c>
      <c r="B22" s="11" t="s">
        <v>1361</v>
      </c>
      <c r="C22" s="84">
        <v>1745339</v>
      </c>
      <c r="D22" s="11" t="s">
        <v>98</v>
      </c>
      <c r="E22" s="10"/>
      <c r="F22" s="11" t="s">
        <v>99</v>
      </c>
      <c r="G22" s="11" t="s">
        <v>81</v>
      </c>
      <c r="H22" s="11">
        <v>24228</v>
      </c>
      <c r="I22" s="11">
        <v>1</v>
      </c>
      <c r="J22" s="45" t="s">
        <v>100</v>
      </c>
      <c r="K22" s="11" t="s">
        <v>101</v>
      </c>
      <c r="L22" s="11" t="s">
        <v>32</v>
      </c>
      <c r="M22" s="12">
        <v>1500</v>
      </c>
      <c r="N22" s="12">
        <v>7.89</v>
      </c>
      <c r="O22" s="12">
        <v>11835</v>
      </c>
      <c r="P22" s="12"/>
      <c r="Q22" s="12"/>
      <c r="R22" s="13">
        <v>11835</v>
      </c>
      <c r="S22" s="46">
        <f t="shared" si="4"/>
        <v>286738380</v>
      </c>
      <c r="V22" s="86"/>
    </row>
    <row r="23" spans="1:22" s="14" customFormat="1" x14ac:dyDescent="0.3">
      <c r="A23" s="10" t="s">
        <v>1319</v>
      </c>
      <c r="B23" s="11" t="s">
        <v>1361</v>
      </c>
      <c r="C23" s="84">
        <v>1745339</v>
      </c>
      <c r="D23" s="11" t="s">
        <v>98</v>
      </c>
      <c r="E23" s="10"/>
      <c r="F23" s="11" t="s">
        <v>99</v>
      </c>
      <c r="G23" s="11" t="s">
        <v>81</v>
      </c>
      <c r="H23" s="11">
        <v>24228</v>
      </c>
      <c r="I23" s="11">
        <v>2</v>
      </c>
      <c r="J23" s="45" t="s">
        <v>102</v>
      </c>
      <c r="K23" s="11" t="s">
        <v>196</v>
      </c>
      <c r="L23" s="11" t="s">
        <v>32</v>
      </c>
      <c r="M23" s="12">
        <v>1500</v>
      </c>
      <c r="N23" s="12">
        <v>7.89</v>
      </c>
      <c r="O23" s="12">
        <v>11835</v>
      </c>
      <c r="P23" s="12"/>
      <c r="Q23" s="12"/>
      <c r="R23" s="13">
        <v>11835</v>
      </c>
      <c r="S23" s="46">
        <f t="shared" si="4"/>
        <v>286738380</v>
      </c>
      <c r="V23" s="86"/>
    </row>
    <row r="24" spans="1:22" s="14" customFormat="1" x14ac:dyDescent="0.3">
      <c r="A24" s="10" t="s">
        <v>1319</v>
      </c>
      <c r="B24" s="11" t="s">
        <v>1361</v>
      </c>
      <c r="C24" s="84">
        <v>1745339</v>
      </c>
      <c r="D24" s="11" t="s">
        <v>98</v>
      </c>
      <c r="E24" s="10"/>
      <c r="F24" s="11" t="s">
        <v>99</v>
      </c>
      <c r="G24" s="11" t="s">
        <v>81</v>
      </c>
      <c r="H24" s="11">
        <v>24228</v>
      </c>
      <c r="I24" s="11">
        <v>3</v>
      </c>
      <c r="J24" s="45" t="s">
        <v>104</v>
      </c>
      <c r="K24" s="11" t="s">
        <v>105</v>
      </c>
      <c r="L24" s="11" t="s">
        <v>32</v>
      </c>
      <c r="M24" s="12">
        <v>3000</v>
      </c>
      <c r="N24" s="12">
        <v>2.4900000000000002</v>
      </c>
      <c r="O24" s="12">
        <v>7470</v>
      </c>
      <c r="P24" s="12"/>
      <c r="Q24" s="12"/>
      <c r="R24" s="13">
        <v>7470</v>
      </c>
      <c r="S24" s="46">
        <f t="shared" si="4"/>
        <v>180983160</v>
      </c>
      <c r="V24" s="86"/>
    </row>
    <row r="25" spans="1:22" s="14" customFormat="1" x14ac:dyDescent="0.3">
      <c r="A25" s="10" t="s">
        <v>1319</v>
      </c>
      <c r="B25" s="11" t="s">
        <v>1361</v>
      </c>
      <c r="C25" s="84">
        <v>1745339</v>
      </c>
      <c r="D25" s="11" t="s">
        <v>98</v>
      </c>
      <c r="E25" s="10"/>
      <c r="F25" s="11" t="s">
        <v>99</v>
      </c>
      <c r="G25" s="11" t="s">
        <v>81</v>
      </c>
      <c r="H25" s="11">
        <v>24228</v>
      </c>
      <c r="I25" s="11">
        <v>4</v>
      </c>
      <c r="J25" s="45" t="s">
        <v>106</v>
      </c>
      <c r="K25" s="11" t="s">
        <v>107</v>
      </c>
      <c r="L25" s="11" t="s">
        <v>32</v>
      </c>
      <c r="M25" s="12">
        <v>1500</v>
      </c>
      <c r="N25" s="12">
        <v>7.9</v>
      </c>
      <c r="O25" s="12">
        <v>11850</v>
      </c>
      <c r="P25" s="12"/>
      <c r="Q25" s="12"/>
      <c r="R25" s="13">
        <v>11850</v>
      </c>
      <c r="S25" s="46">
        <f t="shared" si="4"/>
        <v>287101800</v>
      </c>
      <c r="V25" s="86"/>
    </row>
    <row r="26" spans="1:22" s="14" customFormat="1" x14ac:dyDescent="0.3">
      <c r="A26" s="10" t="s">
        <v>1319</v>
      </c>
      <c r="B26" s="11" t="s">
        <v>1361</v>
      </c>
      <c r="C26" s="84">
        <v>1745339</v>
      </c>
      <c r="D26" s="11" t="s">
        <v>98</v>
      </c>
      <c r="E26" s="10"/>
      <c r="F26" s="11" t="s">
        <v>99</v>
      </c>
      <c r="G26" s="11" t="s">
        <v>81</v>
      </c>
      <c r="H26" s="11">
        <v>24228</v>
      </c>
      <c r="I26" s="11">
        <v>5</v>
      </c>
      <c r="J26" s="45" t="s">
        <v>108</v>
      </c>
      <c r="K26" s="11" t="s">
        <v>109</v>
      </c>
      <c r="L26" s="11" t="s">
        <v>32</v>
      </c>
      <c r="M26" s="12">
        <v>1500</v>
      </c>
      <c r="N26" s="12">
        <v>2.77</v>
      </c>
      <c r="O26" s="12">
        <v>4155</v>
      </c>
      <c r="P26" s="12"/>
      <c r="Q26" s="12"/>
      <c r="R26" s="13">
        <v>4155</v>
      </c>
      <c r="S26" s="46">
        <f t="shared" si="4"/>
        <v>100667340</v>
      </c>
      <c r="V26" s="86"/>
    </row>
    <row r="27" spans="1:22" s="14" customFormat="1" x14ac:dyDescent="0.3">
      <c r="A27" s="10" t="s">
        <v>1319</v>
      </c>
      <c r="B27" s="11" t="s">
        <v>1361</v>
      </c>
      <c r="C27" s="84">
        <v>1745339</v>
      </c>
      <c r="D27" s="11" t="s">
        <v>98</v>
      </c>
      <c r="E27" s="10"/>
      <c r="F27" s="11" t="s">
        <v>99</v>
      </c>
      <c r="G27" s="11" t="s">
        <v>81</v>
      </c>
      <c r="H27" s="11">
        <v>24228</v>
      </c>
      <c r="I27" s="11">
        <v>6</v>
      </c>
      <c r="J27" s="45" t="s">
        <v>312</v>
      </c>
      <c r="K27" s="11" t="s">
        <v>313</v>
      </c>
      <c r="L27" s="11" t="s">
        <v>32</v>
      </c>
      <c r="M27" s="12">
        <v>1500</v>
      </c>
      <c r="N27" s="12">
        <v>7.9</v>
      </c>
      <c r="O27" s="12">
        <v>11850</v>
      </c>
      <c r="P27" s="12"/>
      <c r="Q27" s="12"/>
      <c r="R27" s="13">
        <v>11850</v>
      </c>
      <c r="S27" s="46">
        <f t="shared" si="4"/>
        <v>287101800</v>
      </c>
      <c r="V27" s="86"/>
    </row>
    <row r="28" spans="1:22" s="14" customFormat="1" x14ac:dyDescent="0.3">
      <c r="A28" s="10" t="s">
        <v>1319</v>
      </c>
      <c r="B28" s="11" t="s">
        <v>1361</v>
      </c>
      <c r="C28" s="84">
        <v>1745339</v>
      </c>
      <c r="D28" s="11" t="s">
        <v>98</v>
      </c>
      <c r="E28" s="10"/>
      <c r="F28" s="11" t="s">
        <v>99</v>
      </c>
      <c r="G28" s="11" t="s">
        <v>81</v>
      </c>
      <c r="H28" s="11">
        <v>24228</v>
      </c>
      <c r="I28" s="11">
        <v>7</v>
      </c>
      <c r="J28" s="45"/>
      <c r="K28" s="11" t="s">
        <v>1380</v>
      </c>
      <c r="L28" s="11" t="s">
        <v>46</v>
      </c>
      <c r="M28" s="12">
        <v>0</v>
      </c>
      <c r="N28" s="12">
        <v>0</v>
      </c>
      <c r="O28" s="12">
        <v>0</v>
      </c>
      <c r="P28" s="12"/>
      <c r="Q28" s="12"/>
      <c r="R28" s="13">
        <v>0</v>
      </c>
      <c r="S28" s="46">
        <f t="shared" si="4"/>
        <v>0</v>
      </c>
      <c r="V28" s="86"/>
    </row>
    <row r="29" spans="1:22" s="14" customFormat="1" x14ac:dyDescent="0.3">
      <c r="A29" s="10" t="s">
        <v>1335</v>
      </c>
      <c r="B29" s="11" t="s">
        <v>1365</v>
      </c>
      <c r="C29" s="84">
        <v>1745352</v>
      </c>
      <c r="D29" s="11" t="s">
        <v>98</v>
      </c>
      <c r="E29" s="10"/>
      <c r="F29" s="11" t="s">
        <v>99</v>
      </c>
      <c r="G29" s="11" t="s">
        <v>81</v>
      </c>
      <c r="H29" s="11">
        <v>24150</v>
      </c>
      <c r="I29" s="11">
        <v>1</v>
      </c>
      <c r="J29" s="45" t="s">
        <v>100</v>
      </c>
      <c r="K29" s="11" t="s">
        <v>101</v>
      </c>
      <c r="L29" s="11" t="s">
        <v>32</v>
      </c>
      <c r="M29" s="12">
        <v>3000</v>
      </c>
      <c r="N29" s="12">
        <v>7.89</v>
      </c>
      <c r="O29" s="12">
        <v>23670</v>
      </c>
      <c r="P29" s="12"/>
      <c r="Q29" s="12"/>
      <c r="R29" s="12">
        <v>23670</v>
      </c>
      <c r="S29" s="46">
        <f t="shared" si="4"/>
        <v>571630500</v>
      </c>
      <c r="V29" s="86"/>
    </row>
    <row r="30" spans="1:22" s="14" customFormat="1" x14ac:dyDescent="0.3">
      <c r="A30" s="10" t="s">
        <v>1335</v>
      </c>
      <c r="B30" s="11" t="s">
        <v>1365</v>
      </c>
      <c r="C30" s="84">
        <v>1745352</v>
      </c>
      <c r="D30" s="11" t="s">
        <v>98</v>
      </c>
      <c r="E30" s="10"/>
      <c r="F30" s="11" t="s">
        <v>99</v>
      </c>
      <c r="G30" s="11" t="s">
        <v>81</v>
      </c>
      <c r="H30" s="11">
        <v>24150</v>
      </c>
      <c r="I30" s="11">
        <v>2</v>
      </c>
      <c r="J30" s="45" t="s">
        <v>102</v>
      </c>
      <c r="K30" s="11" t="s">
        <v>103</v>
      </c>
      <c r="L30" s="11" t="s">
        <v>32</v>
      </c>
      <c r="M30" s="12">
        <v>3000</v>
      </c>
      <c r="N30" s="12">
        <v>7.89</v>
      </c>
      <c r="O30" s="12">
        <v>23670</v>
      </c>
      <c r="P30" s="12"/>
      <c r="Q30" s="12"/>
      <c r="R30" s="12">
        <v>23670</v>
      </c>
      <c r="S30" s="46">
        <f t="shared" si="4"/>
        <v>571630500</v>
      </c>
      <c r="V30" s="86"/>
    </row>
    <row r="31" spans="1:22" s="14" customFormat="1" x14ac:dyDescent="0.3">
      <c r="A31" s="10" t="s">
        <v>1335</v>
      </c>
      <c r="B31" s="11" t="s">
        <v>1365</v>
      </c>
      <c r="C31" s="84">
        <v>1745352</v>
      </c>
      <c r="D31" s="11" t="s">
        <v>98</v>
      </c>
      <c r="E31" s="10"/>
      <c r="F31" s="11" t="s">
        <v>99</v>
      </c>
      <c r="G31" s="11" t="s">
        <v>81</v>
      </c>
      <c r="H31" s="11">
        <v>24150</v>
      </c>
      <c r="I31" s="11">
        <v>3</v>
      </c>
      <c r="J31" s="45" t="s">
        <v>104</v>
      </c>
      <c r="K31" s="11" t="s">
        <v>197</v>
      </c>
      <c r="L31" s="11" t="s">
        <v>32</v>
      </c>
      <c r="M31" s="12">
        <v>3000</v>
      </c>
      <c r="N31" s="12">
        <v>2.4900000000000002</v>
      </c>
      <c r="O31" s="12">
        <v>7470</v>
      </c>
      <c r="P31" s="12"/>
      <c r="Q31" s="12"/>
      <c r="R31" s="12">
        <v>7470</v>
      </c>
      <c r="S31" s="46">
        <f t="shared" si="4"/>
        <v>180400500</v>
      </c>
      <c r="V31" s="86"/>
    </row>
    <row r="32" spans="1:22" s="14" customFormat="1" x14ac:dyDescent="0.3">
      <c r="A32" s="10" t="s">
        <v>1335</v>
      </c>
      <c r="B32" s="11" t="s">
        <v>1365</v>
      </c>
      <c r="C32" s="84">
        <v>1745352</v>
      </c>
      <c r="D32" s="11" t="s">
        <v>98</v>
      </c>
      <c r="E32" s="10"/>
      <c r="F32" s="11" t="s">
        <v>99</v>
      </c>
      <c r="G32" s="11" t="s">
        <v>81</v>
      </c>
      <c r="H32" s="11">
        <v>24150</v>
      </c>
      <c r="I32" s="11">
        <v>4</v>
      </c>
      <c r="J32" s="45"/>
      <c r="K32" s="11" t="s">
        <v>1407</v>
      </c>
      <c r="L32" s="11" t="s">
        <v>46</v>
      </c>
      <c r="M32" s="12">
        <v>0</v>
      </c>
      <c r="N32" s="12">
        <v>0</v>
      </c>
      <c r="O32" s="12">
        <v>0</v>
      </c>
      <c r="P32" s="12"/>
      <c r="Q32" s="12"/>
      <c r="R32" s="12">
        <v>0</v>
      </c>
      <c r="S32" s="46">
        <f t="shared" si="4"/>
        <v>0</v>
      </c>
      <c r="V32" s="86"/>
    </row>
    <row r="33" spans="1:22" s="14" customFormat="1" x14ac:dyDescent="0.3">
      <c r="A33" s="10" t="s">
        <v>1344</v>
      </c>
      <c r="B33" s="11" t="s">
        <v>1367</v>
      </c>
      <c r="C33" s="84">
        <v>1745371</v>
      </c>
      <c r="D33" s="11" t="s">
        <v>98</v>
      </c>
      <c r="E33" s="10"/>
      <c r="F33" s="11" t="s">
        <v>99</v>
      </c>
      <c r="G33" s="11" t="s">
        <v>81</v>
      </c>
      <c r="H33" s="11">
        <v>24070</v>
      </c>
      <c r="I33" s="11">
        <v>1</v>
      </c>
      <c r="J33" s="45" t="s">
        <v>100</v>
      </c>
      <c r="K33" s="11" t="s">
        <v>101</v>
      </c>
      <c r="L33" s="11" t="s">
        <v>32</v>
      </c>
      <c r="M33" s="12">
        <v>1500</v>
      </c>
      <c r="N33" s="12">
        <v>7.89</v>
      </c>
      <c r="O33" s="12">
        <v>11835</v>
      </c>
      <c r="P33" s="12"/>
      <c r="Q33" s="12"/>
      <c r="R33" s="12">
        <v>11835</v>
      </c>
      <c r="S33" s="46">
        <f t="shared" si="4"/>
        <v>284868450</v>
      </c>
      <c r="V33" s="86"/>
    </row>
    <row r="34" spans="1:22" s="14" customFormat="1" x14ac:dyDescent="0.3">
      <c r="A34" s="10" t="s">
        <v>1344</v>
      </c>
      <c r="B34" s="11" t="s">
        <v>1367</v>
      </c>
      <c r="C34" s="84">
        <v>1745371</v>
      </c>
      <c r="D34" s="11" t="s">
        <v>98</v>
      </c>
      <c r="E34" s="10"/>
      <c r="F34" s="11" t="s">
        <v>99</v>
      </c>
      <c r="G34" s="11" t="s">
        <v>81</v>
      </c>
      <c r="H34" s="11">
        <v>24070</v>
      </c>
      <c r="I34" s="11">
        <v>2</v>
      </c>
      <c r="J34" s="45" t="s">
        <v>102</v>
      </c>
      <c r="K34" s="11" t="s">
        <v>103</v>
      </c>
      <c r="L34" s="11" t="s">
        <v>32</v>
      </c>
      <c r="M34" s="12">
        <v>1500</v>
      </c>
      <c r="N34" s="12">
        <v>7.89</v>
      </c>
      <c r="O34" s="12">
        <v>11835</v>
      </c>
      <c r="P34" s="12"/>
      <c r="Q34" s="12"/>
      <c r="R34" s="12">
        <v>11835</v>
      </c>
      <c r="S34" s="46">
        <f t="shared" si="4"/>
        <v>284868450</v>
      </c>
      <c r="V34" s="86"/>
    </row>
    <row r="35" spans="1:22" s="14" customFormat="1" x14ac:dyDescent="0.3">
      <c r="A35" s="10" t="s">
        <v>1344</v>
      </c>
      <c r="B35" s="11" t="s">
        <v>1367</v>
      </c>
      <c r="C35" s="84">
        <v>1745371</v>
      </c>
      <c r="D35" s="11" t="s">
        <v>98</v>
      </c>
      <c r="E35" s="10"/>
      <c r="F35" s="11" t="s">
        <v>99</v>
      </c>
      <c r="G35" s="11" t="s">
        <v>81</v>
      </c>
      <c r="H35" s="11">
        <v>24070</v>
      </c>
      <c r="I35" s="11">
        <v>3</v>
      </c>
      <c r="J35" s="45" t="s">
        <v>104</v>
      </c>
      <c r="K35" s="11" t="s">
        <v>197</v>
      </c>
      <c r="L35" s="11" t="s">
        <v>32</v>
      </c>
      <c r="M35" s="12">
        <v>3000</v>
      </c>
      <c r="N35" s="12">
        <v>2.4900000000000002</v>
      </c>
      <c r="O35" s="12">
        <v>7470</v>
      </c>
      <c r="P35" s="12"/>
      <c r="Q35" s="12"/>
      <c r="R35" s="12">
        <v>7470</v>
      </c>
      <c r="S35" s="46">
        <f t="shared" si="4"/>
        <v>179802900</v>
      </c>
      <c r="V35" s="86"/>
    </row>
    <row r="36" spans="1:22" s="14" customFormat="1" x14ac:dyDescent="0.3">
      <c r="A36" s="10" t="s">
        <v>1344</v>
      </c>
      <c r="B36" s="11" t="s">
        <v>1367</v>
      </c>
      <c r="C36" s="84">
        <v>1745371</v>
      </c>
      <c r="D36" s="11" t="s">
        <v>98</v>
      </c>
      <c r="E36" s="10"/>
      <c r="F36" s="11" t="s">
        <v>99</v>
      </c>
      <c r="G36" s="11" t="s">
        <v>81</v>
      </c>
      <c r="H36" s="11">
        <v>24070</v>
      </c>
      <c r="I36" s="11">
        <v>4</v>
      </c>
      <c r="J36" s="45" t="s">
        <v>106</v>
      </c>
      <c r="K36" s="11" t="s">
        <v>107</v>
      </c>
      <c r="L36" s="11" t="s">
        <v>32</v>
      </c>
      <c r="M36" s="12">
        <v>1500</v>
      </c>
      <c r="N36" s="12">
        <v>7.9</v>
      </c>
      <c r="O36" s="12">
        <v>11850</v>
      </c>
      <c r="P36" s="12"/>
      <c r="Q36" s="12"/>
      <c r="R36" s="12">
        <v>11850</v>
      </c>
      <c r="S36" s="46">
        <f t="shared" si="4"/>
        <v>285229500</v>
      </c>
      <c r="V36" s="86"/>
    </row>
    <row r="37" spans="1:22" s="14" customFormat="1" x14ac:dyDescent="0.3">
      <c r="A37" s="10" t="s">
        <v>1344</v>
      </c>
      <c r="B37" s="11" t="s">
        <v>1367</v>
      </c>
      <c r="C37" s="84">
        <v>1745371</v>
      </c>
      <c r="D37" s="11" t="s">
        <v>98</v>
      </c>
      <c r="E37" s="10"/>
      <c r="F37" s="11" t="s">
        <v>99</v>
      </c>
      <c r="G37" s="11" t="s">
        <v>81</v>
      </c>
      <c r="H37" s="11">
        <v>24070</v>
      </c>
      <c r="I37" s="11">
        <v>5</v>
      </c>
      <c r="J37" s="45" t="s">
        <v>108</v>
      </c>
      <c r="K37" s="11" t="s">
        <v>109</v>
      </c>
      <c r="L37" s="11" t="s">
        <v>32</v>
      </c>
      <c r="M37" s="12">
        <v>1500</v>
      </c>
      <c r="N37" s="12">
        <v>2.77</v>
      </c>
      <c r="O37" s="12">
        <v>4155</v>
      </c>
      <c r="P37" s="12"/>
      <c r="Q37" s="12"/>
      <c r="R37" s="12">
        <v>4155</v>
      </c>
      <c r="S37" s="46">
        <f t="shared" si="4"/>
        <v>100010850</v>
      </c>
      <c r="V37" s="86"/>
    </row>
    <row r="38" spans="1:22" s="14" customFormat="1" x14ac:dyDescent="0.3">
      <c r="A38" s="10" t="s">
        <v>1344</v>
      </c>
      <c r="B38" s="11" t="s">
        <v>1367</v>
      </c>
      <c r="C38" s="84">
        <v>1745371</v>
      </c>
      <c r="D38" s="11" t="s">
        <v>98</v>
      </c>
      <c r="E38" s="10"/>
      <c r="F38" s="11" t="s">
        <v>99</v>
      </c>
      <c r="G38" s="11" t="s">
        <v>81</v>
      </c>
      <c r="H38" s="11">
        <v>24070</v>
      </c>
      <c r="I38" s="11">
        <v>6</v>
      </c>
      <c r="J38" s="45" t="s">
        <v>312</v>
      </c>
      <c r="K38" s="11" t="s">
        <v>313</v>
      </c>
      <c r="L38" s="11" t="s">
        <v>32</v>
      </c>
      <c r="M38" s="12">
        <v>1500</v>
      </c>
      <c r="N38" s="12">
        <v>7.9</v>
      </c>
      <c r="O38" s="12">
        <v>11850</v>
      </c>
      <c r="P38" s="12"/>
      <c r="Q38" s="12"/>
      <c r="R38" s="12">
        <v>11850</v>
      </c>
      <c r="S38" s="46">
        <f t="shared" si="4"/>
        <v>285229500</v>
      </c>
      <c r="V38" s="86"/>
    </row>
    <row r="39" spans="1:22" s="14" customFormat="1" x14ac:dyDescent="0.3">
      <c r="A39" s="10" t="s">
        <v>1344</v>
      </c>
      <c r="B39" s="11" t="s">
        <v>1367</v>
      </c>
      <c r="C39" s="84">
        <v>1745371</v>
      </c>
      <c r="D39" s="11" t="s">
        <v>98</v>
      </c>
      <c r="E39" s="10"/>
      <c r="F39" s="11" t="s">
        <v>99</v>
      </c>
      <c r="G39" s="11" t="s">
        <v>81</v>
      </c>
      <c r="H39" s="11">
        <v>24070</v>
      </c>
      <c r="I39" s="11">
        <v>7</v>
      </c>
      <c r="J39" s="45"/>
      <c r="K39" s="11" t="s">
        <v>1417</v>
      </c>
      <c r="L39" s="11" t="s">
        <v>46</v>
      </c>
      <c r="M39" s="12">
        <v>0</v>
      </c>
      <c r="N39" s="12">
        <v>0</v>
      </c>
      <c r="O39" s="12">
        <v>0</v>
      </c>
      <c r="P39" s="12"/>
      <c r="Q39" s="12"/>
      <c r="R39" s="12">
        <v>0</v>
      </c>
      <c r="S39" s="46">
        <f t="shared" si="4"/>
        <v>0</v>
      </c>
      <c r="V39" s="86"/>
    </row>
    <row r="40" spans="1:22" s="14" customFormat="1" x14ac:dyDescent="0.3">
      <c r="A40" s="10" t="s">
        <v>1435</v>
      </c>
      <c r="B40" s="11" t="s">
        <v>1436</v>
      </c>
      <c r="C40" s="84">
        <v>1745357</v>
      </c>
      <c r="D40" s="11" t="s">
        <v>347</v>
      </c>
      <c r="E40" s="10"/>
      <c r="F40" s="11" t="s">
        <v>348</v>
      </c>
      <c r="G40" s="11" t="s">
        <v>81</v>
      </c>
      <c r="H40" s="11">
        <v>24088</v>
      </c>
      <c r="I40" s="11">
        <v>1</v>
      </c>
      <c r="J40" s="11" t="s">
        <v>147</v>
      </c>
      <c r="K40" s="11" t="s">
        <v>148</v>
      </c>
      <c r="L40" s="11" t="s">
        <v>32</v>
      </c>
      <c r="M40" s="12">
        <v>1000</v>
      </c>
      <c r="N40" s="12">
        <v>4.8499999999999996</v>
      </c>
      <c r="O40" s="12">
        <v>4850</v>
      </c>
      <c r="P40" s="12">
        <v>0</v>
      </c>
      <c r="Q40" s="12">
        <v>0</v>
      </c>
      <c r="R40" s="12">
        <v>4850</v>
      </c>
      <c r="S40" s="46">
        <f t="shared" si="4"/>
        <v>116826800</v>
      </c>
      <c r="V40" s="86"/>
    </row>
    <row r="41" spans="1:22" s="14" customFormat="1" x14ac:dyDescent="0.3">
      <c r="A41" s="10" t="s">
        <v>1435</v>
      </c>
      <c r="B41" s="11" t="s">
        <v>1436</v>
      </c>
      <c r="C41" s="84">
        <v>1745357</v>
      </c>
      <c r="D41" s="11" t="s">
        <v>347</v>
      </c>
      <c r="E41" s="10"/>
      <c r="F41" s="11" t="s">
        <v>348</v>
      </c>
      <c r="G41" s="11" t="s">
        <v>81</v>
      </c>
      <c r="H41" s="11">
        <v>24088</v>
      </c>
      <c r="I41" s="11">
        <v>2</v>
      </c>
      <c r="J41" s="11" t="s">
        <v>149</v>
      </c>
      <c r="K41" s="11" t="s">
        <v>150</v>
      </c>
      <c r="L41" s="11" t="s">
        <v>32</v>
      </c>
      <c r="M41" s="12">
        <v>500</v>
      </c>
      <c r="N41" s="12">
        <v>4.8499999999999996</v>
      </c>
      <c r="O41" s="12">
        <v>2425</v>
      </c>
      <c r="P41" s="12">
        <v>0</v>
      </c>
      <c r="Q41" s="12">
        <v>0</v>
      </c>
      <c r="R41" s="12">
        <v>2425</v>
      </c>
      <c r="S41" s="46">
        <f t="shared" si="4"/>
        <v>58413400</v>
      </c>
      <c r="V41" s="86"/>
    </row>
    <row r="42" spans="1:22" s="14" customFormat="1" x14ac:dyDescent="0.3">
      <c r="A42" s="10" t="s">
        <v>1435</v>
      </c>
      <c r="B42" s="11" t="s">
        <v>1436</v>
      </c>
      <c r="C42" s="84">
        <v>1745357</v>
      </c>
      <c r="D42" s="11" t="s">
        <v>347</v>
      </c>
      <c r="E42" s="10"/>
      <c r="F42" s="11" t="s">
        <v>348</v>
      </c>
      <c r="G42" s="11" t="s">
        <v>81</v>
      </c>
      <c r="H42" s="11">
        <v>24088</v>
      </c>
      <c r="I42" s="11">
        <v>3</v>
      </c>
      <c r="J42" s="11" t="s">
        <v>82</v>
      </c>
      <c r="K42" s="11" t="s">
        <v>83</v>
      </c>
      <c r="L42" s="11" t="s">
        <v>32</v>
      </c>
      <c r="M42" s="12">
        <v>1000</v>
      </c>
      <c r="N42" s="12">
        <v>4.8499999999999996</v>
      </c>
      <c r="O42" s="12">
        <v>4850</v>
      </c>
      <c r="P42" s="12">
        <v>0</v>
      </c>
      <c r="Q42" s="12">
        <v>0</v>
      </c>
      <c r="R42" s="12">
        <v>4850</v>
      </c>
      <c r="S42" s="46">
        <f t="shared" si="4"/>
        <v>116826800</v>
      </c>
      <c r="V42" s="86"/>
    </row>
    <row r="43" spans="1:22" s="14" customFormat="1" x14ac:dyDescent="0.3">
      <c r="A43" s="10" t="s">
        <v>1435</v>
      </c>
      <c r="B43" s="11" t="s">
        <v>1436</v>
      </c>
      <c r="C43" s="84">
        <v>1745357</v>
      </c>
      <c r="D43" s="11" t="s">
        <v>347</v>
      </c>
      <c r="E43" s="10"/>
      <c r="F43" s="11" t="s">
        <v>348</v>
      </c>
      <c r="G43" s="11" t="s">
        <v>81</v>
      </c>
      <c r="H43" s="11">
        <v>24088</v>
      </c>
      <c r="I43" s="11">
        <v>4</v>
      </c>
      <c r="J43" s="11" t="s">
        <v>84</v>
      </c>
      <c r="K43" s="11" t="s">
        <v>85</v>
      </c>
      <c r="L43" s="11" t="s">
        <v>32</v>
      </c>
      <c r="M43" s="12">
        <v>200</v>
      </c>
      <c r="N43" s="12">
        <v>4.8499999999999996</v>
      </c>
      <c r="O43" s="12">
        <v>970</v>
      </c>
      <c r="P43" s="12">
        <v>0</v>
      </c>
      <c r="Q43" s="12">
        <v>0</v>
      </c>
      <c r="R43" s="12">
        <v>970</v>
      </c>
      <c r="S43" s="46">
        <f t="shared" si="4"/>
        <v>23365360</v>
      </c>
      <c r="V43" s="86"/>
    </row>
    <row r="44" spans="1:22" s="14" customFormat="1" x14ac:dyDescent="0.3">
      <c r="A44" s="10" t="s">
        <v>1435</v>
      </c>
      <c r="B44" s="11" t="s">
        <v>1436</v>
      </c>
      <c r="C44" s="84">
        <v>1745357</v>
      </c>
      <c r="D44" s="11" t="s">
        <v>347</v>
      </c>
      <c r="E44" s="10"/>
      <c r="F44" s="11" t="s">
        <v>348</v>
      </c>
      <c r="G44" s="11" t="s">
        <v>81</v>
      </c>
      <c r="H44" s="11">
        <v>24088</v>
      </c>
      <c r="I44" s="11">
        <v>5</v>
      </c>
      <c r="J44" s="11" t="s">
        <v>86</v>
      </c>
      <c r="K44" s="11" t="s">
        <v>87</v>
      </c>
      <c r="L44" s="11" t="s">
        <v>32</v>
      </c>
      <c r="M44" s="12">
        <v>2000</v>
      </c>
      <c r="N44" s="12">
        <v>4.1100000000000003</v>
      </c>
      <c r="O44" s="12">
        <v>8220</v>
      </c>
      <c r="P44" s="12">
        <v>0</v>
      </c>
      <c r="Q44" s="12">
        <v>0</v>
      </c>
      <c r="R44" s="12">
        <v>8220</v>
      </c>
      <c r="S44" s="46">
        <f t="shared" si="4"/>
        <v>198003360</v>
      </c>
      <c r="V44" s="86"/>
    </row>
    <row r="45" spans="1:22" s="14" customFormat="1" x14ac:dyDescent="0.3">
      <c r="A45" s="10" t="s">
        <v>1435</v>
      </c>
      <c r="B45" s="11" t="s">
        <v>1436</v>
      </c>
      <c r="C45" s="84">
        <v>1745357</v>
      </c>
      <c r="D45" s="11" t="s">
        <v>347</v>
      </c>
      <c r="E45" s="10"/>
      <c r="F45" s="11" t="s">
        <v>348</v>
      </c>
      <c r="G45" s="11" t="s">
        <v>81</v>
      </c>
      <c r="H45" s="11">
        <v>24088</v>
      </c>
      <c r="I45" s="11">
        <v>6</v>
      </c>
      <c r="J45" s="11" t="s">
        <v>127</v>
      </c>
      <c r="K45" s="11" t="s">
        <v>128</v>
      </c>
      <c r="L45" s="11" t="s">
        <v>32</v>
      </c>
      <c r="M45" s="12">
        <v>1000</v>
      </c>
      <c r="N45" s="12">
        <v>4.1100000000000003</v>
      </c>
      <c r="O45" s="12">
        <v>4110</v>
      </c>
      <c r="P45" s="12">
        <v>0</v>
      </c>
      <c r="Q45" s="12">
        <v>0</v>
      </c>
      <c r="R45" s="12">
        <v>4110</v>
      </c>
      <c r="S45" s="46">
        <f t="shared" si="4"/>
        <v>99001680</v>
      </c>
      <c r="V45" s="86"/>
    </row>
    <row r="46" spans="1:22" s="14" customFormat="1" x14ac:dyDescent="0.3">
      <c r="A46" s="10" t="s">
        <v>1435</v>
      </c>
      <c r="B46" s="11" t="s">
        <v>1436</v>
      </c>
      <c r="C46" s="84">
        <v>1745357</v>
      </c>
      <c r="D46" s="11" t="s">
        <v>347</v>
      </c>
      <c r="E46" s="10"/>
      <c r="F46" s="11" t="s">
        <v>348</v>
      </c>
      <c r="G46" s="11" t="s">
        <v>81</v>
      </c>
      <c r="H46" s="11">
        <v>24088</v>
      </c>
      <c r="I46" s="11">
        <v>7</v>
      </c>
      <c r="J46" s="11" t="s">
        <v>1390</v>
      </c>
      <c r="K46" s="11" t="s">
        <v>1437</v>
      </c>
      <c r="L46" s="11" t="s">
        <v>32</v>
      </c>
      <c r="M46" s="12">
        <v>100</v>
      </c>
      <c r="N46" s="12">
        <v>1.88</v>
      </c>
      <c r="O46" s="12">
        <v>188</v>
      </c>
      <c r="P46" s="12">
        <v>0</v>
      </c>
      <c r="Q46" s="12">
        <v>0</v>
      </c>
      <c r="R46" s="12">
        <v>188</v>
      </c>
      <c r="S46" s="46">
        <f t="shared" si="4"/>
        <v>4528544</v>
      </c>
      <c r="V46" s="86"/>
    </row>
    <row r="47" spans="1:22" s="14" customFormat="1" x14ac:dyDescent="0.3">
      <c r="A47" s="10" t="s">
        <v>1435</v>
      </c>
      <c r="B47" s="11" t="s">
        <v>1436</v>
      </c>
      <c r="C47" s="84">
        <v>1745357</v>
      </c>
      <c r="D47" s="11" t="s">
        <v>347</v>
      </c>
      <c r="E47" s="10"/>
      <c r="F47" s="11" t="s">
        <v>348</v>
      </c>
      <c r="G47" s="11" t="s">
        <v>81</v>
      </c>
      <c r="H47" s="11">
        <v>24088</v>
      </c>
      <c r="I47" s="11">
        <v>8</v>
      </c>
      <c r="J47" s="11"/>
      <c r="K47" s="11" t="s">
        <v>1438</v>
      </c>
      <c r="L47" s="11" t="s">
        <v>46</v>
      </c>
      <c r="M47" s="12">
        <v>0</v>
      </c>
      <c r="N47" s="12">
        <v>0</v>
      </c>
      <c r="O47" s="12">
        <v>0</v>
      </c>
      <c r="P47" s="12">
        <v>0</v>
      </c>
      <c r="Q47" s="12">
        <v>0</v>
      </c>
      <c r="R47" s="12">
        <v>0</v>
      </c>
      <c r="S47" s="46">
        <f t="shared" si="4"/>
        <v>0</v>
      </c>
      <c r="V47" s="86"/>
    </row>
    <row r="48" spans="1:22" s="14" customFormat="1" x14ac:dyDescent="0.3">
      <c r="A48" s="10" t="s">
        <v>1439</v>
      </c>
      <c r="B48" s="11" t="s">
        <v>1436</v>
      </c>
      <c r="C48" s="84">
        <v>1745376</v>
      </c>
      <c r="D48" s="11" t="s">
        <v>347</v>
      </c>
      <c r="E48" s="10"/>
      <c r="F48" s="11" t="s">
        <v>348</v>
      </c>
      <c r="G48" s="11" t="s">
        <v>81</v>
      </c>
      <c r="H48" s="11">
        <v>24088</v>
      </c>
      <c r="I48" s="11">
        <v>1</v>
      </c>
      <c r="J48" s="11" t="s">
        <v>1390</v>
      </c>
      <c r="K48" s="11" t="s">
        <v>1437</v>
      </c>
      <c r="L48" s="11" t="s">
        <v>32</v>
      </c>
      <c r="M48" s="12">
        <v>100</v>
      </c>
      <c r="N48" s="12">
        <v>1.88</v>
      </c>
      <c r="O48" s="12">
        <v>188</v>
      </c>
      <c r="P48" s="12">
        <v>0</v>
      </c>
      <c r="Q48" s="12">
        <v>0</v>
      </c>
      <c r="R48" s="12">
        <v>188</v>
      </c>
      <c r="S48" s="46">
        <f t="shared" si="4"/>
        <v>4528544</v>
      </c>
      <c r="V48" s="86"/>
    </row>
    <row r="49" spans="1:22" s="14" customFormat="1" x14ac:dyDescent="0.3">
      <c r="A49" s="10" t="s">
        <v>1439</v>
      </c>
      <c r="B49" s="11" t="s">
        <v>1436</v>
      </c>
      <c r="C49" s="84">
        <v>1745376</v>
      </c>
      <c r="D49" s="11" t="s">
        <v>347</v>
      </c>
      <c r="E49" s="10"/>
      <c r="F49" s="11" t="s">
        <v>348</v>
      </c>
      <c r="G49" s="11" t="s">
        <v>81</v>
      </c>
      <c r="H49" s="11">
        <v>24088</v>
      </c>
      <c r="I49" s="11">
        <v>2</v>
      </c>
      <c r="J49" s="11" t="s">
        <v>139</v>
      </c>
      <c r="K49" s="11" t="s">
        <v>140</v>
      </c>
      <c r="L49" s="11" t="s">
        <v>32</v>
      </c>
      <c r="M49" s="12">
        <v>40</v>
      </c>
      <c r="N49" s="12">
        <v>3.68</v>
      </c>
      <c r="O49" s="12">
        <v>147.19999999999999</v>
      </c>
      <c r="P49" s="12">
        <v>0</v>
      </c>
      <c r="Q49" s="12">
        <v>0</v>
      </c>
      <c r="R49" s="12">
        <v>147.19999999999999</v>
      </c>
      <c r="S49" s="46">
        <f t="shared" si="4"/>
        <v>3545754</v>
      </c>
      <c r="V49" s="86"/>
    </row>
    <row r="50" spans="1:22" s="14" customFormat="1" x14ac:dyDescent="0.3">
      <c r="A50" s="10" t="s">
        <v>1439</v>
      </c>
      <c r="B50" s="11" t="s">
        <v>1436</v>
      </c>
      <c r="C50" s="84">
        <v>1745376</v>
      </c>
      <c r="D50" s="11" t="s">
        <v>347</v>
      </c>
      <c r="E50" s="10"/>
      <c r="F50" s="11" t="s">
        <v>348</v>
      </c>
      <c r="G50" s="11" t="s">
        <v>81</v>
      </c>
      <c r="H50" s="11">
        <v>24088</v>
      </c>
      <c r="I50" s="11">
        <v>3</v>
      </c>
      <c r="J50" s="11"/>
      <c r="K50" s="11" t="s">
        <v>1440</v>
      </c>
      <c r="L50" s="11" t="s">
        <v>46</v>
      </c>
      <c r="M50" s="12">
        <v>0</v>
      </c>
      <c r="N50" s="12">
        <v>0</v>
      </c>
      <c r="O50" s="12">
        <v>0</v>
      </c>
      <c r="P50" s="12">
        <v>0</v>
      </c>
      <c r="Q50" s="12">
        <v>0</v>
      </c>
      <c r="R50" s="12">
        <v>0</v>
      </c>
      <c r="S50" s="46">
        <f t="shared" si="4"/>
        <v>0</v>
      </c>
      <c r="V50" s="86"/>
    </row>
    <row r="51" spans="1:22" s="14" customFormat="1" x14ac:dyDescent="0.3">
      <c r="A51" s="10" t="s">
        <v>1441</v>
      </c>
      <c r="B51" s="11" t="s">
        <v>1442</v>
      </c>
      <c r="C51" s="84">
        <v>1745378</v>
      </c>
      <c r="D51" s="11" t="s">
        <v>98</v>
      </c>
      <c r="E51" s="10"/>
      <c r="F51" s="11" t="s">
        <v>99</v>
      </c>
      <c r="G51" s="11" t="s">
        <v>81</v>
      </c>
      <c r="H51" s="11">
        <v>24115</v>
      </c>
      <c r="I51" s="11">
        <v>1</v>
      </c>
      <c r="J51" s="11" t="s">
        <v>100</v>
      </c>
      <c r="K51" s="11" t="s">
        <v>101</v>
      </c>
      <c r="L51" s="11" t="s">
        <v>32</v>
      </c>
      <c r="M51" s="12">
        <v>1500</v>
      </c>
      <c r="N51" s="12">
        <v>7.89</v>
      </c>
      <c r="O51" s="12">
        <v>11835</v>
      </c>
      <c r="P51" s="12">
        <v>0</v>
      </c>
      <c r="Q51" s="12">
        <v>0</v>
      </c>
      <c r="R51" s="12">
        <v>11835</v>
      </c>
      <c r="S51" s="46">
        <f t="shared" si="4"/>
        <v>285401025</v>
      </c>
      <c r="V51" s="86"/>
    </row>
    <row r="52" spans="1:22" s="14" customFormat="1" x14ac:dyDescent="0.3">
      <c r="A52" s="10" t="s">
        <v>1441</v>
      </c>
      <c r="B52" s="11" t="s">
        <v>1442</v>
      </c>
      <c r="C52" s="84">
        <v>1745378</v>
      </c>
      <c r="D52" s="11" t="s">
        <v>98</v>
      </c>
      <c r="E52" s="10"/>
      <c r="F52" s="11" t="s">
        <v>99</v>
      </c>
      <c r="G52" s="11" t="s">
        <v>81</v>
      </c>
      <c r="H52" s="11">
        <v>24115</v>
      </c>
      <c r="I52" s="11">
        <v>2</v>
      </c>
      <c r="J52" s="11" t="s">
        <v>102</v>
      </c>
      <c r="K52" s="11" t="s">
        <v>103</v>
      </c>
      <c r="L52" s="11" t="s">
        <v>32</v>
      </c>
      <c r="M52" s="12">
        <v>1500</v>
      </c>
      <c r="N52" s="12">
        <v>7.89</v>
      </c>
      <c r="O52" s="12">
        <v>11835</v>
      </c>
      <c r="P52" s="12">
        <v>0</v>
      </c>
      <c r="Q52" s="12">
        <v>0</v>
      </c>
      <c r="R52" s="12">
        <v>11835</v>
      </c>
      <c r="S52" s="46">
        <f t="shared" si="4"/>
        <v>285401025</v>
      </c>
      <c r="V52" s="86"/>
    </row>
    <row r="53" spans="1:22" s="14" customFormat="1" x14ac:dyDescent="0.3">
      <c r="A53" s="10" t="s">
        <v>1441</v>
      </c>
      <c r="B53" s="11" t="s">
        <v>1442</v>
      </c>
      <c r="C53" s="84">
        <v>1745378</v>
      </c>
      <c r="D53" s="11" t="s">
        <v>98</v>
      </c>
      <c r="E53" s="10"/>
      <c r="F53" s="11" t="s">
        <v>99</v>
      </c>
      <c r="G53" s="11" t="s">
        <v>81</v>
      </c>
      <c r="H53" s="11">
        <v>24115</v>
      </c>
      <c r="I53" s="11">
        <v>3</v>
      </c>
      <c r="J53" s="11" t="s">
        <v>104</v>
      </c>
      <c r="K53" s="11" t="s">
        <v>197</v>
      </c>
      <c r="L53" s="11" t="s">
        <v>32</v>
      </c>
      <c r="M53" s="12">
        <v>4500</v>
      </c>
      <c r="N53" s="12">
        <v>2.4900000000000002</v>
      </c>
      <c r="O53" s="12">
        <v>11205</v>
      </c>
      <c r="P53" s="12">
        <v>0</v>
      </c>
      <c r="Q53" s="12">
        <v>0</v>
      </c>
      <c r="R53" s="12">
        <v>11205</v>
      </c>
      <c r="S53" s="46">
        <f t="shared" si="4"/>
        <v>270208575</v>
      </c>
      <c r="V53" s="86"/>
    </row>
    <row r="54" spans="1:22" s="14" customFormat="1" x14ac:dyDescent="0.3">
      <c r="A54" s="10" t="s">
        <v>1441</v>
      </c>
      <c r="B54" s="11" t="s">
        <v>1442</v>
      </c>
      <c r="C54" s="84">
        <v>1745378</v>
      </c>
      <c r="D54" s="11" t="s">
        <v>98</v>
      </c>
      <c r="E54" s="10"/>
      <c r="F54" s="11" t="s">
        <v>99</v>
      </c>
      <c r="G54" s="11" t="s">
        <v>81</v>
      </c>
      <c r="H54" s="11">
        <v>24115</v>
      </c>
      <c r="I54" s="11">
        <v>4</v>
      </c>
      <c r="J54" s="11" t="s">
        <v>108</v>
      </c>
      <c r="K54" s="11" t="s">
        <v>109</v>
      </c>
      <c r="L54" s="11" t="s">
        <v>32</v>
      </c>
      <c r="M54" s="12">
        <v>1500</v>
      </c>
      <c r="N54" s="12">
        <v>2.77</v>
      </c>
      <c r="O54" s="12">
        <v>4155</v>
      </c>
      <c r="P54" s="12">
        <v>0</v>
      </c>
      <c r="Q54" s="12">
        <v>0</v>
      </c>
      <c r="R54" s="12">
        <v>4155</v>
      </c>
      <c r="S54" s="46">
        <f t="shared" si="4"/>
        <v>100197825</v>
      </c>
      <c r="V54" s="86"/>
    </row>
    <row r="55" spans="1:22" s="14" customFormat="1" x14ac:dyDescent="0.3">
      <c r="A55" s="10" t="s">
        <v>1441</v>
      </c>
      <c r="B55" s="11" t="s">
        <v>1442</v>
      </c>
      <c r="C55" s="84">
        <v>1745378</v>
      </c>
      <c r="D55" s="11" t="s">
        <v>98</v>
      </c>
      <c r="E55" s="10"/>
      <c r="F55" s="11" t="s">
        <v>99</v>
      </c>
      <c r="G55" s="11" t="s">
        <v>81</v>
      </c>
      <c r="H55" s="11">
        <v>24115</v>
      </c>
      <c r="I55" s="11">
        <v>5</v>
      </c>
      <c r="J55" s="11"/>
      <c r="K55" s="11" t="s">
        <v>1443</v>
      </c>
      <c r="L55" s="11" t="s">
        <v>46</v>
      </c>
      <c r="M55" s="12">
        <v>0</v>
      </c>
      <c r="N55" s="12">
        <v>0</v>
      </c>
      <c r="O55" s="12">
        <v>0</v>
      </c>
      <c r="P55" s="12">
        <v>0</v>
      </c>
      <c r="Q55" s="12">
        <v>0</v>
      </c>
      <c r="R55" s="12">
        <v>0</v>
      </c>
      <c r="S55" s="46">
        <f t="shared" si="4"/>
        <v>0</v>
      </c>
      <c r="V55" s="86"/>
    </row>
    <row r="56" spans="1:22" s="14" customFormat="1" x14ac:dyDescent="0.3">
      <c r="A56" s="10" t="s">
        <v>1444</v>
      </c>
      <c r="B56" s="11" t="s">
        <v>1445</v>
      </c>
      <c r="C56" s="84">
        <v>1745346</v>
      </c>
      <c r="D56" s="11" t="s">
        <v>303</v>
      </c>
      <c r="E56" s="10"/>
      <c r="F56" s="11" t="s">
        <v>304</v>
      </c>
      <c r="G56" s="11" t="s">
        <v>81</v>
      </c>
      <c r="H56" s="11">
        <v>24140</v>
      </c>
      <c r="I56" s="11">
        <v>1</v>
      </c>
      <c r="J56" s="11" t="s">
        <v>307</v>
      </c>
      <c r="K56" s="11" t="s">
        <v>308</v>
      </c>
      <c r="L56" s="11" t="s">
        <v>32</v>
      </c>
      <c r="M56" s="12">
        <v>5000</v>
      </c>
      <c r="N56" s="12">
        <v>9.7880000000000003</v>
      </c>
      <c r="O56" s="12">
        <v>48940</v>
      </c>
      <c r="P56" s="12">
        <v>0</v>
      </c>
      <c r="Q56" s="12">
        <v>0</v>
      </c>
      <c r="R56" s="12">
        <v>48940</v>
      </c>
      <c r="S56" s="46">
        <f t="shared" si="4"/>
        <v>1181411600</v>
      </c>
      <c r="V56" s="86"/>
    </row>
    <row r="57" spans="1:22" s="14" customFormat="1" x14ac:dyDescent="0.3">
      <c r="A57" s="10" t="s">
        <v>1444</v>
      </c>
      <c r="B57" s="11" t="s">
        <v>1445</v>
      </c>
      <c r="C57" s="84">
        <v>1745346</v>
      </c>
      <c r="D57" s="11" t="s">
        <v>303</v>
      </c>
      <c r="E57" s="10"/>
      <c r="F57" s="11" t="s">
        <v>304</v>
      </c>
      <c r="G57" s="11" t="s">
        <v>81</v>
      </c>
      <c r="H57" s="11">
        <v>24140</v>
      </c>
      <c r="I57" s="11">
        <v>2</v>
      </c>
      <c r="J57" s="11"/>
      <c r="K57" s="11" t="s">
        <v>1446</v>
      </c>
      <c r="L57" s="11" t="s">
        <v>46</v>
      </c>
      <c r="M57" s="12">
        <v>0</v>
      </c>
      <c r="N57" s="12">
        <v>0</v>
      </c>
      <c r="O57" s="12">
        <v>0</v>
      </c>
      <c r="P57" s="12">
        <v>0</v>
      </c>
      <c r="Q57" s="12">
        <v>0</v>
      </c>
      <c r="R57" s="12">
        <v>0</v>
      </c>
      <c r="S57" s="46">
        <f t="shared" si="4"/>
        <v>0</v>
      </c>
      <c r="V57" s="86"/>
    </row>
    <row r="58" spans="1:22" s="14" customFormat="1" x14ac:dyDescent="0.3">
      <c r="A58" s="10" t="s">
        <v>1447</v>
      </c>
      <c r="B58" s="11" t="s">
        <v>1445</v>
      </c>
      <c r="C58" s="84">
        <v>1745375</v>
      </c>
      <c r="D58" s="11" t="s">
        <v>303</v>
      </c>
      <c r="E58" s="10"/>
      <c r="F58" s="11" t="s">
        <v>304</v>
      </c>
      <c r="G58" s="11" t="s">
        <v>81</v>
      </c>
      <c r="H58" s="11">
        <v>24140</v>
      </c>
      <c r="I58" s="11">
        <v>1</v>
      </c>
      <c r="J58" s="11" t="s">
        <v>305</v>
      </c>
      <c r="K58" s="11" t="s">
        <v>306</v>
      </c>
      <c r="L58" s="11" t="s">
        <v>32</v>
      </c>
      <c r="M58" s="12">
        <v>7000</v>
      </c>
      <c r="N58" s="12">
        <v>8.9</v>
      </c>
      <c r="O58" s="12">
        <v>62300</v>
      </c>
      <c r="P58" s="12">
        <v>0</v>
      </c>
      <c r="Q58" s="12">
        <v>0</v>
      </c>
      <c r="R58" s="12">
        <v>62300</v>
      </c>
      <c r="S58" s="46">
        <f t="shared" si="4"/>
        <v>1503922000</v>
      </c>
      <c r="V58" s="86"/>
    </row>
    <row r="59" spans="1:22" s="14" customFormat="1" x14ac:dyDescent="0.3">
      <c r="A59" s="10" t="s">
        <v>1447</v>
      </c>
      <c r="B59" s="11" t="s">
        <v>1445</v>
      </c>
      <c r="C59" s="84">
        <v>1745375</v>
      </c>
      <c r="D59" s="11" t="s">
        <v>303</v>
      </c>
      <c r="E59" s="10"/>
      <c r="F59" s="11" t="s">
        <v>304</v>
      </c>
      <c r="G59" s="11" t="s">
        <v>81</v>
      </c>
      <c r="H59" s="11">
        <v>24140</v>
      </c>
      <c r="I59" s="11">
        <v>2</v>
      </c>
      <c r="J59" s="11" t="s">
        <v>307</v>
      </c>
      <c r="K59" s="11" t="s">
        <v>308</v>
      </c>
      <c r="L59" s="11" t="s">
        <v>32</v>
      </c>
      <c r="M59" s="12">
        <v>5000</v>
      </c>
      <c r="N59" s="12">
        <v>9.7880000000000003</v>
      </c>
      <c r="O59" s="12">
        <v>48940</v>
      </c>
      <c r="P59" s="12">
        <v>0</v>
      </c>
      <c r="Q59" s="12">
        <v>0</v>
      </c>
      <c r="R59" s="12">
        <v>48940</v>
      </c>
      <c r="S59" s="46">
        <f t="shared" si="4"/>
        <v>1181411600</v>
      </c>
      <c r="V59" s="86"/>
    </row>
    <row r="60" spans="1:22" s="14" customFormat="1" x14ac:dyDescent="0.3">
      <c r="A60" s="10" t="s">
        <v>1447</v>
      </c>
      <c r="B60" s="11" t="s">
        <v>1445</v>
      </c>
      <c r="C60" s="84">
        <v>1745375</v>
      </c>
      <c r="D60" s="11" t="s">
        <v>303</v>
      </c>
      <c r="E60" s="10"/>
      <c r="F60" s="11" t="s">
        <v>304</v>
      </c>
      <c r="G60" s="11" t="s">
        <v>81</v>
      </c>
      <c r="H60" s="11">
        <v>24140</v>
      </c>
      <c r="I60" s="11">
        <v>3</v>
      </c>
      <c r="J60" s="11"/>
      <c r="K60" s="11" t="s">
        <v>1448</v>
      </c>
      <c r="L60" s="11" t="s">
        <v>46</v>
      </c>
      <c r="M60" s="12">
        <v>0</v>
      </c>
      <c r="N60" s="12">
        <v>0</v>
      </c>
      <c r="O60" s="12">
        <v>0</v>
      </c>
      <c r="P60" s="12">
        <v>0</v>
      </c>
      <c r="Q60" s="12">
        <v>0</v>
      </c>
      <c r="R60" s="12">
        <v>0</v>
      </c>
      <c r="S60" s="46">
        <f t="shared" si="4"/>
        <v>0</v>
      </c>
      <c r="V60" s="86"/>
    </row>
    <row r="61" spans="1:22" s="14" customFormat="1" x14ac:dyDescent="0.3">
      <c r="A61" s="10" t="s">
        <v>1449</v>
      </c>
      <c r="B61" s="11" t="s">
        <v>1450</v>
      </c>
      <c r="C61" s="84">
        <v>1745379</v>
      </c>
      <c r="D61" s="11" t="s">
        <v>27</v>
      </c>
      <c r="E61" s="10"/>
      <c r="F61" s="11" t="s">
        <v>28</v>
      </c>
      <c r="G61" s="11" t="s">
        <v>29</v>
      </c>
      <c r="H61" s="11">
        <v>26044</v>
      </c>
      <c r="I61" s="11">
        <v>1</v>
      </c>
      <c r="J61" s="11" t="s">
        <v>265</v>
      </c>
      <c r="K61" s="11" t="s">
        <v>266</v>
      </c>
      <c r="L61" s="11" t="s">
        <v>32</v>
      </c>
      <c r="M61" s="12">
        <v>2500</v>
      </c>
      <c r="N61" s="12">
        <v>3.28</v>
      </c>
      <c r="O61" s="12">
        <v>8200</v>
      </c>
      <c r="P61" s="12">
        <v>0</v>
      </c>
      <c r="Q61" s="12">
        <v>0</v>
      </c>
      <c r="R61" s="12">
        <v>8200</v>
      </c>
      <c r="S61" s="46">
        <f t="shared" si="4"/>
        <v>213560800</v>
      </c>
      <c r="V61" s="86"/>
    </row>
    <row r="62" spans="1:22" s="14" customFormat="1" x14ac:dyDescent="0.3">
      <c r="A62" s="10" t="s">
        <v>1449</v>
      </c>
      <c r="B62" s="11" t="s">
        <v>1450</v>
      </c>
      <c r="C62" s="84">
        <v>1745379</v>
      </c>
      <c r="D62" s="11" t="s">
        <v>27</v>
      </c>
      <c r="E62" s="10"/>
      <c r="F62" s="11" t="s">
        <v>28</v>
      </c>
      <c r="G62" s="11" t="s">
        <v>29</v>
      </c>
      <c r="H62" s="11">
        <v>26044</v>
      </c>
      <c r="I62" s="11">
        <v>2</v>
      </c>
      <c r="J62" s="11" t="s">
        <v>267</v>
      </c>
      <c r="K62" s="11" t="s">
        <v>268</v>
      </c>
      <c r="L62" s="11" t="s">
        <v>32</v>
      </c>
      <c r="M62" s="12">
        <v>2500</v>
      </c>
      <c r="N62" s="12">
        <v>3.28</v>
      </c>
      <c r="O62" s="12">
        <v>8200</v>
      </c>
      <c r="P62" s="12">
        <v>0</v>
      </c>
      <c r="Q62" s="12">
        <v>0</v>
      </c>
      <c r="R62" s="12">
        <v>8200</v>
      </c>
      <c r="S62" s="46">
        <f t="shared" si="4"/>
        <v>213560800</v>
      </c>
      <c r="V62" s="86"/>
    </row>
    <row r="63" spans="1:22" s="14" customFormat="1" x14ac:dyDescent="0.3">
      <c r="A63" s="10" t="s">
        <v>1449</v>
      </c>
      <c r="B63" s="11" t="s">
        <v>1450</v>
      </c>
      <c r="C63" s="84">
        <v>1745379</v>
      </c>
      <c r="D63" s="11" t="s">
        <v>27</v>
      </c>
      <c r="E63" s="10"/>
      <c r="F63" s="11" t="s">
        <v>28</v>
      </c>
      <c r="G63" s="11" t="s">
        <v>29</v>
      </c>
      <c r="H63" s="11">
        <v>26044</v>
      </c>
      <c r="I63" s="11">
        <v>3</v>
      </c>
      <c r="J63" s="11" t="s">
        <v>269</v>
      </c>
      <c r="K63" s="11" t="s">
        <v>270</v>
      </c>
      <c r="L63" s="11" t="s">
        <v>32</v>
      </c>
      <c r="M63" s="12">
        <v>2500</v>
      </c>
      <c r="N63" s="12">
        <v>3.05</v>
      </c>
      <c r="O63" s="12">
        <v>7625</v>
      </c>
      <c r="P63" s="12">
        <v>0</v>
      </c>
      <c r="Q63" s="12">
        <v>0</v>
      </c>
      <c r="R63" s="12">
        <v>7625</v>
      </c>
      <c r="S63" s="46">
        <f t="shared" si="4"/>
        <v>198585500</v>
      </c>
      <c r="V63" s="86"/>
    </row>
    <row r="64" spans="1:22" s="14" customFormat="1" x14ac:dyDescent="0.3">
      <c r="A64" s="10" t="s">
        <v>1449</v>
      </c>
      <c r="B64" s="11" t="s">
        <v>1450</v>
      </c>
      <c r="C64" s="84">
        <v>1745379</v>
      </c>
      <c r="D64" s="11" t="s">
        <v>27</v>
      </c>
      <c r="E64" s="10"/>
      <c r="F64" s="11" t="s">
        <v>28</v>
      </c>
      <c r="G64" s="11" t="s">
        <v>29</v>
      </c>
      <c r="H64" s="11">
        <v>26044</v>
      </c>
      <c r="I64" s="11">
        <v>4</v>
      </c>
      <c r="J64" s="11" t="s">
        <v>271</v>
      </c>
      <c r="K64" s="11" t="s">
        <v>272</v>
      </c>
      <c r="L64" s="11" t="s">
        <v>32</v>
      </c>
      <c r="M64" s="12">
        <v>2500</v>
      </c>
      <c r="N64" s="12">
        <v>3.07</v>
      </c>
      <c r="O64" s="12">
        <v>7675</v>
      </c>
      <c r="P64" s="12">
        <v>0</v>
      </c>
      <c r="Q64" s="12">
        <v>0</v>
      </c>
      <c r="R64" s="12">
        <v>7675</v>
      </c>
      <c r="S64" s="46">
        <f t="shared" si="4"/>
        <v>199887700</v>
      </c>
      <c r="V64" s="86"/>
    </row>
    <row r="65" spans="1:22" s="14" customFormat="1" x14ac:dyDescent="0.3">
      <c r="A65" s="10" t="s">
        <v>1449</v>
      </c>
      <c r="B65" s="11" t="s">
        <v>1450</v>
      </c>
      <c r="C65" s="84">
        <v>1745379</v>
      </c>
      <c r="D65" s="11" t="s">
        <v>27</v>
      </c>
      <c r="E65" s="10"/>
      <c r="F65" s="11" t="s">
        <v>28</v>
      </c>
      <c r="G65" s="11" t="s">
        <v>29</v>
      </c>
      <c r="H65" s="11">
        <v>26044</v>
      </c>
      <c r="I65" s="11">
        <v>5</v>
      </c>
      <c r="J65" s="11"/>
      <c r="K65" s="11" t="s">
        <v>1451</v>
      </c>
      <c r="L65" s="11" t="s">
        <v>46</v>
      </c>
      <c r="M65" s="12">
        <v>0</v>
      </c>
      <c r="N65" s="12">
        <v>0</v>
      </c>
      <c r="O65" s="12">
        <v>0</v>
      </c>
      <c r="P65" s="12">
        <v>0</v>
      </c>
      <c r="Q65" s="12">
        <v>0</v>
      </c>
      <c r="R65" s="12">
        <v>0</v>
      </c>
      <c r="S65" s="46">
        <f t="shared" si="4"/>
        <v>0</v>
      </c>
      <c r="V65" s="86"/>
    </row>
    <row r="66" spans="1:22" s="14" customFormat="1" x14ac:dyDescent="0.3">
      <c r="A66" s="10" t="s">
        <v>1452</v>
      </c>
      <c r="B66" s="11" t="s">
        <v>1450</v>
      </c>
      <c r="C66" s="84">
        <v>1745380</v>
      </c>
      <c r="D66" s="11" t="s">
        <v>27</v>
      </c>
      <c r="E66" s="10"/>
      <c r="F66" s="11" t="s">
        <v>28</v>
      </c>
      <c r="G66" s="11" t="s">
        <v>29</v>
      </c>
      <c r="H66" s="11">
        <v>26044</v>
      </c>
      <c r="I66" s="11">
        <v>1</v>
      </c>
      <c r="J66" s="11" t="s">
        <v>1108</v>
      </c>
      <c r="K66" s="11" t="s">
        <v>1109</v>
      </c>
      <c r="L66" s="11" t="s">
        <v>32</v>
      </c>
      <c r="M66" s="12">
        <v>200</v>
      </c>
      <c r="N66" s="12">
        <v>3.55</v>
      </c>
      <c r="O66" s="12">
        <v>710</v>
      </c>
      <c r="P66" s="12">
        <v>0</v>
      </c>
      <c r="Q66" s="12">
        <v>0</v>
      </c>
      <c r="R66" s="12">
        <v>710</v>
      </c>
      <c r="S66" s="46">
        <f t="shared" si="4"/>
        <v>18491240</v>
      </c>
      <c r="V66" s="86"/>
    </row>
    <row r="67" spans="1:22" s="14" customFormat="1" x14ac:dyDescent="0.3">
      <c r="A67" s="10" t="s">
        <v>1452</v>
      </c>
      <c r="B67" s="11" t="s">
        <v>1450</v>
      </c>
      <c r="C67" s="84">
        <v>1745380</v>
      </c>
      <c r="D67" s="11" t="s">
        <v>27</v>
      </c>
      <c r="E67" s="10"/>
      <c r="F67" s="11" t="s">
        <v>28</v>
      </c>
      <c r="G67" s="11" t="s">
        <v>29</v>
      </c>
      <c r="H67" s="11">
        <v>26044</v>
      </c>
      <c r="I67" s="11">
        <v>2</v>
      </c>
      <c r="J67" s="11" t="s">
        <v>30</v>
      </c>
      <c r="K67" s="11" t="s">
        <v>31</v>
      </c>
      <c r="L67" s="11" t="s">
        <v>32</v>
      </c>
      <c r="M67" s="12">
        <v>1200</v>
      </c>
      <c r="N67" s="12">
        <v>2.88</v>
      </c>
      <c r="O67" s="12">
        <v>3456</v>
      </c>
      <c r="P67" s="12">
        <v>0</v>
      </c>
      <c r="Q67" s="12">
        <v>0</v>
      </c>
      <c r="R67" s="12">
        <v>3456</v>
      </c>
      <c r="S67" s="46">
        <f t="shared" si="4"/>
        <v>90008064</v>
      </c>
      <c r="V67" s="86"/>
    </row>
    <row r="68" spans="1:22" s="14" customFormat="1" x14ac:dyDescent="0.3">
      <c r="A68" s="10" t="s">
        <v>1452</v>
      </c>
      <c r="B68" s="11" t="s">
        <v>1450</v>
      </c>
      <c r="C68" s="84">
        <v>1745380</v>
      </c>
      <c r="D68" s="11" t="s">
        <v>27</v>
      </c>
      <c r="E68" s="10"/>
      <c r="F68" s="11" t="s">
        <v>28</v>
      </c>
      <c r="G68" s="11" t="s">
        <v>29</v>
      </c>
      <c r="H68" s="11">
        <v>26044</v>
      </c>
      <c r="I68" s="11">
        <v>3</v>
      </c>
      <c r="J68" s="11" t="s">
        <v>62</v>
      </c>
      <c r="K68" s="11" t="s">
        <v>63</v>
      </c>
      <c r="L68" s="11" t="s">
        <v>32</v>
      </c>
      <c r="M68" s="12">
        <v>600</v>
      </c>
      <c r="N68" s="12">
        <v>3.43</v>
      </c>
      <c r="O68" s="12">
        <v>2058</v>
      </c>
      <c r="P68" s="12">
        <v>0</v>
      </c>
      <c r="Q68" s="12">
        <v>0</v>
      </c>
      <c r="R68" s="12">
        <v>2058</v>
      </c>
      <c r="S68" s="46">
        <f t="shared" si="4"/>
        <v>53598552</v>
      </c>
      <c r="V68" s="86"/>
    </row>
    <row r="69" spans="1:22" s="14" customFormat="1" x14ac:dyDescent="0.3">
      <c r="A69" s="10" t="s">
        <v>1452</v>
      </c>
      <c r="B69" s="11" t="s">
        <v>1450</v>
      </c>
      <c r="C69" s="84">
        <v>1745380</v>
      </c>
      <c r="D69" s="11" t="s">
        <v>27</v>
      </c>
      <c r="E69" s="10"/>
      <c r="F69" s="11" t="s">
        <v>28</v>
      </c>
      <c r="G69" s="11" t="s">
        <v>29</v>
      </c>
      <c r="H69" s="11">
        <v>26044</v>
      </c>
      <c r="I69" s="11">
        <v>4</v>
      </c>
      <c r="J69" s="11" t="s">
        <v>64</v>
      </c>
      <c r="K69" s="11" t="s">
        <v>65</v>
      </c>
      <c r="L69" s="11" t="s">
        <v>32</v>
      </c>
      <c r="M69" s="12">
        <v>400</v>
      </c>
      <c r="N69" s="12">
        <v>2.5099999999999998</v>
      </c>
      <c r="O69" s="12">
        <v>1004</v>
      </c>
      <c r="P69" s="12">
        <v>0</v>
      </c>
      <c r="Q69" s="12">
        <v>0</v>
      </c>
      <c r="R69" s="12">
        <v>1004</v>
      </c>
      <c r="S69" s="46">
        <f t="shared" si="4"/>
        <v>26148176</v>
      </c>
      <c r="V69" s="86"/>
    </row>
    <row r="70" spans="1:22" s="14" customFormat="1" x14ac:dyDescent="0.3">
      <c r="A70" s="10" t="s">
        <v>1452</v>
      </c>
      <c r="B70" s="11" t="s">
        <v>1450</v>
      </c>
      <c r="C70" s="84">
        <v>1745380</v>
      </c>
      <c r="D70" s="11" t="s">
        <v>27</v>
      </c>
      <c r="E70" s="10"/>
      <c r="F70" s="11" t="s">
        <v>28</v>
      </c>
      <c r="G70" s="11" t="s">
        <v>29</v>
      </c>
      <c r="H70" s="11">
        <v>26044</v>
      </c>
      <c r="I70" s="11">
        <v>5</v>
      </c>
      <c r="J70" s="11"/>
      <c r="K70" s="11" t="s">
        <v>1453</v>
      </c>
      <c r="L70" s="11" t="s">
        <v>46</v>
      </c>
      <c r="M70" s="12">
        <v>0</v>
      </c>
      <c r="N70" s="12">
        <v>0</v>
      </c>
      <c r="O70" s="12">
        <v>0</v>
      </c>
      <c r="P70" s="12">
        <v>0</v>
      </c>
      <c r="Q70" s="12">
        <v>0</v>
      </c>
      <c r="R70" s="12">
        <v>0</v>
      </c>
      <c r="S70" s="46">
        <f t="shared" si="4"/>
        <v>0</v>
      </c>
      <c r="V70" s="86"/>
    </row>
    <row r="71" spans="1:22" s="14" customFormat="1" x14ac:dyDescent="0.3">
      <c r="A71" s="10" t="s">
        <v>1454</v>
      </c>
      <c r="B71" s="11" t="s">
        <v>1450</v>
      </c>
      <c r="C71" s="84">
        <v>1745381</v>
      </c>
      <c r="D71" s="11" t="s">
        <v>27</v>
      </c>
      <c r="E71" s="10"/>
      <c r="F71" s="11" t="s">
        <v>28</v>
      </c>
      <c r="G71" s="11" t="s">
        <v>29</v>
      </c>
      <c r="H71" s="11">
        <v>26044</v>
      </c>
      <c r="I71" s="11">
        <v>1</v>
      </c>
      <c r="J71" s="11" t="s">
        <v>255</v>
      </c>
      <c r="K71" s="11" t="s">
        <v>256</v>
      </c>
      <c r="L71" s="11" t="s">
        <v>32</v>
      </c>
      <c r="M71" s="12">
        <v>1300</v>
      </c>
      <c r="N71" s="12">
        <v>3.57</v>
      </c>
      <c r="O71" s="12">
        <v>4641</v>
      </c>
      <c r="P71" s="12">
        <v>0</v>
      </c>
      <c r="Q71" s="12">
        <v>0</v>
      </c>
      <c r="R71" s="12">
        <v>4641</v>
      </c>
      <c r="S71" s="46">
        <f t="shared" si="4"/>
        <v>120870204</v>
      </c>
      <c r="V71" s="86"/>
    </row>
    <row r="72" spans="1:22" s="14" customFormat="1" x14ac:dyDescent="0.3">
      <c r="A72" s="10" t="s">
        <v>1454</v>
      </c>
      <c r="B72" s="11" t="s">
        <v>1450</v>
      </c>
      <c r="C72" s="84">
        <v>1745381</v>
      </c>
      <c r="D72" s="11" t="s">
        <v>27</v>
      </c>
      <c r="E72" s="10"/>
      <c r="F72" s="11" t="s">
        <v>28</v>
      </c>
      <c r="G72" s="11" t="s">
        <v>29</v>
      </c>
      <c r="H72" s="11">
        <v>26044</v>
      </c>
      <c r="I72" s="11">
        <v>2</v>
      </c>
      <c r="J72" s="11" t="s">
        <v>68</v>
      </c>
      <c r="K72" s="11" t="s">
        <v>69</v>
      </c>
      <c r="L72" s="11" t="s">
        <v>32</v>
      </c>
      <c r="M72" s="12">
        <v>650</v>
      </c>
      <c r="N72" s="12">
        <v>3.47</v>
      </c>
      <c r="O72" s="12">
        <v>2255.5</v>
      </c>
      <c r="P72" s="12">
        <v>0</v>
      </c>
      <c r="Q72" s="12">
        <v>0</v>
      </c>
      <c r="R72" s="12">
        <v>2255.5</v>
      </c>
      <c r="S72" s="46">
        <f t="shared" si="4"/>
        <v>58742242</v>
      </c>
      <c r="V72" s="86"/>
    </row>
    <row r="73" spans="1:22" s="14" customFormat="1" x14ac:dyDescent="0.3">
      <c r="A73" s="10" t="s">
        <v>1454</v>
      </c>
      <c r="B73" s="11" t="s">
        <v>1450</v>
      </c>
      <c r="C73" s="84">
        <v>1745381</v>
      </c>
      <c r="D73" s="11" t="s">
        <v>27</v>
      </c>
      <c r="E73" s="10"/>
      <c r="F73" s="11" t="s">
        <v>28</v>
      </c>
      <c r="G73" s="11" t="s">
        <v>29</v>
      </c>
      <c r="H73" s="11">
        <v>26044</v>
      </c>
      <c r="I73" s="11">
        <v>3</v>
      </c>
      <c r="J73" s="11"/>
      <c r="K73" s="11" t="s">
        <v>1455</v>
      </c>
      <c r="L73" s="11" t="s">
        <v>46</v>
      </c>
      <c r="M73" s="12">
        <v>0</v>
      </c>
      <c r="N73" s="12">
        <v>0</v>
      </c>
      <c r="O73" s="12">
        <v>0</v>
      </c>
      <c r="P73" s="12">
        <v>0</v>
      </c>
      <c r="Q73" s="12">
        <v>0</v>
      </c>
      <c r="R73" s="12">
        <v>0</v>
      </c>
      <c r="S73" s="46">
        <f t="shared" ref="S73:S136" si="5">ROUND(M73*N73*H73,0)</f>
        <v>0</v>
      </c>
      <c r="V73" s="86"/>
    </row>
    <row r="74" spans="1:22" s="14" customFormat="1" x14ac:dyDescent="0.3">
      <c r="A74" s="10" t="s">
        <v>1457</v>
      </c>
      <c r="B74" s="11" t="s">
        <v>1456</v>
      </c>
      <c r="C74" s="84">
        <v>1745387</v>
      </c>
      <c r="D74" s="11" t="s">
        <v>202</v>
      </c>
      <c r="E74" s="10"/>
      <c r="F74" s="11" t="s">
        <v>203</v>
      </c>
      <c r="G74" s="11" t="s">
        <v>81</v>
      </c>
      <c r="H74" s="11">
        <v>24130</v>
      </c>
      <c r="I74" s="11">
        <v>1</v>
      </c>
      <c r="J74" s="11">
        <v>644942416</v>
      </c>
      <c r="K74" s="11" t="s">
        <v>205</v>
      </c>
      <c r="L74" s="11" t="s">
        <v>931</v>
      </c>
      <c r="M74" s="12">
        <v>4000</v>
      </c>
      <c r="N74" s="12">
        <v>0.2868</v>
      </c>
      <c r="O74" s="12">
        <v>1147.2</v>
      </c>
      <c r="P74" s="12">
        <v>0</v>
      </c>
      <c r="Q74" s="12">
        <v>0</v>
      </c>
      <c r="R74" s="12">
        <v>1147.2</v>
      </c>
      <c r="S74" s="46">
        <f t="shared" si="5"/>
        <v>27681936</v>
      </c>
      <c r="V74" s="86"/>
    </row>
    <row r="75" spans="1:22" s="14" customFormat="1" x14ac:dyDescent="0.3">
      <c r="A75" s="10" t="s">
        <v>1457</v>
      </c>
      <c r="B75" s="11" t="s">
        <v>1456</v>
      </c>
      <c r="C75" s="84">
        <v>1745387</v>
      </c>
      <c r="D75" s="11" t="s">
        <v>202</v>
      </c>
      <c r="E75" s="10"/>
      <c r="F75" s="11" t="s">
        <v>203</v>
      </c>
      <c r="G75" s="11" t="s">
        <v>81</v>
      </c>
      <c r="H75" s="11">
        <v>24130</v>
      </c>
      <c r="I75" s="11">
        <v>2</v>
      </c>
      <c r="J75" s="11"/>
      <c r="K75" s="11" t="s">
        <v>1458</v>
      </c>
      <c r="L75" s="11" t="s">
        <v>46</v>
      </c>
      <c r="M75" s="12">
        <v>0</v>
      </c>
      <c r="N75" s="12">
        <v>0</v>
      </c>
      <c r="O75" s="12">
        <v>0</v>
      </c>
      <c r="P75" s="12">
        <v>0</v>
      </c>
      <c r="Q75" s="12">
        <v>0</v>
      </c>
      <c r="R75" s="12">
        <v>0</v>
      </c>
      <c r="S75" s="46">
        <f t="shared" si="5"/>
        <v>0</v>
      </c>
      <c r="V75" s="86"/>
    </row>
    <row r="76" spans="1:22" s="14" customFormat="1" x14ac:dyDescent="0.3">
      <c r="A76" s="10" t="s">
        <v>1459</v>
      </c>
      <c r="B76" s="11" t="s">
        <v>1456</v>
      </c>
      <c r="C76" s="84">
        <v>1745388</v>
      </c>
      <c r="D76" s="11" t="s">
        <v>202</v>
      </c>
      <c r="E76" s="10"/>
      <c r="F76" s="11" t="s">
        <v>203</v>
      </c>
      <c r="G76" s="11" t="s">
        <v>81</v>
      </c>
      <c r="H76" s="11">
        <v>24130</v>
      </c>
      <c r="I76" s="11">
        <v>1</v>
      </c>
      <c r="J76" s="11">
        <v>641283817</v>
      </c>
      <c r="K76" s="11" t="s">
        <v>204</v>
      </c>
      <c r="L76" s="11" t="s">
        <v>32</v>
      </c>
      <c r="M76" s="12">
        <v>4000</v>
      </c>
      <c r="N76" s="12">
        <v>6.3349000000000002</v>
      </c>
      <c r="O76" s="12">
        <v>25339.599999999999</v>
      </c>
      <c r="P76" s="12">
        <v>0</v>
      </c>
      <c r="Q76" s="12">
        <v>0</v>
      </c>
      <c r="R76" s="12">
        <v>25339.599999999999</v>
      </c>
      <c r="S76" s="46">
        <f t="shared" si="5"/>
        <v>611444548</v>
      </c>
      <c r="V76" s="86"/>
    </row>
    <row r="77" spans="1:22" s="14" customFormat="1" x14ac:dyDescent="0.3">
      <c r="A77" s="10" t="s">
        <v>1459</v>
      </c>
      <c r="B77" s="11" t="s">
        <v>1456</v>
      </c>
      <c r="C77" s="84">
        <v>1745388</v>
      </c>
      <c r="D77" s="11" t="s">
        <v>202</v>
      </c>
      <c r="E77" s="10"/>
      <c r="F77" s="11" t="s">
        <v>203</v>
      </c>
      <c r="G77" s="11" t="s">
        <v>81</v>
      </c>
      <c r="H77" s="11">
        <v>24130</v>
      </c>
      <c r="I77" s="11">
        <v>2</v>
      </c>
      <c r="J77" s="11"/>
      <c r="K77" s="11" t="s">
        <v>1460</v>
      </c>
      <c r="L77" s="11" t="s">
        <v>46</v>
      </c>
      <c r="M77" s="12">
        <v>0</v>
      </c>
      <c r="N77" s="12">
        <v>0</v>
      </c>
      <c r="O77" s="12">
        <v>0</v>
      </c>
      <c r="P77" s="12">
        <v>0</v>
      </c>
      <c r="Q77" s="12">
        <v>0</v>
      </c>
      <c r="R77" s="12">
        <v>0</v>
      </c>
      <c r="S77" s="46">
        <f t="shared" si="5"/>
        <v>0</v>
      </c>
      <c r="V77" s="86"/>
    </row>
    <row r="78" spans="1:22" s="14" customFormat="1" x14ac:dyDescent="0.3">
      <c r="A78" s="10" t="s">
        <v>1463</v>
      </c>
      <c r="B78" s="11" t="s">
        <v>1464</v>
      </c>
      <c r="C78" s="84">
        <v>1745390</v>
      </c>
      <c r="D78" s="11" t="s">
        <v>347</v>
      </c>
      <c r="E78" s="10"/>
      <c r="F78" s="11" t="s">
        <v>348</v>
      </c>
      <c r="G78" s="11" t="s">
        <v>81</v>
      </c>
      <c r="H78" s="11">
        <v>24090</v>
      </c>
      <c r="I78" s="11">
        <v>1</v>
      </c>
      <c r="J78" s="11" t="s">
        <v>147</v>
      </c>
      <c r="K78" s="11" t="s">
        <v>148</v>
      </c>
      <c r="L78" s="11" t="s">
        <v>32</v>
      </c>
      <c r="M78" s="12">
        <v>1000</v>
      </c>
      <c r="N78" s="12">
        <v>5.85</v>
      </c>
      <c r="O78" s="12">
        <v>5850</v>
      </c>
      <c r="P78" s="12">
        <v>0</v>
      </c>
      <c r="Q78" s="12">
        <v>0</v>
      </c>
      <c r="R78" s="12">
        <v>5850</v>
      </c>
      <c r="S78" s="46">
        <f t="shared" si="5"/>
        <v>140926500</v>
      </c>
      <c r="V78" s="86"/>
    </row>
    <row r="79" spans="1:22" s="14" customFormat="1" x14ac:dyDescent="0.3">
      <c r="A79" s="10" t="s">
        <v>1463</v>
      </c>
      <c r="B79" s="11" t="s">
        <v>1464</v>
      </c>
      <c r="C79" s="84">
        <v>1745390</v>
      </c>
      <c r="D79" s="11" t="s">
        <v>347</v>
      </c>
      <c r="E79" s="10"/>
      <c r="F79" s="11" t="s">
        <v>348</v>
      </c>
      <c r="G79" s="11" t="s">
        <v>81</v>
      </c>
      <c r="H79" s="11">
        <v>24090</v>
      </c>
      <c r="I79" s="11">
        <v>2</v>
      </c>
      <c r="J79" s="11" t="s">
        <v>147</v>
      </c>
      <c r="K79" s="11" t="s">
        <v>148</v>
      </c>
      <c r="L79" s="11" t="s">
        <v>32</v>
      </c>
      <c r="M79" s="12">
        <v>1200</v>
      </c>
      <c r="N79" s="12">
        <v>5.85</v>
      </c>
      <c r="O79" s="12">
        <v>7020</v>
      </c>
      <c r="P79" s="12">
        <v>0</v>
      </c>
      <c r="Q79" s="12">
        <v>0</v>
      </c>
      <c r="R79" s="12">
        <v>7020</v>
      </c>
      <c r="S79" s="46">
        <f t="shared" si="5"/>
        <v>169111800</v>
      </c>
      <c r="V79" s="86"/>
    </row>
    <row r="80" spans="1:22" s="14" customFormat="1" x14ac:dyDescent="0.3">
      <c r="A80" s="10" t="s">
        <v>1463</v>
      </c>
      <c r="B80" s="11" t="s">
        <v>1464</v>
      </c>
      <c r="C80" s="84">
        <v>1745390</v>
      </c>
      <c r="D80" s="11" t="s">
        <v>347</v>
      </c>
      <c r="E80" s="10"/>
      <c r="F80" s="11" t="s">
        <v>348</v>
      </c>
      <c r="G80" s="11" t="s">
        <v>81</v>
      </c>
      <c r="H80" s="11">
        <v>24090</v>
      </c>
      <c r="I80" s="11">
        <v>3</v>
      </c>
      <c r="J80" s="11" t="s">
        <v>149</v>
      </c>
      <c r="K80" s="11" t="s">
        <v>150</v>
      </c>
      <c r="L80" s="11" t="s">
        <v>32</v>
      </c>
      <c r="M80" s="12">
        <v>500</v>
      </c>
      <c r="N80" s="12">
        <v>5.85</v>
      </c>
      <c r="O80" s="12">
        <v>2925</v>
      </c>
      <c r="P80" s="12">
        <v>0</v>
      </c>
      <c r="Q80" s="12">
        <v>0</v>
      </c>
      <c r="R80" s="12">
        <v>2925</v>
      </c>
      <c r="S80" s="46">
        <f t="shared" si="5"/>
        <v>70463250</v>
      </c>
      <c r="V80" s="86"/>
    </row>
    <row r="81" spans="1:22" s="14" customFormat="1" x14ac:dyDescent="0.3">
      <c r="A81" s="10" t="s">
        <v>1463</v>
      </c>
      <c r="B81" s="11" t="s">
        <v>1464</v>
      </c>
      <c r="C81" s="84">
        <v>1745390</v>
      </c>
      <c r="D81" s="11" t="s">
        <v>347</v>
      </c>
      <c r="E81" s="10"/>
      <c r="F81" s="11" t="s">
        <v>348</v>
      </c>
      <c r="G81" s="11" t="s">
        <v>81</v>
      </c>
      <c r="H81" s="11">
        <v>24090</v>
      </c>
      <c r="I81" s="11">
        <v>4</v>
      </c>
      <c r="J81" s="11" t="s">
        <v>82</v>
      </c>
      <c r="K81" s="11" t="s">
        <v>83</v>
      </c>
      <c r="L81" s="11" t="s">
        <v>32</v>
      </c>
      <c r="M81" s="12">
        <v>1200</v>
      </c>
      <c r="N81" s="12">
        <v>5.85</v>
      </c>
      <c r="O81" s="12">
        <v>7020</v>
      </c>
      <c r="P81" s="12">
        <v>0</v>
      </c>
      <c r="Q81" s="12">
        <v>0</v>
      </c>
      <c r="R81" s="12">
        <v>7020</v>
      </c>
      <c r="S81" s="46">
        <f t="shared" si="5"/>
        <v>169111800</v>
      </c>
      <c r="V81" s="86"/>
    </row>
    <row r="82" spans="1:22" s="14" customFormat="1" x14ac:dyDescent="0.3">
      <c r="A82" s="10" t="s">
        <v>1463</v>
      </c>
      <c r="B82" s="11" t="s">
        <v>1464</v>
      </c>
      <c r="C82" s="84">
        <v>1745390</v>
      </c>
      <c r="D82" s="11" t="s">
        <v>347</v>
      </c>
      <c r="E82" s="10"/>
      <c r="F82" s="11" t="s">
        <v>348</v>
      </c>
      <c r="G82" s="11" t="s">
        <v>81</v>
      </c>
      <c r="H82" s="11">
        <v>24090</v>
      </c>
      <c r="I82" s="11">
        <v>5</v>
      </c>
      <c r="J82" s="11" t="s">
        <v>82</v>
      </c>
      <c r="K82" s="11" t="s">
        <v>83</v>
      </c>
      <c r="L82" s="11" t="s">
        <v>32</v>
      </c>
      <c r="M82" s="12">
        <v>1000</v>
      </c>
      <c r="N82" s="12">
        <v>5.85</v>
      </c>
      <c r="O82" s="12">
        <v>5850</v>
      </c>
      <c r="P82" s="12">
        <v>0</v>
      </c>
      <c r="Q82" s="12">
        <v>0</v>
      </c>
      <c r="R82" s="12">
        <v>5850</v>
      </c>
      <c r="S82" s="46">
        <f t="shared" si="5"/>
        <v>140926500</v>
      </c>
      <c r="V82" s="86"/>
    </row>
    <row r="83" spans="1:22" s="14" customFormat="1" x14ac:dyDescent="0.3">
      <c r="A83" s="10" t="s">
        <v>1463</v>
      </c>
      <c r="B83" s="11" t="s">
        <v>1464</v>
      </c>
      <c r="C83" s="84">
        <v>1745390</v>
      </c>
      <c r="D83" s="11" t="s">
        <v>347</v>
      </c>
      <c r="E83" s="10"/>
      <c r="F83" s="11" t="s">
        <v>348</v>
      </c>
      <c r="G83" s="11" t="s">
        <v>81</v>
      </c>
      <c r="H83" s="11">
        <v>24090</v>
      </c>
      <c r="I83" s="11">
        <v>6</v>
      </c>
      <c r="J83" s="11" t="s">
        <v>84</v>
      </c>
      <c r="K83" s="11" t="s">
        <v>85</v>
      </c>
      <c r="L83" s="11" t="s">
        <v>32</v>
      </c>
      <c r="M83" s="12">
        <v>400</v>
      </c>
      <c r="N83" s="12">
        <v>5.85</v>
      </c>
      <c r="O83" s="12">
        <v>2340</v>
      </c>
      <c r="P83" s="12">
        <v>0</v>
      </c>
      <c r="Q83" s="12">
        <v>0</v>
      </c>
      <c r="R83" s="12">
        <v>2340</v>
      </c>
      <c r="S83" s="46">
        <f t="shared" si="5"/>
        <v>56370600</v>
      </c>
      <c r="V83" s="86"/>
    </row>
    <row r="84" spans="1:22" s="14" customFormat="1" x14ac:dyDescent="0.3">
      <c r="A84" s="10" t="s">
        <v>1463</v>
      </c>
      <c r="B84" s="11" t="s">
        <v>1464</v>
      </c>
      <c r="C84" s="84">
        <v>1745390</v>
      </c>
      <c r="D84" s="11" t="s">
        <v>347</v>
      </c>
      <c r="E84" s="10"/>
      <c r="F84" s="11" t="s">
        <v>348</v>
      </c>
      <c r="G84" s="11" t="s">
        <v>81</v>
      </c>
      <c r="H84" s="11">
        <v>24090</v>
      </c>
      <c r="I84" s="11">
        <v>7</v>
      </c>
      <c r="J84" s="11" t="s">
        <v>84</v>
      </c>
      <c r="K84" s="11" t="s">
        <v>85</v>
      </c>
      <c r="L84" s="11" t="s">
        <v>32</v>
      </c>
      <c r="M84" s="12">
        <v>500</v>
      </c>
      <c r="N84" s="12">
        <v>5.85</v>
      </c>
      <c r="O84" s="12">
        <v>2925</v>
      </c>
      <c r="P84" s="12">
        <v>0</v>
      </c>
      <c r="Q84" s="12">
        <v>0</v>
      </c>
      <c r="R84" s="12">
        <v>2925</v>
      </c>
      <c r="S84" s="46">
        <f t="shared" si="5"/>
        <v>70463250</v>
      </c>
      <c r="V84" s="86"/>
    </row>
    <row r="85" spans="1:22" s="14" customFormat="1" x14ac:dyDescent="0.3">
      <c r="A85" s="10" t="s">
        <v>1463</v>
      </c>
      <c r="B85" s="11" t="s">
        <v>1464</v>
      </c>
      <c r="C85" s="84">
        <v>1745390</v>
      </c>
      <c r="D85" s="11" t="s">
        <v>347</v>
      </c>
      <c r="E85" s="10"/>
      <c r="F85" s="11" t="s">
        <v>348</v>
      </c>
      <c r="G85" s="11" t="s">
        <v>81</v>
      </c>
      <c r="H85" s="11">
        <v>24090</v>
      </c>
      <c r="I85" s="11">
        <v>8</v>
      </c>
      <c r="J85" s="11" t="s">
        <v>86</v>
      </c>
      <c r="K85" s="11" t="s">
        <v>87</v>
      </c>
      <c r="L85" s="11" t="s">
        <v>32</v>
      </c>
      <c r="M85" s="12">
        <v>1000</v>
      </c>
      <c r="N85" s="12">
        <v>5.1100000000000003</v>
      </c>
      <c r="O85" s="12">
        <v>5110</v>
      </c>
      <c r="P85" s="12">
        <v>0</v>
      </c>
      <c r="Q85" s="12">
        <v>0</v>
      </c>
      <c r="R85" s="12">
        <v>5110</v>
      </c>
      <c r="S85" s="46">
        <f t="shared" si="5"/>
        <v>123099900</v>
      </c>
      <c r="V85" s="86"/>
    </row>
    <row r="86" spans="1:22" s="14" customFormat="1" x14ac:dyDescent="0.3">
      <c r="A86" s="10" t="s">
        <v>1463</v>
      </c>
      <c r="B86" s="11" t="s">
        <v>1464</v>
      </c>
      <c r="C86" s="84">
        <v>1745390</v>
      </c>
      <c r="D86" s="11" t="s">
        <v>347</v>
      </c>
      <c r="E86" s="10"/>
      <c r="F86" s="11" t="s">
        <v>348</v>
      </c>
      <c r="G86" s="11" t="s">
        <v>81</v>
      </c>
      <c r="H86" s="11">
        <v>24090</v>
      </c>
      <c r="I86" s="11">
        <v>9</v>
      </c>
      <c r="J86" s="11" t="s">
        <v>86</v>
      </c>
      <c r="K86" s="11" t="s">
        <v>87</v>
      </c>
      <c r="L86" s="11" t="s">
        <v>32</v>
      </c>
      <c r="M86" s="12">
        <v>2000</v>
      </c>
      <c r="N86" s="12">
        <v>5.1100000000000003</v>
      </c>
      <c r="O86" s="12">
        <v>10220</v>
      </c>
      <c r="P86" s="12">
        <v>0</v>
      </c>
      <c r="Q86" s="12">
        <v>0</v>
      </c>
      <c r="R86" s="12">
        <v>10220</v>
      </c>
      <c r="S86" s="46">
        <f t="shared" si="5"/>
        <v>246199800</v>
      </c>
      <c r="V86" s="86"/>
    </row>
    <row r="87" spans="1:22" s="14" customFormat="1" x14ac:dyDescent="0.3">
      <c r="A87" s="10" t="s">
        <v>1463</v>
      </c>
      <c r="B87" s="11" t="s">
        <v>1464</v>
      </c>
      <c r="C87" s="84">
        <v>1745390</v>
      </c>
      <c r="D87" s="11" t="s">
        <v>347</v>
      </c>
      <c r="E87" s="10"/>
      <c r="F87" s="11" t="s">
        <v>348</v>
      </c>
      <c r="G87" s="11" t="s">
        <v>81</v>
      </c>
      <c r="H87" s="11">
        <v>24090</v>
      </c>
      <c r="I87" s="11">
        <v>10</v>
      </c>
      <c r="J87" s="11" t="s">
        <v>127</v>
      </c>
      <c r="K87" s="11" t="s">
        <v>128</v>
      </c>
      <c r="L87" s="11" t="s">
        <v>32</v>
      </c>
      <c r="M87" s="12">
        <v>1000</v>
      </c>
      <c r="N87" s="12">
        <v>5.1100000000000003</v>
      </c>
      <c r="O87" s="12">
        <v>5110</v>
      </c>
      <c r="P87" s="12">
        <v>0</v>
      </c>
      <c r="Q87" s="12">
        <v>0</v>
      </c>
      <c r="R87" s="12">
        <v>5110</v>
      </c>
      <c r="S87" s="46">
        <f t="shared" si="5"/>
        <v>123099900</v>
      </c>
      <c r="V87" s="86"/>
    </row>
    <row r="88" spans="1:22" s="14" customFormat="1" x14ac:dyDescent="0.3">
      <c r="A88" s="10" t="s">
        <v>1463</v>
      </c>
      <c r="B88" s="11" t="s">
        <v>1464</v>
      </c>
      <c r="C88" s="84">
        <v>1745390</v>
      </c>
      <c r="D88" s="11" t="s">
        <v>347</v>
      </c>
      <c r="E88" s="10"/>
      <c r="F88" s="11" t="s">
        <v>348</v>
      </c>
      <c r="G88" s="11" t="s">
        <v>81</v>
      </c>
      <c r="H88" s="11">
        <v>24090</v>
      </c>
      <c r="I88" s="11">
        <v>11</v>
      </c>
      <c r="J88" s="11" t="s">
        <v>127</v>
      </c>
      <c r="K88" s="11" t="s">
        <v>128</v>
      </c>
      <c r="L88" s="11" t="s">
        <v>32</v>
      </c>
      <c r="M88" s="12">
        <v>500</v>
      </c>
      <c r="N88" s="12">
        <v>5.1100000000000003</v>
      </c>
      <c r="O88" s="12">
        <v>2555</v>
      </c>
      <c r="P88" s="12">
        <v>0</v>
      </c>
      <c r="Q88" s="12">
        <v>0</v>
      </c>
      <c r="R88" s="12">
        <v>2555</v>
      </c>
      <c r="S88" s="46">
        <f t="shared" si="5"/>
        <v>61549950</v>
      </c>
      <c r="V88" s="86"/>
    </row>
    <row r="89" spans="1:22" s="14" customFormat="1" x14ac:dyDescent="0.3">
      <c r="A89" s="10" t="s">
        <v>1463</v>
      </c>
      <c r="B89" s="11" t="s">
        <v>1464</v>
      </c>
      <c r="C89" s="84">
        <v>1745390</v>
      </c>
      <c r="D89" s="11" t="s">
        <v>347</v>
      </c>
      <c r="E89" s="10"/>
      <c r="F89" s="11" t="s">
        <v>348</v>
      </c>
      <c r="G89" s="11" t="s">
        <v>81</v>
      </c>
      <c r="H89" s="11">
        <v>24090</v>
      </c>
      <c r="I89" s="11">
        <v>12</v>
      </c>
      <c r="J89" s="11" t="s">
        <v>153</v>
      </c>
      <c r="K89" s="11" t="s">
        <v>154</v>
      </c>
      <c r="L89" s="11" t="s">
        <v>32</v>
      </c>
      <c r="M89" s="12">
        <v>500</v>
      </c>
      <c r="N89" s="12">
        <v>5.75</v>
      </c>
      <c r="O89" s="12">
        <v>2875</v>
      </c>
      <c r="P89" s="12">
        <v>0</v>
      </c>
      <c r="Q89" s="12">
        <v>0</v>
      </c>
      <c r="R89" s="12">
        <v>2875</v>
      </c>
      <c r="S89" s="46">
        <f t="shared" si="5"/>
        <v>69258750</v>
      </c>
      <c r="V89" s="86"/>
    </row>
    <row r="90" spans="1:22" s="14" customFormat="1" x14ac:dyDescent="0.3">
      <c r="A90" s="10" t="s">
        <v>1463</v>
      </c>
      <c r="B90" s="11" t="s">
        <v>1464</v>
      </c>
      <c r="C90" s="84">
        <v>1745390</v>
      </c>
      <c r="D90" s="11" t="s">
        <v>347</v>
      </c>
      <c r="E90" s="10"/>
      <c r="F90" s="11" t="s">
        <v>348</v>
      </c>
      <c r="G90" s="11" t="s">
        <v>81</v>
      </c>
      <c r="H90" s="11">
        <v>24090</v>
      </c>
      <c r="I90" s="11">
        <v>13</v>
      </c>
      <c r="J90" s="11" t="s">
        <v>1390</v>
      </c>
      <c r="K90" s="11" t="s">
        <v>1437</v>
      </c>
      <c r="L90" s="11" t="s">
        <v>32</v>
      </c>
      <c r="M90" s="12">
        <v>500</v>
      </c>
      <c r="N90" s="12">
        <v>2.88</v>
      </c>
      <c r="O90" s="12">
        <v>1440</v>
      </c>
      <c r="P90" s="12">
        <v>0</v>
      </c>
      <c r="Q90" s="12">
        <v>0</v>
      </c>
      <c r="R90" s="12">
        <v>1440</v>
      </c>
      <c r="S90" s="46">
        <f t="shared" si="5"/>
        <v>34689600</v>
      </c>
      <c r="V90" s="86"/>
    </row>
    <row r="91" spans="1:22" s="14" customFormat="1" x14ac:dyDescent="0.3">
      <c r="A91" s="10" t="s">
        <v>1463</v>
      </c>
      <c r="B91" s="11" t="s">
        <v>1464</v>
      </c>
      <c r="C91" s="84">
        <v>1745390</v>
      </c>
      <c r="D91" s="11" t="s">
        <v>347</v>
      </c>
      <c r="E91" s="10"/>
      <c r="F91" s="11" t="s">
        <v>348</v>
      </c>
      <c r="G91" s="11" t="s">
        <v>81</v>
      </c>
      <c r="H91" s="11">
        <v>24090</v>
      </c>
      <c r="I91" s="11">
        <v>14</v>
      </c>
      <c r="J91" s="11" t="s">
        <v>161</v>
      </c>
      <c r="K91" s="11" t="s">
        <v>162</v>
      </c>
      <c r="L91" s="11" t="s">
        <v>32</v>
      </c>
      <c r="M91" s="12">
        <v>200</v>
      </c>
      <c r="N91" s="12">
        <v>5.75</v>
      </c>
      <c r="O91" s="12">
        <v>1150</v>
      </c>
      <c r="P91" s="12">
        <v>0</v>
      </c>
      <c r="Q91" s="12">
        <v>0</v>
      </c>
      <c r="R91" s="12">
        <v>1150</v>
      </c>
      <c r="S91" s="46">
        <f t="shared" si="5"/>
        <v>27703500</v>
      </c>
      <c r="V91" s="86"/>
    </row>
    <row r="92" spans="1:22" s="14" customFormat="1" x14ac:dyDescent="0.3">
      <c r="A92" s="10" t="s">
        <v>1463</v>
      </c>
      <c r="B92" s="11" t="s">
        <v>1464</v>
      </c>
      <c r="C92" s="84">
        <v>1745390</v>
      </c>
      <c r="D92" s="11" t="s">
        <v>347</v>
      </c>
      <c r="E92" s="10"/>
      <c r="F92" s="11" t="s">
        <v>348</v>
      </c>
      <c r="G92" s="11" t="s">
        <v>81</v>
      </c>
      <c r="H92" s="11">
        <v>24090</v>
      </c>
      <c r="I92" s="11">
        <v>15</v>
      </c>
      <c r="J92" s="11" t="s">
        <v>131</v>
      </c>
      <c r="K92" s="11" t="s">
        <v>132</v>
      </c>
      <c r="L92" s="11" t="s">
        <v>32</v>
      </c>
      <c r="M92" s="12">
        <v>100</v>
      </c>
      <c r="N92" s="12">
        <v>4.68</v>
      </c>
      <c r="O92" s="12">
        <v>468</v>
      </c>
      <c r="P92" s="12">
        <v>0</v>
      </c>
      <c r="Q92" s="12">
        <v>0</v>
      </c>
      <c r="R92" s="12">
        <v>468</v>
      </c>
      <c r="S92" s="46">
        <f t="shared" si="5"/>
        <v>11274120</v>
      </c>
      <c r="V92" s="86"/>
    </row>
    <row r="93" spans="1:22" s="14" customFormat="1" x14ac:dyDescent="0.3">
      <c r="A93" s="10" t="s">
        <v>1463</v>
      </c>
      <c r="B93" s="11" t="s">
        <v>1464</v>
      </c>
      <c r="C93" s="84">
        <v>1745390</v>
      </c>
      <c r="D93" s="11" t="s">
        <v>347</v>
      </c>
      <c r="E93" s="10"/>
      <c r="F93" s="11" t="s">
        <v>348</v>
      </c>
      <c r="G93" s="11" t="s">
        <v>81</v>
      </c>
      <c r="H93" s="11">
        <v>24090</v>
      </c>
      <c r="I93" s="11">
        <v>16</v>
      </c>
      <c r="J93" s="11" t="s">
        <v>139</v>
      </c>
      <c r="K93" s="11" t="s">
        <v>140</v>
      </c>
      <c r="L93" s="11" t="s">
        <v>32</v>
      </c>
      <c r="M93" s="12">
        <v>60</v>
      </c>
      <c r="N93" s="12">
        <v>3.68</v>
      </c>
      <c r="O93" s="12">
        <v>220.8</v>
      </c>
      <c r="P93" s="12">
        <v>0</v>
      </c>
      <c r="Q93" s="12">
        <v>0</v>
      </c>
      <c r="R93" s="12">
        <v>220.8</v>
      </c>
      <c r="S93" s="46">
        <f t="shared" si="5"/>
        <v>5319072</v>
      </c>
      <c r="V93" s="86"/>
    </row>
    <row r="94" spans="1:22" s="14" customFormat="1" x14ac:dyDescent="0.3">
      <c r="A94" s="10" t="s">
        <v>1463</v>
      </c>
      <c r="B94" s="11" t="s">
        <v>1464</v>
      </c>
      <c r="C94" s="84">
        <v>1745390</v>
      </c>
      <c r="D94" s="11" t="s">
        <v>347</v>
      </c>
      <c r="E94" s="10"/>
      <c r="F94" s="11" t="s">
        <v>348</v>
      </c>
      <c r="G94" s="11" t="s">
        <v>81</v>
      </c>
      <c r="H94" s="11">
        <v>24090</v>
      </c>
      <c r="I94" s="11">
        <v>17</v>
      </c>
      <c r="J94" s="11" t="s">
        <v>139</v>
      </c>
      <c r="K94" s="11" t="s">
        <v>140</v>
      </c>
      <c r="L94" s="11" t="s">
        <v>32</v>
      </c>
      <c r="M94" s="12">
        <v>200</v>
      </c>
      <c r="N94" s="12">
        <v>4.68</v>
      </c>
      <c r="O94" s="12">
        <v>936</v>
      </c>
      <c r="P94" s="12">
        <v>0</v>
      </c>
      <c r="Q94" s="12">
        <v>0</v>
      </c>
      <c r="R94" s="12">
        <v>936</v>
      </c>
      <c r="S94" s="46">
        <f t="shared" si="5"/>
        <v>22548240</v>
      </c>
      <c r="V94" s="86"/>
    </row>
    <row r="95" spans="1:22" s="14" customFormat="1" x14ac:dyDescent="0.3">
      <c r="A95" s="10" t="s">
        <v>1463</v>
      </c>
      <c r="B95" s="11" t="s">
        <v>1464</v>
      </c>
      <c r="C95" s="84">
        <v>1745390</v>
      </c>
      <c r="D95" s="11" t="s">
        <v>347</v>
      </c>
      <c r="E95" s="10"/>
      <c r="F95" s="11" t="s">
        <v>348</v>
      </c>
      <c r="G95" s="11" t="s">
        <v>81</v>
      </c>
      <c r="H95" s="11">
        <v>24090</v>
      </c>
      <c r="I95" s="11">
        <v>18</v>
      </c>
      <c r="J95" s="11" t="s">
        <v>139</v>
      </c>
      <c r="K95" s="11" t="s">
        <v>140</v>
      </c>
      <c r="L95" s="11" t="s">
        <v>32</v>
      </c>
      <c r="M95" s="12">
        <v>200</v>
      </c>
      <c r="N95" s="12">
        <v>4.68</v>
      </c>
      <c r="O95" s="12">
        <v>936</v>
      </c>
      <c r="P95" s="12">
        <v>0</v>
      </c>
      <c r="Q95" s="12">
        <v>0</v>
      </c>
      <c r="R95" s="12">
        <v>936</v>
      </c>
      <c r="S95" s="46">
        <f t="shared" si="5"/>
        <v>22548240</v>
      </c>
      <c r="V95" s="86"/>
    </row>
    <row r="96" spans="1:22" s="14" customFormat="1" x14ac:dyDescent="0.3">
      <c r="A96" s="10" t="s">
        <v>1463</v>
      </c>
      <c r="B96" s="11" t="s">
        <v>1464</v>
      </c>
      <c r="C96" s="84">
        <v>1745390</v>
      </c>
      <c r="D96" s="11" t="s">
        <v>347</v>
      </c>
      <c r="E96" s="10"/>
      <c r="F96" s="11" t="s">
        <v>348</v>
      </c>
      <c r="G96" s="11" t="s">
        <v>81</v>
      </c>
      <c r="H96" s="11">
        <v>24090</v>
      </c>
      <c r="I96" s="11">
        <v>19</v>
      </c>
      <c r="J96" s="11"/>
      <c r="K96" s="11" t="s">
        <v>1465</v>
      </c>
      <c r="L96" s="11" t="s">
        <v>46</v>
      </c>
      <c r="M96" s="12">
        <v>0</v>
      </c>
      <c r="N96" s="12">
        <v>0</v>
      </c>
      <c r="O96" s="12">
        <v>0</v>
      </c>
      <c r="P96" s="12">
        <v>0</v>
      </c>
      <c r="Q96" s="12">
        <v>0</v>
      </c>
      <c r="R96" s="12">
        <v>0</v>
      </c>
      <c r="S96" s="46">
        <f t="shared" si="5"/>
        <v>0</v>
      </c>
      <c r="V96" s="86"/>
    </row>
    <row r="97" spans="1:22" s="14" customFormat="1" x14ac:dyDescent="0.3">
      <c r="A97" s="10" t="s">
        <v>1469</v>
      </c>
      <c r="B97" s="11" t="s">
        <v>1470</v>
      </c>
      <c r="C97" s="84">
        <v>1745384</v>
      </c>
      <c r="D97" s="11" t="s">
        <v>27</v>
      </c>
      <c r="E97" s="10"/>
      <c r="F97" s="11" t="s">
        <v>28</v>
      </c>
      <c r="G97" s="11" t="s">
        <v>29</v>
      </c>
      <c r="H97" s="11">
        <v>26131</v>
      </c>
      <c r="I97" s="11">
        <v>1</v>
      </c>
      <c r="J97" s="11" t="s">
        <v>255</v>
      </c>
      <c r="K97" s="11" t="s">
        <v>256</v>
      </c>
      <c r="L97" s="11" t="s">
        <v>32</v>
      </c>
      <c r="M97" s="12">
        <v>1000</v>
      </c>
      <c r="N97" s="12">
        <v>3.57</v>
      </c>
      <c r="O97" s="12">
        <v>3570</v>
      </c>
      <c r="P97" s="12">
        <v>0</v>
      </c>
      <c r="Q97" s="12">
        <v>0</v>
      </c>
      <c r="R97" s="12">
        <v>3570</v>
      </c>
      <c r="S97" s="46">
        <f t="shared" si="5"/>
        <v>93287670</v>
      </c>
      <c r="V97" s="86"/>
    </row>
    <row r="98" spans="1:22" s="14" customFormat="1" x14ac:dyDescent="0.3">
      <c r="A98" s="10" t="s">
        <v>1469</v>
      </c>
      <c r="B98" s="11" t="s">
        <v>1470</v>
      </c>
      <c r="C98" s="84">
        <v>1745384</v>
      </c>
      <c r="D98" s="11" t="s">
        <v>27</v>
      </c>
      <c r="E98" s="10"/>
      <c r="F98" s="11" t="s">
        <v>28</v>
      </c>
      <c r="G98" s="11" t="s">
        <v>29</v>
      </c>
      <c r="H98" s="11">
        <v>26131</v>
      </c>
      <c r="I98" s="11">
        <v>2</v>
      </c>
      <c r="J98" s="11" t="s">
        <v>1108</v>
      </c>
      <c r="K98" s="11" t="s">
        <v>1109</v>
      </c>
      <c r="L98" s="11" t="s">
        <v>32</v>
      </c>
      <c r="M98" s="12">
        <v>200</v>
      </c>
      <c r="N98" s="12">
        <v>3.55</v>
      </c>
      <c r="O98" s="12">
        <v>710</v>
      </c>
      <c r="P98" s="12">
        <v>0</v>
      </c>
      <c r="Q98" s="12">
        <v>0</v>
      </c>
      <c r="R98" s="12">
        <v>710</v>
      </c>
      <c r="S98" s="46">
        <f t="shared" si="5"/>
        <v>18553010</v>
      </c>
      <c r="V98" s="86"/>
    </row>
    <row r="99" spans="1:22" s="14" customFormat="1" x14ac:dyDescent="0.3">
      <c r="A99" s="10" t="s">
        <v>1469</v>
      </c>
      <c r="B99" s="11" t="s">
        <v>1470</v>
      </c>
      <c r="C99" s="84">
        <v>1745384</v>
      </c>
      <c r="D99" s="11" t="s">
        <v>27</v>
      </c>
      <c r="E99" s="10"/>
      <c r="F99" s="11" t="s">
        <v>28</v>
      </c>
      <c r="G99" s="11" t="s">
        <v>29</v>
      </c>
      <c r="H99" s="11">
        <v>26131</v>
      </c>
      <c r="I99" s="11">
        <v>3</v>
      </c>
      <c r="J99" s="11" t="s">
        <v>30</v>
      </c>
      <c r="K99" s="11" t="s">
        <v>31</v>
      </c>
      <c r="L99" s="11" t="s">
        <v>32</v>
      </c>
      <c r="M99" s="12">
        <v>1200</v>
      </c>
      <c r="N99" s="12">
        <v>2.88</v>
      </c>
      <c r="O99" s="12">
        <v>3456</v>
      </c>
      <c r="P99" s="12">
        <v>0</v>
      </c>
      <c r="Q99" s="12">
        <v>0</v>
      </c>
      <c r="R99" s="12">
        <v>3456</v>
      </c>
      <c r="S99" s="46">
        <f t="shared" si="5"/>
        <v>90308736</v>
      </c>
      <c r="V99" s="86"/>
    </row>
    <row r="100" spans="1:22" s="14" customFormat="1" x14ac:dyDescent="0.3">
      <c r="A100" s="10" t="s">
        <v>1469</v>
      </c>
      <c r="B100" s="11" t="s">
        <v>1470</v>
      </c>
      <c r="C100" s="84">
        <v>1745384</v>
      </c>
      <c r="D100" s="11" t="s">
        <v>27</v>
      </c>
      <c r="E100" s="10"/>
      <c r="F100" s="11" t="s">
        <v>28</v>
      </c>
      <c r="G100" s="11" t="s">
        <v>29</v>
      </c>
      <c r="H100" s="11">
        <v>26131</v>
      </c>
      <c r="I100" s="11">
        <v>4</v>
      </c>
      <c r="J100" s="11" t="s">
        <v>33</v>
      </c>
      <c r="K100" s="11" t="s">
        <v>34</v>
      </c>
      <c r="L100" s="11" t="s">
        <v>32</v>
      </c>
      <c r="M100" s="12">
        <v>600</v>
      </c>
      <c r="N100" s="12">
        <v>3.71</v>
      </c>
      <c r="O100" s="12">
        <v>2226</v>
      </c>
      <c r="P100" s="12">
        <v>0</v>
      </c>
      <c r="Q100" s="12">
        <v>0</v>
      </c>
      <c r="R100" s="12">
        <v>2226</v>
      </c>
      <c r="S100" s="46">
        <f t="shared" si="5"/>
        <v>58167606</v>
      </c>
      <c r="V100" s="86"/>
    </row>
    <row r="101" spans="1:22" s="14" customFormat="1" x14ac:dyDescent="0.3">
      <c r="A101" s="10" t="s">
        <v>1469</v>
      </c>
      <c r="B101" s="11" t="s">
        <v>1470</v>
      </c>
      <c r="C101" s="84">
        <v>1745384</v>
      </c>
      <c r="D101" s="11" t="s">
        <v>27</v>
      </c>
      <c r="E101" s="10"/>
      <c r="F101" s="11" t="s">
        <v>28</v>
      </c>
      <c r="G101" s="11" t="s">
        <v>29</v>
      </c>
      <c r="H101" s="11">
        <v>26131</v>
      </c>
      <c r="I101" s="11">
        <v>5</v>
      </c>
      <c r="J101" s="11" t="s">
        <v>41</v>
      </c>
      <c r="K101" s="11" t="s">
        <v>42</v>
      </c>
      <c r="L101" s="11" t="s">
        <v>32</v>
      </c>
      <c r="M101" s="12">
        <v>150</v>
      </c>
      <c r="N101" s="12">
        <v>4.22</v>
      </c>
      <c r="O101" s="12">
        <v>633</v>
      </c>
      <c r="P101" s="12">
        <v>0</v>
      </c>
      <c r="Q101" s="12">
        <v>0</v>
      </c>
      <c r="R101" s="12">
        <v>633</v>
      </c>
      <c r="S101" s="46">
        <f t="shared" si="5"/>
        <v>16540923</v>
      </c>
      <c r="V101" s="86"/>
    </row>
    <row r="102" spans="1:22" s="14" customFormat="1" x14ac:dyDescent="0.3">
      <c r="A102" s="10" t="s">
        <v>1469</v>
      </c>
      <c r="B102" s="11" t="s">
        <v>1470</v>
      </c>
      <c r="C102" s="84">
        <v>1745384</v>
      </c>
      <c r="D102" s="11" t="s">
        <v>27</v>
      </c>
      <c r="E102" s="10"/>
      <c r="F102" s="11" t="s">
        <v>28</v>
      </c>
      <c r="G102" s="11" t="s">
        <v>29</v>
      </c>
      <c r="H102" s="11">
        <v>26131</v>
      </c>
      <c r="I102" s="11">
        <v>6</v>
      </c>
      <c r="J102" s="11"/>
      <c r="K102" s="11" t="s">
        <v>1471</v>
      </c>
      <c r="L102" s="11" t="s">
        <v>46</v>
      </c>
      <c r="M102" s="12">
        <v>0</v>
      </c>
      <c r="N102" s="12">
        <v>0</v>
      </c>
      <c r="O102" s="12">
        <v>0</v>
      </c>
      <c r="P102" s="12">
        <v>0</v>
      </c>
      <c r="Q102" s="12">
        <v>0</v>
      </c>
      <c r="R102" s="12">
        <v>0</v>
      </c>
      <c r="S102" s="46">
        <f t="shared" si="5"/>
        <v>0</v>
      </c>
      <c r="V102" s="86"/>
    </row>
    <row r="103" spans="1:22" s="14" customFormat="1" x14ac:dyDescent="0.3">
      <c r="A103" s="10" t="s">
        <v>1472</v>
      </c>
      <c r="B103" s="11" t="s">
        <v>1470</v>
      </c>
      <c r="C103" s="84">
        <v>1745385</v>
      </c>
      <c r="D103" s="11" t="s">
        <v>27</v>
      </c>
      <c r="E103" s="10"/>
      <c r="F103" s="11" t="s">
        <v>28</v>
      </c>
      <c r="G103" s="11" t="s">
        <v>29</v>
      </c>
      <c r="H103" s="11">
        <v>26131</v>
      </c>
      <c r="I103" s="11">
        <v>1</v>
      </c>
      <c r="J103" s="11" t="s">
        <v>62</v>
      </c>
      <c r="K103" s="11" t="s">
        <v>63</v>
      </c>
      <c r="L103" s="11" t="s">
        <v>32</v>
      </c>
      <c r="M103" s="12">
        <v>600</v>
      </c>
      <c r="N103" s="12">
        <v>3.43</v>
      </c>
      <c r="O103" s="12">
        <v>2058</v>
      </c>
      <c r="P103" s="12">
        <v>0</v>
      </c>
      <c r="Q103" s="12">
        <v>0</v>
      </c>
      <c r="R103" s="12">
        <v>2058</v>
      </c>
      <c r="S103" s="46">
        <f t="shared" si="5"/>
        <v>53777598</v>
      </c>
      <c r="V103" s="86"/>
    </row>
    <row r="104" spans="1:22" s="14" customFormat="1" x14ac:dyDescent="0.3">
      <c r="A104" s="10" t="s">
        <v>1472</v>
      </c>
      <c r="B104" s="11" t="s">
        <v>1470</v>
      </c>
      <c r="C104" s="84">
        <v>1745385</v>
      </c>
      <c r="D104" s="11" t="s">
        <v>27</v>
      </c>
      <c r="E104" s="10"/>
      <c r="F104" s="11" t="s">
        <v>28</v>
      </c>
      <c r="G104" s="11" t="s">
        <v>29</v>
      </c>
      <c r="H104" s="11">
        <v>26131</v>
      </c>
      <c r="I104" s="11">
        <v>2</v>
      </c>
      <c r="J104" s="11" t="s">
        <v>64</v>
      </c>
      <c r="K104" s="11" t="s">
        <v>65</v>
      </c>
      <c r="L104" s="11" t="s">
        <v>32</v>
      </c>
      <c r="M104" s="12">
        <v>400</v>
      </c>
      <c r="N104" s="12">
        <v>2.5099999999999998</v>
      </c>
      <c r="O104" s="12">
        <v>1004</v>
      </c>
      <c r="P104" s="12">
        <v>0</v>
      </c>
      <c r="Q104" s="12">
        <v>0</v>
      </c>
      <c r="R104" s="12">
        <v>1004</v>
      </c>
      <c r="S104" s="46">
        <f t="shared" si="5"/>
        <v>26235524</v>
      </c>
      <c r="V104" s="86"/>
    </row>
    <row r="105" spans="1:22" s="14" customFormat="1" x14ac:dyDescent="0.3">
      <c r="A105" s="10" t="s">
        <v>1472</v>
      </c>
      <c r="B105" s="11" t="s">
        <v>1470</v>
      </c>
      <c r="C105" s="84">
        <v>1745385</v>
      </c>
      <c r="D105" s="11" t="s">
        <v>27</v>
      </c>
      <c r="E105" s="10"/>
      <c r="F105" s="11" t="s">
        <v>28</v>
      </c>
      <c r="G105" s="11" t="s">
        <v>29</v>
      </c>
      <c r="H105" s="11">
        <v>26131</v>
      </c>
      <c r="I105" s="11">
        <v>3</v>
      </c>
      <c r="J105" s="11" t="s">
        <v>68</v>
      </c>
      <c r="K105" s="11" t="s">
        <v>69</v>
      </c>
      <c r="L105" s="11" t="s">
        <v>32</v>
      </c>
      <c r="M105" s="12">
        <v>650</v>
      </c>
      <c r="N105" s="12">
        <v>3.47</v>
      </c>
      <c r="O105" s="12">
        <v>2255.5</v>
      </c>
      <c r="P105" s="12">
        <v>0</v>
      </c>
      <c r="Q105" s="12">
        <v>0</v>
      </c>
      <c r="R105" s="12">
        <v>2255.5</v>
      </c>
      <c r="S105" s="46">
        <f t="shared" si="5"/>
        <v>58938471</v>
      </c>
      <c r="V105" s="86"/>
    </row>
    <row r="106" spans="1:22" s="14" customFormat="1" x14ac:dyDescent="0.3">
      <c r="A106" s="10" t="s">
        <v>1472</v>
      </c>
      <c r="B106" s="11" t="s">
        <v>1470</v>
      </c>
      <c r="C106" s="84">
        <v>1745385</v>
      </c>
      <c r="D106" s="11" t="s">
        <v>27</v>
      </c>
      <c r="E106" s="10"/>
      <c r="F106" s="11" t="s">
        <v>28</v>
      </c>
      <c r="G106" s="11" t="s">
        <v>29</v>
      </c>
      <c r="H106" s="11">
        <v>26131</v>
      </c>
      <c r="I106" s="11">
        <v>4</v>
      </c>
      <c r="J106" s="11"/>
      <c r="K106" s="11" t="s">
        <v>1473</v>
      </c>
      <c r="L106" s="11" t="s">
        <v>46</v>
      </c>
      <c r="M106" s="12">
        <v>0</v>
      </c>
      <c r="N106" s="12">
        <v>0</v>
      </c>
      <c r="O106" s="12">
        <v>0</v>
      </c>
      <c r="P106" s="12">
        <v>0</v>
      </c>
      <c r="Q106" s="12">
        <v>0</v>
      </c>
      <c r="R106" s="12">
        <v>0</v>
      </c>
      <c r="S106" s="46">
        <f t="shared" si="5"/>
        <v>0</v>
      </c>
      <c r="V106" s="86"/>
    </row>
    <row r="107" spans="1:22" s="14" customFormat="1" x14ac:dyDescent="0.3">
      <c r="A107" s="10" t="s">
        <v>1474</v>
      </c>
      <c r="B107" s="11" t="s">
        <v>1470</v>
      </c>
      <c r="C107" s="84">
        <v>1745386</v>
      </c>
      <c r="D107" s="11" t="s">
        <v>27</v>
      </c>
      <c r="E107" s="10"/>
      <c r="F107" s="11" t="s">
        <v>28</v>
      </c>
      <c r="G107" s="11" t="s">
        <v>29</v>
      </c>
      <c r="H107" s="11">
        <v>26131</v>
      </c>
      <c r="I107" s="11">
        <v>1</v>
      </c>
      <c r="J107" s="11" t="s">
        <v>265</v>
      </c>
      <c r="K107" s="11" t="s">
        <v>266</v>
      </c>
      <c r="L107" s="11" t="s">
        <v>32</v>
      </c>
      <c r="M107" s="12">
        <v>2500</v>
      </c>
      <c r="N107" s="12">
        <v>3.28</v>
      </c>
      <c r="O107" s="12">
        <v>8200</v>
      </c>
      <c r="P107" s="12">
        <v>0</v>
      </c>
      <c r="Q107" s="12">
        <v>0</v>
      </c>
      <c r="R107" s="12">
        <v>8200</v>
      </c>
      <c r="S107" s="46">
        <f t="shared" si="5"/>
        <v>214274200</v>
      </c>
      <c r="V107" s="86"/>
    </row>
    <row r="108" spans="1:22" s="14" customFormat="1" x14ac:dyDescent="0.3">
      <c r="A108" s="10" t="s">
        <v>1474</v>
      </c>
      <c r="B108" s="11" t="s">
        <v>1470</v>
      </c>
      <c r="C108" s="84">
        <v>1745386</v>
      </c>
      <c r="D108" s="11" t="s">
        <v>27</v>
      </c>
      <c r="E108" s="10"/>
      <c r="F108" s="11" t="s">
        <v>28</v>
      </c>
      <c r="G108" s="11" t="s">
        <v>29</v>
      </c>
      <c r="H108" s="11">
        <v>26131</v>
      </c>
      <c r="I108" s="11">
        <v>2</v>
      </c>
      <c r="J108" s="11" t="s">
        <v>267</v>
      </c>
      <c r="K108" s="11" t="s">
        <v>268</v>
      </c>
      <c r="L108" s="11" t="s">
        <v>32</v>
      </c>
      <c r="M108" s="12">
        <v>2500</v>
      </c>
      <c r="N108" s="12">
        <v>3.28</v>
      </c>
      <c r="O108" s="12">
        <v>8200</v>
      </c>
      <c r="P108" s="12">
        <v>0</v>
      </c>
      <c r="Q108" s="12">
        <v>0</v>
      </c>
      <c r="R108" s="12">
        <v>8200</v>
      </c>
      <c r="S108" s="46">
        <f t="shared" si="5"/>
        <v>214274200</v>
      </c>
      <c r="V108" s="86"/>
    </row>
    <row r="109" spans="1:22" s="14" customFormat="1" x14ac:dyDescent="0.3">
      <c r="A109" s="10" t="s">
        <v>1474</v>
      </c>
      <c r="B109" s="11" t="s">
        <v>1470</v>
      </c>
      <c r="C109" s="84">
        <v>1745386</v>
      </c>
      <c r="D109" s="11" t="s">
        <v>27</v>
      </c>
      <c r="E109" s="10"/>
      <c r="F109" s="11" t="s">
        <v>28</v>
      </c>
      <c r="G109" s="11" t="s">
        <v>29</v>
      </c>
      <c r="H109" s="11">
        <v>26131</v>
      </c>
      <c r="I109" s="11">
        <v>3</v>
      </c>
      <c r="J109" s="11" t="s">
        <v>269</v>
      </c>
      <c r="K109" s="11" t="s">
        <v>270</v>
      </c>
      <c r="L109" s="11" t="s">
        <v>32</v>
      </c>
      <c r="M109" s="12">
        <v>2500</v>
      </c>
      <c r="N109" s="12">
        <v>3.05</v>
      </c>
      <c r="O109" s="12">
        <v>7625</v>
      </c>
      <c r="P109" s="12">
        <v>0</v>
      </c>
      <c r="Q109" s="12">
        <v>0</v>
      </c>
      <c r="R109" s="12">
        <v>7625</v>
      </c>
      <c r="S109" s="46">
        <f t="shared" si="5"/>
        <v>199248875</v>
      </c>
      <c r="V109" s="86"/>
    </row>
    <row r="110" spans="1:22" s="14" customFormat="1" x14ac:dyDescent="0.3">
      <c r="A110" s="10" t="s">
        <v>1474</v>
      </c>
      <c r="B110" s="11" t="s">
        <v>1470</v>
      </c>
      <c r="C110" s="84">
        <v>1745386</v>
      </c>
      <c r="D110" s="11" t="s">
        <v>27</v>
      </c>
      <c r="E110" s="10"/>
      <c r="F110" s="11" t="s">
        <v>28</v>
      </c>
      <c r="G110" s="11" t="s">
        <v>29</v>
      </c>
      <c r="H110" s="11">
        <v>26131</v>
      </c>
      <c r="I110" s="11">
        <v>4</v>
      </c>
      <c r="J110" s="11" t="s">
        <v>271</v>
      </c>
      <c r="K110" s="11" t="s">
        <v>272</v>
      </c>
      <c r="L110" s="11" t="s">
        <v>32</v>
      </c>
      <c r="M110" s="12">
        <v>2500</v>
      </c>
      <c r="N110" s="12">
        <v>3.07</v>
      </c>
      <c r="O110" s="12">
        <v>7675</v>
      </c>
      <c r="P110" s="12">
        <v>0</v>
      </c>
      <c r="Q110" s="12">
        <v>0</v>
      </c>
      <c r="R110" s="12">
        <v>7675</v>
      </c>
      <c r="S110" s="46">
        <f t="shared" si="5"/>
        <v>200555425</v>
      </c>
      <c r="V110" s="86"/>
    </row>
    <row r="111" spans="1:22" s="14" customFormat="1" x14ac:dyDescent="0.3">
      <c r="A111" s="10" t="s">
        <v>1474</v>
      </c>
      <c r="B111" s="11" t="s">
        <v>1470</v>
      </c>
      <c r="C111" s="84">
        <v>1745386</v>
      </c>
      <c r="D111" s="11" t="s">
        <v>27</v>
      </c>
      <c r="E111" s="10"/>
      <c r="F111" s="11" t="s">
        <v>28</v>
      </c>
      <c r="G111" s="11" t="s">
        <v>29</v>
      </c>
      <c r="H111" s="11">
        <v>26131</v>
      </c>
      <c r="I111" s="11">
        <v>5</v>
      </c>
      <c r="J111" s="11"/>
      <c r="K111" s="11" t="s">
        <v>1475</v>
      </c>
      <c r="L111" s="11" t="s">
        <v>46</v>
      </c>
      <c r="M111" s="12">
        <v>0</v>
      </c>
      <c r="N111" s="12">
        <v>0</v>
      </c>
      <c r="O111" s="12">
        <v>0</v>
      </c>
      <c r="P111" s="12">
        <v>0</v>
      </c>
      <c r="Q111" s="12">
        <v>0</v>
      </c>
      <c r="R111" s="12">
        <v>0</v>
      </c>
      <c r="S111" s="46">
        <f t="shared" si="5"/>
        <v>0</v>
      </c>
      <c r="V111" s="86"/>
    </row>
    <row r="112" spans="1:22" s="14" customFormat="1" x14ac:dyDescent="0.3">
      <c r="A112" s="10" t="s">
        <v>1476</v>
      </c>
      <c r="B112" s="11" t="s">
        <v>1470</v>
      </c>
      <c r="C112" s="84">
        <v>1745383</v>
      </c>
      <c r="D112" s="11" t="s">
        <v>208</v>
      </c>
      <c r="E112" s="10"/>
      <c r="F112" s="11" t="s">
        <v>209</v>
      </c>
      <c r="G112" s="11" t="s">
        <v>81</v>
      </c>
      <c r="H112" s="11">
        <v>24127</v>
      </c>
      <c r="I112" s="11">
        <v>1</v>
      </c>
      <c r="J112" s="11" t="s">
        <v>210</v>
      </c>
      <c r="K112" s="11" t="s">
        <v>859</v>
      </c>
      <c r="L112" s="11" t="s">
        <v>32</v>
      </c>
      <c r="M112" s="12">
        <v>1300</v>
      </c>
      <c r="N112" s="12">
        <v>5.2850000000000001</v>
      </c>
      <c r="O112" s="12">
        <v>6870.5</v>
      </c>
      <c r="P112" s="12">
        <v>0</v>
      </c>
      <c r="Q112" s="12">
        <v>0</v>
      </c>
      <c r="R112" s="12">
        <v>6870.5</v>
      </c>
      <c r="S112" s="46">
        <f t="shared" si="5"/>
        <v>165764554</v>
      </c>
      <c r="V112" s="86"/>
    </row>
    <row r="113" spans="1:22" s="14" customFormat="1" x14ac:dyDescent="0.3">
      <c r="A113" s="10" t="s">
        <v>1476</v>
      </c>
      <c r="B113" s="11" t="s">
        <v>1470</v>
      </c>
      <c r="C113" s="84">
        <v>1745383</v>
      </c>
      <c r="D113" s="11" t="s">
        <v>208</v>
      </c>
      <c r="E113" s="10"/>
      <c r="F113" s="11" t="s">
        <v>209</v>
      </c>
      <c r="G113" s="11" t="s">
        <v>81</v>
      </c>
      <c r="H113" s="11">
        <v>24127</v>
      </c>
      <c r="I113" s="11">
        <v>2</v>
      </c>
      <c r="J113" s="11" t="s">
        <v>212</v>
      </c>
      <c r="K113" s="11" t="s">
        <v>213</v>
      </c>
      <c r="L113" s="11" t="s">
        <v>32</v>
      </c>
      <c r="M113" s="12">
        <v>1600</v>
      </c>
      <c r="N113" s="12">
        <v>5.1269999999999998</v>
      </c>
      <c r="O113" s="12">
        <v>8203.2000000000007</v>
      </c>
      <c r="P113" s="12">
        <v>0</v>
      </c>
      <c r="Q113" s="12">
        <v>0</v>
      </c>
      <c r="R113" s="12">
        <v>8203.2000000000007</v>
      </c>
      <c r="S113" s="46">
        <f t="shared" si="5"/>
        <v>197918606</v>
      </c>
      <c r="V113" s="86"/>
    </row>
    <row r="114" spans="1:22" s="14" customFormat="1" x14ac:dyDescent="0.3">
      <c r="A114" s="10" t="s">
        <v>1476</v>
      </c>
      <c r="B114" s="11" t="s">
        <v>1470</v>
      </c>
      <c r="C114" s="84">
        <v>1745383</v>
      </c>
      <c r="D114" s="11" t="s">
        <v>208</v>
      </c>
      <c r="E114" s="10"/>
      <c r="F114" s="11" t="s">
        <v>209</v>
      </c>
      <c r="G114" s="11" t="s">
        <v>81</v>
      </c>
      <c r="H114" s="11">
        <v>24127</v>
      </c>
      <c r="I114" s="11">
        <v>3</v>
      </c>
      <c r="J114" s="11" t="s">
        <v>214</v>
      </c>
      <c r="K114" s="11" t="s">
        <v>1196</v>
      </c>
      <c r="L114" s="11" t="s">
        <v>32</v>
      </c>
      <c r="M114" s="12">
        <v>3400</v>
      </c>
      <c r="N114" s="12">
        <v>5.1550000000000002</v>
      </c>
      <c r="O114" s="12">
        <v>17527</v>
      </c>
      <c r="P114" s="12">
        <v>0</v>
      </c>
      <c r="Q114" s="12">
        <v>0</v>
      </c>
      <c r="R114" s="12">
        <v>17527</v>
      </c>
      <c r="S114" s="46">
        <f t="shared" si="5"/>
        <v>422873929</v>
      </c>
      <c r="V114" s="86"/>
    </row>
    <row r="115" spans="1:22" s="14" customFormat="1" x14ac:dyDescent="0.3">
      <c r="A115" s="10" t="s">
        <v>1476</v>
      </c>
      <c r="B115" s="11" t="s">
        <v>1470</v>
      </c>
      <c r="C115" s="84">
        <v>1745383</v>
      </c>
      <c r="D115" s="11" t="s">
        <v>208</v>
      </c>
      <c r="E115" s="10"/>
      <c r="F115" s="11" t="s">
        <v>209</v>
      </c>
      <c r="G115" s="11" t="s">
        <v>81</v>
      </c>
      <c r="H115" s="11">
        <v>24127</v>
      </c>
      <c r="I115" s="11">
        <v>4</v>
      </c>
      <c r="J115" s="11" t="s">
        <v>216</v>
      </c>
      <c r="K115" s="11" t="s">
        <v>217</v>
      </c>
      <c r="L115" s="11" t="s">
        <v>32</v>
      </c>
      <c r="M115" s="12">
        <v>1300</v>
      </c>
      <c r="N115" s="12">
        <v>5.2850000000000001</v>
      </c>
      <c r="O115" s="12">
        <v>6870.5</v>
      </c>
      <c r="P115" s="12">
        <v>0</v>
      </c>
      <c r="Q115" s="12">
        <v>0</v>
      </c>
      <c r="R115" s="12">
        <v>6870.5</v>
      </c>
      <c r="S115" s="46">
        <f t="shared" si="5"/>
        <v>165764554</v>
      </c>
      <c r="V115" s="86"/>
    </row>
    <row r="116" spans="1:22" s="14" customFormat="1" x14ac:dyDescent="0.3">
      <c r="A116" s="10" t="s">
        <v>1476</v>
      </c>
      <c r="B116" s="11" t="s">
        <v>1470</v>
      </c>
      <c r="C116" s="84">
        <v>1745383</v>
      </c>
      <c r="D116" s="11" t="s">
        <v>208</v>
      </c>
      <c r="E116" s="10"/>
      <c r="F116" s="11" t="s">
        <v>209</v>
      </c>
      <c r="G116" s="11" t="s">
        <v>81</v>
      </c>
      <c r="H116" s="11">
        <v>24127</v>
      </c>
      <c r="I116" s="11">
        <v>5</v>
      </c>
      <c r="J116" s="11" t="s">
        <v>218</v>
      </c>
      <c r="K116" s="11" t="s">
        <v>1020</v>
      </c>
      <c r="L116" s="11" t="s">
        <v>32</v>
      </c>
      <c r="M116" s="12">
        <v>1600</v>
      </c>
      <c r="N116" s="12">
        <v>5.1269999999999998</v>
      </c>
      <c r="O116" s="12">
        <v>8203.2000000000007</v>
      </c>
      <c r="P116" s="12">
        <v>0</v>
      </c>
      <c r="Q116" s="12">
        <v>0</v>
      </c>
      <c r="R116" s="12">
        <v>8203.2000000000007</v>
      </c>
      <c r="S116" s="46">
        <f t="shared" si="5"/>
        <v>197918606</v>
      </c>
      <c r="V116" s="86"/>
    </row>
    <row r="117" spans="1:22" s="14" customFormat="1" x14ac:dyDescent="0.3">
      <c r="A117" s="10" t="s">
        <v>1476</v>
      </c>
      <c r="B117" s="11" t="s">
        <v>1470</v>
      </c>
      <c r="C117" s="84">
        <v>1745383</v>
      </c>
      <c r="D117" s="11" t="s">
        <v>208</v>
      </c>
      <c r="E117" s="10"/>
      <c r="F117" s="11" t="s">
        <v>209</v>
      </c>
      <c r="G117" s="11" t="s">
        <v>81</v>
      </c>
      <c r="H117" s="11">
        <v>24127</v>
      </c>
      <c r="I117" s="11">
        <v>6</v>
      </c>
      <c r="J117" s="11" t="s">
        <v>220</v>
      </c>
      <c r="K117" s="11" t="s">
        <v>1021</v>
      </c>
      <c r="L117" s="11" t="s">
        <v>32</v>
      </c>
      <c r="M117" s="12">
        <v>3400</v>
      </c>
      <c r="N117" s="12">
        <v>5.1550000000000002</v>
      </c>
      <c r="O117" s="12">
        <v>17527</v>
      </c>
      <c r="P117" s="12">
        <v>0</v>
      </c>
      <c r="Q117" s="12">
        <v>0</v>
      </c>
      <c r="R117" s="12">
        <v>17527</v>
      </c>
      <c r="S117" s="46">
        <f t="shared" si="5"/>
        <v>422873929</v>
      </c>
      <c r="V117" s="86"/>
    </row>
    <row r="118" spans="1:22" s="14" customFormat="1" x14ac:dyDescent="0.3">
      <c r="A118" s="10" t="s">
        <v>1476</v>
      </c>
      <c r="B118" s="11" t="s">
        <v>1470</v>
      </c>
      <c r="C118" s="84">
        <v>1745383</v>
      </c>
      <c r="D118" s="11" t="s">
        <v>208</v>
      </c>
      <c r="E118" s="10"/>
      <c r="F118" s="11" t="s">
        <v>209</v>
      </c>
      <c r="G118" s="11" t="s">
        <v>81</v>
      </c>
      <c r="H118" s="11">
        <v>24127</v>
      </c>
      <c r="I118" s="11">
        <v>7</v>
      </c>
      <c r="J118" s="11" t="s">
        <v>74</v>
      </c>
      <c r="K118" s="11" t="s">
        <v>75</v>
      </c>
      <c r="L118" s="11" t="s">
        <v>32</v>
      </c>
      <c r="M118" s="12">
        <v>12800</v>
      </c>
      <c r="N118" s="12">
        <v>1.63</v>
      </c>
      <c r="O118" s="12">
        <v>20864</v>
      </c>
      <c r="P118" s="12">
        <v>0</v>
      </c>
      <c r="Q118" s="12">
        <v>0</v>
      </c>
      <c r="R118" s="12">
        <v>20864</v>
      </c>
      <c r="S118" s="46">
        <f t="shared" si="5"/>
        <v>503385728</v>
      </c>
      <c r="V118" s="86"/>
    </row>
    <row r="119" spans="1:22" s="14" customFormat="1" x14ac:dyDescent="0.3">
      <c r="A119" s="10" t="s">
        <v>1476</v>
      </c>
      <c r="B119" s="11" t="s">
        <v>1470</v>
      </c>
      <c r="C119" s="84">
        <v>1745383</v>
      </c>
      <c r="D119" s="11" t="s">
        <v>208</v>
      </c>
      <c r="E119" s="10"/>
      <c r="F119" s="11" t="s">
        <v>209</v>
      </c>
      <c r="G119" s="11" t="s">
        <v>81</v>
      </c>
      <c r="H119" s="11">
        <v>24127</v>
      </c>
      <c r="I119" s="11">
        <v>8</v>
      </c>
      <c r="J119" s="11" t="s">
        <v>459</v>
      </c>
      <c r="K119" s="11" t="s">
        <v>460</v>
      </c>
      <c r="L119" s="11" t="s">
        <v>32</v>
      </c>
      <c r="M119" s="12">
        <v>100</v>
      </c>
      <c r="N119" s="12">
        <v>5.4379999999999997</v>
      </c>
      <c r="O119" s="12">
        <v>543.79999999999995</v>
      </c>
      <c r="P119" s="12">
        <v>0</v>
      </c>
      <c r="Q119" s="12">
        <v>0</v>
      </c>
      <c r="R119" s="12">
        <v>543.79999999999995</v>
      </c>
      <c r="S119" s="46">
        <f t="shared" si="5"/>
        <v>13120263</v>
      </c>
      <c r="V119" s="86"/>
    </row>
    <row r="120" spans="1:22" s="14" customFormat="1" x14ac:dyDescent="0.3">
      <c r="A120" s="10" t="s">
        <v>1476</v>
      </c>
      <c r="B120" s="11" t="s">
        <v>1470</v>
      </c>
      <c r="C120" s="84">
        <v>1745383</v>
      </c>
      <c r="D120" s="11" t="s">
        <v>208</v>
      </c>
      <c r="E120" s="10"/>
      <c r="F120" s="11" t="s">
        <v>209</v>
      </c>
      <c r="G120" s="11" t="s">
        <v>81</v>
      </c>
      <c r="H120" s="11">
        <v>24127</v>
      </c>
      <c r="I120" s="11">
        <v>9</v>
      </c>
      <c r="J120" s="11" t="s">
        <v>222</v>
      </c>
      <c r="K120" s="11" t="s">
        <v>223</v>
      </c>
      <c r="L120" s="11" t="s">
        <v>32</v>
      </c>
      <c r="M120" s="12">
        <v>500</v>
      </c>
      <c r="N120" s="12">
        <v>5.117</v>
      </c>
      <c r="O120" s="12">
        <v>2558.5</v>
      </c>
      <c r="P120" s="12">
        <v>0</v>
      </c>
      <c r="Q120" s="12">
        <v>0</v>
      </c>
      <c r="R120" s="12">
        <v>2558.5</v>
      </c>
      <c r="S120" s="46">
        <f t="shared" si="5"/>
        <v>61728930</v>
      </c>
      <c r="V120" s="86"/>
    </row>
    <row r="121" spans="1:22" s="14" customFormat="1" x14ac:dyDescent="0.3">
      <c r="A121" s="10" t="s">
        <v>1476</v>
      </c>
      <c r="B121" s="11" t="s">
        <v>1470</v>
      </c>
      <c r="C121" s="84">
        <v>1745383</v>
      </c>
      <c r="D121" s="11" t="s">
        <v>208</v>
      </c>
      <c r="E121" s="10"/>
      <c r="F121" s="11" t="s">
        <v>209</v>
      </c>
      <c r="G121" s="11" t="s">
        <v>81</v>
      </c>
      <c r="H121" s="11">
        <v>24127</v>
      </c>
      <c r="I121" s="11">
        <v>10</v>
      </c>
      <c r="J121" s="11" t="s">
        <v>224</v>
      </c>
      <c r="K121" s="11" t="s">
        <v>225</v>
      </c>
      <c r="L121" s="11" t="s">
        <v>32</v>
      </c>
      <c r="M121" s="12">
        <v>100</v>
      </c>
      <c r="N121" s="12">
        <v>5.2750000000000004</v>
      </c>
      <c r="O121" s="12">
        <v>527.5</v>
      </c>
      <c r="P121" s="12">
        <v>0</v>
      </c>
      <c r="Q121" s="12">
        <v>0</v>
      </c>
      <c r="R121" s="12">
        <v>527.5</v>
      </c>
      <c r="S121" s="46">
        <f t="shared" si="5"/>
        <v>12726993</v>
      </c>
      <c r="V121" s="86"/>
    </row>
    <row r="122" spans="1:22" s="14" customFormat="1" x14ac:dyDescent="0.3">
      <c r="A122" s="10" t="s">
        <v>1476</v>
      </c>
      <c r="B122" s="11" t="s">
        <v>1470</v>
      </c>
      <c r="C122" s="84">
        <v>1745383</v>
      </c>
      <c r="D122" s="11" t="s">
        <v>208</v>
      </c>
      <c r="E122" s="10"/>
      <c r="F122" s="11" t="s">
        <v>209</v>
      </c>
      <c r="G122" s="11" t="s">
        <v>81</v>
      </c>
      <c r="H122" s="11">
        <v>24127</v>
      </c>
      <c r="I122" s="11">
        <v>11</v>
      </c>
      <c r="J122" s="11" t="s">
        <v>226</v>
      </c>
      <c r="K122" s="11" t="s">
        <v>227</v>
      </c>
      <c r="L122" s="11" t="s">
        <v>32</v>
      </c>
      <c r="M122" s="12">
        <v>300</v>
      </c>
      <c r="N122" s="12">
        <v>5.5949999999999998</v>
      </c>
      <c r="O122" s="12">
        <v>1678.5</v>
      </c>
      <c r="P122" s="12">
        <v>0</v>
      </c>
      <c r="Q122" s="12">
        <v>0</v>
      </c>
      <c r="R122" s="12">
        <v>1678.5</v>
      </c>
      <c r="S122" s="46">
        <f t="shared" si="5"/>
        <v>40497170</v>
      </c>
      <c r="V122" s="86"/>
    </row>
    <row r="123" spans="1:22" s="14" customFormat="1" x14ac:dyDescent="0.3">
      <c r="A123" s="10" t="s">
        <v>1476</v>
      </c>
      <c r="B123" s="11" t="s">
        <v>1470</v>
      </c>
      <c r="C123" s="84">
        <v>1745383</v>
      </c>
      <c r="D123" s="11" t="s">
        <v>208</v>
      </c>
      <c r="E123" s="10"/>
      <c r="F123" s="11" t="s">
        <v>209</v>
      </c>
      <c r="G123" s="11" t="s">
        <v>81</v>
      </c>
      <c r="H123" s="11">
        <v>24127</v>
      </c>
      <c r="I123" s="11">
        <v>12</v>
      </c>
      <c r="J123" s="11" t="s">
        <v>228</v>
      </c>
      <c r="K123" s="11" t="s">
        <v>862</v>
      </c>
      <c r="L123" s="11" t="s">
        <v>32</v>
      </c>
      <c r="M123" s="12">
        <v>700</v>
      </c>
      <c r="N123" s="12">
        <v>5.5949999999999998</v>
      </c>
      <c r="O123" s="12">
        <v>3916.5</v>
      </c>
      <c r="P123" s="12">
        <v>0</v>
      </c>
      <c r="Q123" s="12">
        <v>0</v>
      </c>
      <c r="R123" s="12">
        <v>3916.5</v>
      </c>
      <c r="S123" s="46">
        <f t="shared" si="5"/>
        <v>94493396</v>
      </c>
      <c r="V123" s="86"/>
    </row>
    <row r="124" spans="1:22" s="14" customFormat="1" x14ac:dyDescent="0.3">
      <c r="A124" s="10" t="s">
        <v>1476</v>
      </c>
      <c r="B124" s="11" t="s">
        <v>1470</v>
      </c>
      <c r="C124" s="84">
        <v>1745383</v>
      </c>
      <c r="D124" s="11" t="s">
        <v>208</v>
      </c>
      <c r="E124" s="10"/>
      <c r="F124" s="11" t="s">
        <v>209</v>
      </c>
      <c r="G124" s="11" t="s">
        <v>81</v>
      </c>
      <c r="H124" s="11">
        <v>24127</v>
      </c>
      <c r="I124" s="11">
        <v>13</v>
      </c>
      <c r="J124" s="11" t="s">
        <v>230</v>
      </c>
      <c r="K124" s="11" t="s">
        <v>231</v>
      </c>
      <c r="L124" s="11" t="s">
        <v>32</v>
      </c>
      <c r="M124" s="12">
        <v>1300</v>
      </c>
      <c r="N124" s="12">
        <v>5.5949999999999998</v>
      </c>
      <c r="O124" s="12">
        <v>7273.5</v>
      </c>
      <c r="P124" s="12">
        <v>0</v>
      </c>
      <c r="Q124" s="12">
        <v>0</v>
      </c>
      <c r="R124" s="12">
        <v>7273.5</v>
      </c>
      <c r="S124" s="46">
        <f t="shared" si="5"/>
        <v>175487735</v>
      </c>
      <c r="V124" s="86"/>
    </row>
    <row r="125" spans="1:22" s="14" customFormat="1" x14ac:dyDescent="0.3">
      <c r="A125" s="10" t="s">
        <v>1476</v>
      </c>
      <c r="B125" s="11" t="s">
        <v>1470</v>
      </c>
      <c r="C125" s="84">
        <v>1745383</v>
      </c>
      <c r="D125" s="11" t="s">
        <v>208</v>
      </c>
      <c r="E125" s="10"/>
      <c r="F125" s="11" t="s">
        <v>209</v>
      </c>
      <c r="G125" s="11" t="s">
        <v>81</v>
      </c>
      <c r="H125" s="11">
        <v>24127</v>
      </c>
      <c r="I125" s="11">
        <v>14</v>
      </c>
      <c r="J125" s="11" t="s">
        <v>465</v>
      </c>
      <c r="K125" s="11" t="s">
        <v>466</v>
      </c>
      <c r="L125" s="11" t="s">
        <v>32</v>
      </c>
      <c r="M125" s="12">
        <v>100</v>
      </c>
      <c r="N125" s="12">
        <v>5.4379999999999997</v>
      </c>
      <c r="O125" s="12">
        <v>543.79999999999995</v>
      </c>
      <c r="P125" s="12">
        <v>0</v>
      </c>
      <c r="Q125" s="12">
        <v>0</v>
      </c>
      <c r="R125" s="12">
        <v>543.79999999999995</v>
      </c>
      <c r="S125" s="46">
        <f t="shared" si="5"/>
        <v>13120263</v>
      </c>
      <c r="V125" s="86"/>
    </row>
    <row r="126" spans="1:22" s="14" customFormat="1" x14ac:dyDescent="0.3">
      <c r="A126" s="10" t="s">
        <v>1476</v>
      </c>
      <c r="B126" s="11" t="s">
        <v>1470</v>
      </c>
      <c r="C126" s="84">
        <v>1745383</v>
      </c>
      <c r="D126" s="11" t="s">
        <v>208</v>
      </c>
      <c r="E126" s="10"/>
      <c r="F126" s="11" t="s">
        <v>209</v>
      </c>
      <c r="G126" s="11" t="s">
        <v>81</v>
      </c>
      <c r="H126" s="11">
        <v>24127</v>
      </c>
      <c r="I126" s="11">
        <v>15</v>
      </c>
      <c r="J126" s="11" t="s">
        <v>1198</v>
      </c>
      <c r="K126" s="11" t="s">
        <v>1199</v>
      </c>
      <c r="L126" s="11" t="s">
        <v>32</v>
      </c>
      <c r="M126" s="12">
        <v>500</v>
      </c>
      <c r="N126" s="12">
        <v>5.117</v>
      </c>
      <c r="O126" s="12">
        <v>2558.5</v>
      </c>
      <c r="P126" s="12">
        <v>0</v>
      </c>
      <c r="Q126" s="12">
        <v>0</v>
      </c>
      <c r="R126" s="12">
        <v>2558.5</v>
      </c>
      <c r="S126" s="46">
        <f t="shared" si="5"/>
        <v>61728930</v>
      </c>
      <c r="V126" s="86"/>
    </row>
    <row r="127" spans="1:22" s="14" customFormat="1" x14ac:dyDescent="0.3">
      <c r="A127" s="10" t="s">
        <v>1476</v>
      </c>
      <c r="B127" s="11" t="s">
        <v>1470</v>
      </c>
      <c r="C127" s="84">
        <v>1745383</v>
      </c>
      <c r="D127" s="11" t="s">
        <v>208</v>
      </c>
      <c r="E127" s="10"/>
      <c r="F127" s="11" t="s">
        <v>209</v>
      </c>
      <c r="G127" s="11" t="s">
        <v>81</v>
      </c>
      <c r="H127" s="11">
        <v>24127</v>
      </c>
      <c r="I127" s="11">
        <v>16</v>
      </c>
      <c r="J127" s="11" t="s">
        <v>232</v>
      </c>
      <c r="K127" s="11" t="s">
        <v>233</v>
      </c>
      <c r="L127" s="11" t="s">
        <v>32</v>
      </c>
      <c r="M127" s="12">
        <v>100</v>
      </c>
      <c r="N127" s="12">
        <v>5.2750000000000004</v>
      </c>
      <c r="O127" s="12">
        <v>527.5</v>
      </c>
      <c r="P127" s="12">
        <v>0</v>
      </c>
      <c r="Q127" s="12">
        <v>0</v>
      </c>
      <c r="R127" s="12">
        <v>527.5</v>
      </c>
      <c r="S127" s="46">
        <f t="shared" si="5"/>
        <v>12726993</v>
      </c>
      <c r="V127" s="86"/>
    </row>
    <row r="128" spans="1:22" s="14" customFormat="1" x14ac:dyDescent="0.3">
      <c r="A128" s="10" t="s">
        <v>1476</v>
      </c>
      <c r="B128" s="11" t="s">
        <v>1470</v>
      </c>
      <c r="C128" s="84">
        <v>1745383</v>
      </c>
      <c r="D128" s="11" t="s">
        <v>208</v>
      </c>
      <c r="E128" s="10"/>
      <c r="F128" s="11" t="s">
        <v>209</v>
      </c>
      <c r="G128" s="11" t="s">
        <v>81</v>
      </c>
      <c r="H128" s="11">
        <v>24127</v>
      </c>
      <c r="I128" s="11">
        <v>17</v>
      </c>
      <c r="J128" s="11" t="s">
        <v>234</v>
      </c>
      <c r="K128" s="11" t="s">
        <v>235</v>
      </c>
      <c r="L128" s="11" t="s">
        <v>32</v>
      </c>
      <c r="M128" s="12">
        <v>300</v>
      </c>
      <c r="N128" s="12">
        <v>5.5949999999999998</v>
      </c>
      <c r="O128" s="12">
        <v>1678.5</v>
      </c>
      <c r="P128" s="12">
        <v>0</v>
      </c>
      <c r="Q128" s="12">
        <v>0</v>
      </c>
      <c r="R128" s="12">
        <v>1678.5</v>
      </c>
      <c r="S128" s="46">
        <f t="shared" si="5"/>
        <v>40497170</v>
      </c>
      <c r="V128" s="86"/>
    </row>
    <row r="129" spans="1:22" s="14" customFormat="1" x14ac:dyDescent="0.3">
      <c r="A129" s="10" t="s">
        <v>1476</v>
      </c>
      <c r="B129" s="11" t="s">
        <v>1470</v>
      </c>
      <c r="C129" s="84">
        <v>1745383</v>
      </c>
      <c r="D129" s="11" t="s">
        <v>208</v>
      </c>
      <c r="E129" s="10"/>
      <c r="F129" s="11" t="s">
        <v>209</v>
      </c>
      <c r="G129" s="11" t="s">
        <v>81</v>
      </c>
      <c r="H129" s="11">
        <v>24127</v>
      </c>
      <c r="I129" s="11">
        <v>18</v>
      </c>
      <c r="J129" s="11" t="s">
        <v>236</v>
      </c>
      <c r="K129" s="11" t="s">
        <v>237</v>
      </c>
      <c r="L129" s="11" t="s">
        <v>32</v>
      </c>
      <c r="M129" s="12">
        <v>700</v>
      </c>
      <c r="N129" s="12">
        <v>5.5949999999999998</v>
      </c>
      <c r="O129" s="12">
        <v>3916.5</v>
      </c>
      <c r="P129" s="12">
        <v>0</v>
      </c>
      <c r="Q129" s="12">
        <v>0</v>
      </c>
      <c r="R129" s="12">
        <v>3916.5</v>
      </c>
      <c r="S129" s="46">
        <f t="shared" si="5"/>
        <v>94493396</v>
      </c>
      <c r="V129" s="86"/>
    </row>
    <row r="130" spans="1:22" s="14" customFormat="1" x14ac:dyDescent="0.3">
      <c r="A130" s="10" t="s">
        <v>1476</v>
      </c>
      <c r="B130" s="11" t="s">
        <v>1470</v>
      </c>
      <c r="C130" s="84">
        <v>1745383</v>
      </c>
      <c r="D130" s="11" t="s">
        <v>208</v>
      </c>
      <c r="E130" s="10"/>
      <c r="F130" s="11" t="s">
        <v>209</v>
      </c>
      <c r="G130" s="11" t="s">
        <v>81</v>
      </c>
      <c r="H130" s="11">
        <v>24127</v>
      </c>
      <c r="I130" s="11">
        <v>19</v>
      </c>
      <c r="J130" s="11" t="s">
        <v>238</v>
      </c>
      <c r="K130" s="11" t="s">
        <v>239</v>
      </c>
      <c r="L130" s="11" t="s">
        <v>32</v>
      </c>
      <c r="M130" s="12">
        <v>1300</v>
      </c>
      <c r="N130" s="12">
        <v>5.5949999999999998</v>
      </c>
      <c r="O130" s="12">
        <v>7273.5</v>
      </c>
      <c r="P130" s="12">
        <v>0</v>
      </c>
      <c r="Q130" s="12">
        <v>0</v>
      </c>
      <c r="R130" s="12">
        <v>7273.5</v>
      </c>
      <c r="S130" s="46">
        <f t="shared" si="5"/>
        <v>175487735</v>
      </c>
      <c r="V130" s="86"/>
    </row>
    <row r="131" spans="1:22" s="14" customFormat="1" x14ac:dyDescent="0.3">
      <c r="A131" s="10" t="s">
        <v>1476</v>
      </c>
      <c r="B131" s="11" t="s">
        <v>1470</v>
      </c>
      <c r="C131" s="84">
        <v>1745383</v>
      </c>
      <c r="D131" s="11" t="s">
        <v>208</v>
      </c>
      <c r="E131" s="10"/>
      <c r="F131" s="11" t="s">
        <v>209</v>
      </c>
      <c r="G131" s="11" t="s">
        <v>81</v>
      </c>
      <c r="H131" s="11">
        <v>24127</v>
      </c>
      <c r="I131" s="11">
        <v>20</v>
      </c>
      <c r="J131" s="11" t="s">
        <v>240</v>
      </c>
      <c r="K131" s="11" t="s">
        <v>241</v>
      </c>
      <c r="L131" s="11" t="s">
        <v>32</v>
      </c>
      <c r="M131" s="12">
        <v>1500</v>
      </c>
      <c r="N131" s="12">
        <v>1.7010000000000001</v>
      </c>
      <c r="O131" s="12">
        <v>2551.5</v>
      </c>
      <c r="P131" s="12">
        <v>0</v>
      </c>
      <c r="Q131" s="12">
        <v>0</v>
      </c>
      <c r="R131" s="12">
        <v>2551.5</v>
      </c>
      <c r="S131" s="46">
        <f t="shared" si="5"/>
        <v>61560041</v>
      </c>
      <c r="V131" s="86"/>
    </row>
    <row r="132" spans="1:22" s="14" customFormat="1" x14ac:dyDescent="0.3">
      <c r="A132" s="10" t="s">
        <v>1476</v>
      </c>
      <c r="B132" s="11" t="s">
        <v>1470</v>
      </c>
      <c r="C132" s="84">
        <v>1745383</v>
      </c>
      <c r="D132" s="11" t="s">
        <v>208</v>
      </c>
      <c r="E132" s="10"/>
      <c r="F132" s="11" t="s">
        <v>209</v>
      </c>
      <c r="G132" s="11" t="s">
        <v>81</v>
      </c>
      <c r="H132" s="11">
        <v>24127</v>
      </c>
      <c r="I132" s="11">
        <v>21</v>
      </c>
      <c r="J132" s="11" t="s">
        <v>242</v>
      </c>
      <c r="K132" s="11" t="s">
        <v>243</v>
      </c>
      <c r="L132" s="11" t="s">
        <v>32</v>
      </c>
      <c r="M132" s="12">
        <v>4700</v>
      </c>
      <c r="N132" s="12">
        <v>1.944</v>
      </c>
      <c r="O132" s="12">
        <v>9136.7999999999993</v>
      </c>
      <c r="P132" s="12">
        <v>0</v>
      </c>
      <c r="Q132" s="12">
        <v>0</v>
      </c>
      <c r="R132" s="12">
        <v>9136.7999999999993</v>
      </c>
      <c r="S132" s="46">
        <f t="shared" si="5"/>
        <v>220443574</v>
      </c>
      <c r="V132" s="86"/>
    </row>
    <row r="133" spans="1:22" s="14" customFormat="1" x14ac:dyDescent="0.3">
      <c r="A133" s="10" t="s">
        <v>1476</v>
      </c>
      <c r="B133" s="11" t="s">
        <v>1470</v>
      </c>
      <c r="C133" s="84">
        <v>1745383</v>
      </c>
      <c r="D133" s="11" t="s">
        <v>208</v>
      </c>
      <c r="E133" s="10"/>
      <c r="F133" s="11" t="s">
        <v>209</v>
      </c>
      <c r="G133" s="11" t="s">
        <v>81</v>
      </c>
      <c r="H133" s="11">
        <v>24127</v>
      </c>
      <c r="I133" s="11">
        <v>22</v>
      </c>
      <c r="J133" s="11"/>
      <c r="K133" s="11" t="s">
        <v>1477</v>
      </c>
      <c r="L133" s="11" t="s">
        <v>46</v>
      </c>
      <c r="M133" s="12">
        <v>0</v>
      </c>
      <c r="N133" s="12">
        <v>0</v>
      </c>
      <c r="O133" s="12">
        <v>0</v>
      </c>
      <c r="P133" s="12">
        <v>0</v>
      </c>
      <c r="Q133" s="12">
        <v>0</v>
      </c>
      <c r="R133" s="12">
        <v>0</v>
      </c>
      <c r="S133" s="46">
        <f t="shared" si="5"/>
        <v>0</v>
      </c>
      <c r="V133" s="86"/>
    </row>
    <row r="134" spans="1:22" s="14" customFormat="1" x14ac:dyDescent="0.3">
      <c r="A134" s="10" t="s">
        <v>1478</v>
      </c>
      <c r="B134" s="11" t="s">
        <v>1479</v>
      </c>
      <c r="C134" s="84">
        <v>1745397</v>
      </c>
      <c r="D134" s="11" t="s">
        <v>125</v>
      </c>
      <c r="E134" s="10"/>
      <c r="F134" s="11" t="s">
        <v>126</v>
      </c>
      <c r="G134" s="11" t="s">
        <v>81</v>
      </c>
      <c r="H134" s="11">
        <v>24105</v>
      </c>
      <c r="I134" s="11">
        <v>1</v>
      </c>
      <c r="J134" s="11" t="s">
        <v>149</v>
      </c>
      <c r="K134" s="11" t="s">
        <v>150</v>
      </c>
      <c r="L134" s="11" t="s">
        <v>32</v>
      </c>
      <c r="M134" s="12">
        <v>700</v>
      </c>
      <c r="N134" s="12">
        <v>5.67</v>
      </c>
      <c r="O134" s="12">
        <v>3969</v>
      </c>
      <c r="P134" s="12">
        <v>0</v>
      </c>
      <c r="Q134" s="12">
        <v>0</v>
      </c>
      <c r="R134" s="12">
        <v>3969</v>
      </c>
      <c r="S134" s="46">
        <f t="shared" si="5"/>
        <v>95672745</v>
      </c>
      <c r="V134" s="86"/>
    </row>
    <row r="135" spans="1:22" s="14" customFormat="1" x14ac:dyDescent="0.3">
      <c r="A135" s="10" t="s">
        <v>1478</v>
      </c>
      <c r="B135" s="11" t="s">
        <v>1479</v>
      </c>
      <c r="C135" s="84">
        <v>1745397</v>
      </c>
      <c r="D135" s="11" t="s">
        <v>125</v>
      </c>
      <c r="E135" s="10"/>
      <c r="F135" s="11" t="s">
        <v>126</v>
      </c>
      <c r="G135" s="11" t="s">
        <v>81</v>
      </c>
      <c r="H135" s="11">
        <v>24105</v>
      </c>
      <c r="I135" s="11">
        <v>2</v>
      </c>
      <c r="J135" s="11" t="s">
        <v>82</v>
      </c>
      <c r="K135" s="11" t="s">
        <v>83</v>
      </c>
      <c r="L135" s="11" t="s">
        <v>32</v>
      </c>
      <c r="M135" s="12">
        <v>600</v>
      </c>
      <c r="N135" s="12">
        <v>5.67</v>
      </c>
      <c r="O135" s="12">
        <v>3402</v>
      </c>
      <c r="P135" s="12">
        <v>0</v>
      </c>
      <c r="Q135" s="12">
        <v>0</v>
      </c>
      <c r="R135" s="12">
        <v>3402</v>
      </c>
      <c r="S135" s="46">
        <f t="shared" si="5"/>
        <v>82005210</v>
      </c>
      <c r="V135" s="86"/>
    </row>
    <row r="136" spans="1:22" s="14" customFormat="1" x14ac:dyDescent="0.3">
      <c r="A136" s="10" t="s">
        <v>1478</v>
      </c>
      <c r="B136" s="11" t="s">
        <v>1479</v>
      </c>
      <c r="C136" s="84">
        <v>1745397</v>
      </c>
      <c r="D136" s="11" t="s">
        <v>125</v>
      </c>
      <c r="E136" s="10"/>
      <c r="F136" s="11" t="s">
        <v>126</v>
      </c>
      <c r="G136" s="11" t="s">
        <v>81</v>
      </c>
      <c r="H136" s="11">
        <v>24105</v>
      </c>
      <c r="I136" s="11">
        <v>3</v>
      </c>
      <c r="J136" s="11" t="s">
        <v>84</v>
      </c>
      <c r="K136" s="11" t="s">
        <v>85</v>
      </c>
      <c r="L136" s="11" t="s">
        <v>32</v>
      </c>
      <c r="M136" s="12">
        <v>300</v>
      </c>
      <c r="N136" s="12">
        <v>5.67</v>
      </c>
      <c r="O136" s="12">
        <v>1701</v>
      </c>
      <c r="P136" s="12">
        <v>0</v>
      </c>
      <c r="Q136" s="12">
        <v>0</v>
      </c>
      <c r="R136" s="12">
        <v>1701</v>
      </c>
      <c r="S136" s="46">
        <f t="shared" si="5"/>
        <v>41002605</v>
      </c>
      <c r="V136" s="86"/>
    </row>
    <row r="137" spans="1:22" s="14" customFormat="1" x14ac:dyDescent="0.3">
      <c r="A137" s="10" t="s">
        <v>1478</v>
      </c>
      <c r="B137" s="11" t="s">
        <v>1479</v>
      </c>
      <c r="C137" s="84">
        <v>1745397</v>
      </c>
      <c r="D137" s="11" t="s">
        <v>125</v>
      </c>
      <c r="E137" s="10"/>
      <c r="F137" s="11" t="s">
        <v>126</v>
      </c>
      <c r="G137" s="11" t="s">
        <v>81</v>
      </c>
      <c r="H137" s="11">
        <v>24105</v>
      </c>
      <c r="I137" s="11">
        <v>4</v>
      </c>
      <c r="J137" s="11" t="s">
        <v>151</v>
      </c>
      <c r="K137" s="11" t="s">
        <v>152</v>
      </c>
      <c r="L137" s="11" t="s">
        <v>32</v>
      </c>
      <c r="M137" s="12">
        <v>700</v>
      </c>
      <c r="N137" s="12">
        <v>5.58</v>
      </c>
      <c r="O137" s="12">
        <v>3906</v>
      </c>
      <c r="P137" s="12">
        <v>0</v>
      </c>
      <c r="Q137" s="12">
        <v>0</v>
      </c>
      <c r="R137" s="12">
        <v>3906</v>
      </c>
      <c r="S137" s="46">
        <f t="shared" ref="S137:S200" si="6">ROUND(M137*N137*H137,0)</f>
        <v>94154130</v>
      </c>
      <c r="V137" s="86"/>
    </row>
    <row r="138" spans="1:22" s="14" customFormat="1" x14ac:dyDescent="0.3">
      <c r="A138" s="10" t="s">
        <v>1478</v>
      </c>
      <c r="B138" s="11" t="s">
        <v>1479</v>
      </c>
      <c r="C138" s="84">
        <v>1745397</v>
      </c>
      <c r="D138" s="11" t="s">
        <v>125</v>
      </c>
      <c r="E138" s="10"/>
      <c r="F138" s="11" t="s">
        <v>126</v>
      </c>
      <c r="G138" s="11" t="s">
        <v>81</v>
      </c>
      <c r="H138" s="11">
        <v>24105</v>
      </c>
      <c r="I138" s="11">
        <v>5</v>
      </c>
      <c r="J138" s="11" t="s">
        <v>153</v>
      </c>
      <c r="K138" s="11" t="s">
        <v>154</v>
      </c>
      <c r="L138" s="11" t="s">
        <v>32</v>
      </c>
      <c r="M138" s="12">
        <v>400</v>
      </c>
      <c r="N138" s="12">
        <v>5.58</v>
      </c>
      <c r="O138" s="12">
        <v>2232</v>
      </c>
      <c r="P138" s="12">
        <v>0</v>
      </c>
      <c r="Q138" s="12">
        <v>0</v>
      </c>
      <c r="R138" s="12">
        <v>2232</v>
      </c>
      <c r="S138" s="46">
        <f t="shared" si="6"/>
        <v>53802360</v>
      </c>
      <c r="V138" s="86"/>
    </row>
    <row r="139" spans="1:22" s="14" customFormat="1" x14ac:dyDescent="0.3">
      <c r="A139" s="10" t="s">
        <v>1478</v>
      </c>
      <c r="B139" s="11" t="s">
        <v>1479</v>
      </c>
      <c r="C139" s="84">
        <v>1745397</v>
      </c>
      <c r="D139" s="11" t="s">
        <v>125</v>
      </c>
      <c r="E139" s="10"/>
      <c r="F139" s="11" t="s">
        <v>126</v>
      </c>
      <c r="G139" s="11" t="s">
        <v>81</v>
      </c>
      <c r="H139" s="11">
        <v>24105</v>
      </c>
      <c r="I139" s="11">
        <v>6</v>
      </c>
      <c r="J139" s="11" t="s">
        <v>155</v>
      </c>
      <c r="K139" s="11" t="s">
        <v>156</v>
      </c>
      <c r="L139" s="11" t="s">
        <v>32</v>
      </c>
      <c r="M139" s="12">
        <v>200</v>
      </c>
      <c r="N139" s="12">
        <v>6.14</v>
      </c>
      <c r="O139" s="12">
        <v>1228</v>
      </c>
      <c r="P139" s="12">
        <v>0</v>
      </c>
      <c r="Q139" s="12">
        <v>0</v>
      </c>
      <c r="R139" s="12">
        <v>1228</v>
      </c>
      <c r="S139" s="46">
        <f t="shared" si="6"/>
        <v>29600940</v>
      </c>
      <c r="V139" s="86"/>
    </row>
    <row r="140" spans="1:22" s="14" customFormat="1" x14ac:dyDescent="0.3">
      <c r="A140" s="10" t="s">
        <v>1478</v>
      </c>
      <c r="B140" s="11" t="s">
        <v>1479</v>
      </c>
      <c r="C140" s="84">
        <v>1745397</v>
      </c>
      <c r="D140" s="11" t="s">
        <v>125</v>
      </c>
      <c r="E140" s="10"/>
      <c r="F140" s="11" t="s">
        <v>126</v>
      </c>
      <c r="G140" s="11" t="s">
        <v>81</v>
      </c>
      <c r="H140" s="11">
        <v>24105</v>
      </c>
      <c r="I140" s="11">
        <v>7</v>
      </c>
      <c r="J140" s="11" t="s">
        <v>157</v>
      </c>
      <c r="K140" s="11" t="s">
        <v>158</v>
      </c>
      <c r="L140" s="11" t="s">
        <v>32</v>
      </c>
      <c r="M140" s="12">
        <v>200</v>
      </c>
      <c r="N140" s="12">
        <v>6.14</v>
      </c>
      <c r="O140" s="12">
        <v>1228</v>
      </c>
      <c r="P140" s="12">
        <v>0</v>
      </c>
      <c r="Q140" s="12">
        <v>0</v>
      </c>
      <c r="R140" s="12">
        <v>1228</v>
      </c>
      <c r="S140" s="46">
        <f t="shared" si="6"/>
        <v>29600940</v>
      </c>
      <c r="V140" s="86"/>
    </row>
    <row r="141" spans="1:22" s="14" customFormat="1" x14ac:dyDescent="0.3">
      <c r="A141" s="10" t="s">
        <v>1478</v>
      </c>
      <c r="B141" s="11" t="s">
        <v>1479</v>
      </c>
      <c r="C141" s="84">
        <v>1745397</v>
      </c>
      <c r="D141" s="11" t="s">
        <v>125</v>
      </c>
      <c r="E141" s="10"/>
      <c r="F141" s="11" t="s">
        <v>126</v>
      </c>
      <c r="G141" s="11" t="s">
        <v>81</v>
      </c>
      <c r="H141" s="11">
        <v>24105</v>
      </c>
      <c r="I141" s="11">
        <v>8</v>
      </c>
      <c r="J141" s="11" t="s">
        <v>1390</v>
      </c>
      <c r="K141" s="11" t="s">
        <v>1437</v>
      </c>
      <c r="L141" s="11" t="s">
        <v>32</v>
      </c>
      <c r="M141" s="12">
        <v>1700</v>
      </c>
      <c r="N141" s="12">
        <v>2.79</v>
      </c>
      <c r="O141" s="12">
        <v>4743</v>
      </c>
      <c r="P141" s="12">
        <v>0</v>
      </c>
      <c r="Q141" s="12">
        <v>0</v>
      </c>
      <c r="R141" s="12">
        <v>4743</v>
      </c>
      <c r="S141" s="46">
        <f t="shared" si="6"/>
        <v>114330015</v>
      </c>
      <c r="V141" s="86"/>
    </row>
    <row r="142" spans="1:22" s="14" customFormat="1" x14ac:dyDescent="0.3">
      <c r="A142" s="10" t="s">
        <v>1478</v>
      </c>
      <c r="B142" s="11" t="s">
        <v>1479</v>
      </c>
      <c r="C142" s="84">
        <v>1745397</v>
      </c>
      <c r="D142" s="11" t="s">
        <v>125</v>
      </c>
      <c r="E142" s="10"/>
      <c r="F142" s="11" t="s">
        <v>126</v>
      </c>
      <c r="G142" s="11" t="s">
        <v>81</v>
      </c>
      <c r="H142" s="11">
        <v>24105</v>
      </c>
      <c r="I142" s="11">
        <v>9</v>
      </c>
      <c r="J142" s="11" t="s">
        <v>161</v>
      </c>
      <c r="K142" s="11" t="s">
        <v>162</v>
      </c>
      <c r="L142" s="11" t="s">
        <v>32</v>
      </c>
      <c r="M142" s="12">
        <v>700</v>
      </c>
      <c r="N142" s="12">
        <v>5.58</v>
      </c>
      <c r="O142" s="12">
        <v>3906</v>
      </c>
      <c r="P142" s="12">
        <v>0</v>
      </c>
      <c r="Q142" s="12">
        <v>0</v>
      </c>
      <c r="R142" s="12">
        <v>3906</v>
      </c>
      <c r="S142" s="46">
        <f t="shared" si="6"/>
        <v>94154130</v>
      </c>
      <c r="V142" s="86"/>
    </row>
    <row r="143" spans="1:22" s="14" customFormat="1" x14ac:dyDescent="0.3">
      <c r="A143" s="10" t="s">
        <v>1478</v>
      </c>
      <c r="B143" s="11" t="s">
        <v>1479</v>
      </c>
      <c r="C143" s="84">
        <v>1745397</v>
      </c>
      <c r="D143" s="11" t="s">
        <v>125</v>
      </c>
      <c r="E143" s="10"/>
      <c r="F143" s="11" t="s">
        <v>126</v>
      </c>
      <c r="G143" s="11" t="s">
        <v>81</v>
      </c>
      <c r="H143" s="11">
        <v>24105</v>
      </c>
      <c r="I143" s="11">
        <v>10</v>
      </c>
      <c r="J143" s="11" t="s">
        <v>163</v>
      </c>
      <c r="K143" s="11" t="s">
        <v>164</v>
      </c>
      <c r="L143" s="11" t="s">
        <v>32</v>
      </c>
      <c r="M143" s="12">
        <v>400</v>
      </c>
      <c r="N143" s="12">
        <v>5.58</v>
      </c>
      <c r="O143" s="12">
        <v>2232</v>
      </c>
      <c r="P143" s="12">
        <v>0</v>
      </c>
      <c r="Q143" s="12">
        <v>0</v>
      </c>
      <c r="R143" s="12">
        <v>2232</v>
      </c>
      <c r="S143" s="46">
        <f t="shared" si="6"/>
        <v>53802360</v>
      </c>
      <c r="V143" s="86"/>
    </row>
    <row r="144" spans="1:22" s="14" customFormat="1" x14ac:dyDescent="0.3">
      <c r="A144" s="10" t="s">
        <v>1478</v>
      </c>
      <c r="B144" s="11" t="s">
        <v>1479</v>
      </c>
      <c r="C144" s="84">
        <v>1745397</v>
      </c>
      <c r="D144" s="11" t="s">
        <v>125</v>
      </c>
      <c r="E144" s="10"/>
      <c r="F144" s="11" t="s">
        <v>126</v>
      </c>
      <c r="G144" s="11" t="s">
        <v>81</v>
      </c>
      <c r="H144" s="11">
        <v>24105</v>
      </c>
      <c r="I144" s="11">
        <v>11</v>
      </c>
      <c r="J144" s="11" t="s">
        <v>165</v>
      </c>
      <c r="K144" s="11" t="s">
        <v>166</v>
      </c>
      <c r="L144" s="11" t="s">
        <v>32</v>
      </c>
      <c r="M144" s="12">
        <v>200</v>
      </c>
      <c r="N144" s="12">
        <v>6.14</v>
      </c>
      <c r="O144" s="12">
        <v>1228</v>
      </c>
      <c r="P144" s="12">
        <v>0</v>
      </c>
      <c r="Q144" s="12">
        <v>0</v>
      </c>
      <c r="R144" s="12">
        <v>1228</v>
      </c>
      <c r="S144" s="46">
        <f t="shared" si="6"/>
        <v>29600940</v>
      </c>
      <c r="V144" s="86"/>
    </row>
    <row r="145" spans="1:22" s="14" customFormat="1" x14ac:dyDescent="0.3">
      <c r="A145" s="10" t="s">
        <v>1478</v>
      </c>
      <c r="B145" s="11" t="s">
        <v>1479</v>
      </c>
      <c r="C145" s="84">
        <v>1745397</v>
      </c>
      <c r="D145" s="11" t="s">
        <v>125</v>
      </c>
      <c r="E145" s="10"/>
      <c r="F145" s="11" t="s">
        <v>126</v>
      </c>
      <c r="G145" s="11" t="s">
        <v>81</v>
      </c>
      <c r="H145" s="11">
        <v>24105</v>
      </c>
      <c r="I145" s="11">
        <v>12</v>
      </c>
      <c r="J145" s="11" t="s">
        <v>167</v>
      </c>
      <c r="K145" s="11" t="s">
        <v>168</v>
      </c>
      <c r="L145" s="11" t="s">
        <v>32</v>
      </c>
      <c r="M145" s="12">
        <v>300</v>
      </c>
      <c r="N145" s="12">
        <v>6.14</v>
      </c>
      <c r="O145" s="12">
        <v>1842</v>
      </c>
      <c r="P145" s="12">
        <v>0</v>
      </c>
      <c r="Q145" s="12">
        <v>0</v>
      </c>
      <c r="R145" s="12">
        <v>1842</v>
      </c>
      <c r="S145" s="46">
        <f t="shared" si="6"/>
        <v>44401410</v>
      </c>
      <c r="V145" s="86"/>
    </row>
    <row r="146" spans="1:22" s="14" customFormat="1" x14ac:dyDescent="0.3">
      <c r="A146" s="10" t="s">
        <v>1478</v>
      </c>
      <c r="B146" s="11" t="s">
        <v>1479</v>
      </c>
      <c r="C146" s="84">
        <v>1745397</v>
      </c>
      <c r="D146" s="11" t="s">
        <v>125</v>
      </c>
      <c r="E146" s="10"/>
      <c r="F146" s="11" t="s">
        <v>126</v>
      </c>
      <c r="G146" s="11" t="s">
        <v>81</v>
      </c>
      <c r="H146" s="11">
        <v>24105</v>
      </c>
      <c r="I146" s="11">
        <v>13</v>
      </c>
      <c r="J146" s="11"/>
      <c r="K146" s="11" t="s">
        <v>1480</v>
      </c>
      <c r="L146" s="11" t="s">
        <v>46</v>
      </c>
      <c r="M146" s="12">
        <v>0</v>
      </c>
      <c r="N146" s="12">
        <v>0</v>
      </c>
      <c r="O146" s="12">
        <v>0</v>
      </c>
      <c r="P146" s="12">
        <v>0</v>
      </c>
      <c r="Q146" s="12">
        <v>0</v>
      </c>
      <c r="R146" s="12">
        <v>0</v>
      </c>
      <c r="S146" s="46">
        <f t="shared" si="6"/>
        <v>0</v>
      </c>
      <c r="V146" s="86"/>
    </row>
    <row r="147" spans="1:22" s="14" customFormat="1" x14ac:dyDescent="0.3">
      <c r="A147" s="10" t="s">
        <v>1481</v>
      </c>
      <c r="B147" s="11" t="s">
        <v>1479</v>
      </c>
      <c r="C147" s="84">
        <v>1745396</v>
      </c>
      <c r="D147" s="11" t="s">
        <v>125</v>
      </c>
      <c r="E147" s="10"/>
      <c r="F147" s="11" t="s">
        <v>126</v>
      </c>
      <c r="G147" s="11" t="s">
        <v>81</v>
      </c>
      <c r="H147" s="11">
        <v>24105</v>
      </c>
      <c r="I147" s="11">
        <v>1</v>
      </c>
      <c r="J147" s="11" t="s">
        <v>139</v>
      </c>
      <c r="K147" s="11" t="s">
        <v>140</v>
      </c>
      <c r="L147" s="11" t="s">
        <v>32</v>
      </c>
      <c r="M147" s="12">
        <v>400</v>
      </c>
      <c r="N147" s="12">
        <v>4.54</v>
      </c>
      <c r="O147" s="12">
        <v>1816</v>
      </c>
      <c r="P147" s="12">
        <v>0</v>
      </c>
      <c r="Q147" s="12">
        <v>0</v>
      </c>
      <c r="R147" s="12">
        <v>1816</v>
      </c>
      <c r="S147" s="46">
        <f t="shared" si="6"/>
        <v>43774680</v>
      </c>
      <c r="V147" s="86"/>
    </row>
    <row r="148" spans="1:22" s="14" customFormat="1" x14ac:dyDescent="0.3">
      <c r="A148" s="10" t="s">
        <v>1481</v>
      </c>
      <c r="B148" s="11" t="s">
        <v>1479</v>
      </c>
      <c r="C148" s="84">
        <v>1745396</v>
      </c>
      <c r="D148" s="11" t="s">
        <v>125</v>
      </c>
      <c r="E148" s="10"/>
      <c r="F148" s="11" t="s">
        <v>126</v>
      </c>
      <c r="G148" s="11" t="s">
        <v>81</v>
      </c>
      <c r="H148" s="11">
        <v>24105</v>
      </c>
      <c r="I148" s="11">
        <v>2</v>
      </c>
      <c r="J148" s="11"/>
      <c r="K148" s="11" t="s">
        <v>1482</v>
      </c>
      <c r="L148" s="11" t="s">
        <v>46</v>
      </c>
      <c r="M148" s="12">
        <v>0</v>
      </c>
      <c r="N148" s="12">
        <v>0</v>
      </c>
      <c r="O148" s="12">
        <v>0</v>
      </c>
      <c r="P148" s="12">
        <v>0</v>
      </c>
      <c r="Q148" s="12">
        <v>0</v>
      </c>
      <c r="R148" s="12">
        <v>0</v>
      </c>
      <c r="S148" s="46">
        <f t="shared" si="6"/>
        <v>0</v>
      </c>
      <c r="V148" s="86"/>
    </row>
    <row r="149" spans="1:22" s="14" customFormat="1" x14ac:dyDescent="0.3">
      <c r="A149" s="10" t="s">
        <v>1483</v>
      </c>
      <c r="B149" s="11" t="s">
        <v>1484</v>
      </c>
      <c r="C149" s="84">
        <v>1745400</v>
      </c>
      <c r="D149" s="11" t="s">
        <v>448</v>
      </c>
      <c r="E149" s="10"/>
      <c r="F149" s="11" t="s">
        <v>776</v>
      </c>
      <c r="G149" s="11" t="s">
        <v>29</v>
      </c>
      <c r="H149" s="11">
        <v>26389</v>
      </c>
      <c r="I149" s="11">
        <v>1</v>
      </c>
      <c r="J149" s="11">
        <v>398577909</v>
      </c>
      <c r="K149" s="11" t="s">
        <v>1302</v>
      </c>
      <c r="L149" s="11" t="s">
        <v>32</v>
      </c>
      <c r="M149" s="12">
        <v>100</v>
      </c>
      <c r="N149" s="12">
        <v>2.2999999999999998</v>
      </c>
      <c r="O149" s="12">
        <v>230</v>
      </c>
      <c r="P149" s="12">
        <v>0</v>
      </c>
      <c r="Q149" s="12">
        <v>0</v>
      </c>
      <c r="R149" s="12">
        <v>230</v>
      </c>
      <c r="S149" s="46">
        <f t="shared" si="6"/>
        <v>6069470</v>
      </c>
      <c r="V149" s="86"/>
    </row>
    <row r="150" spans="1:22" s="14" customFormat="1" x14ac:dyDescent="0.3">
      <c r="A150" s="10" t="s">
        <v>1483</v>
      </c>
      <c r="B150" s="11" t="s">
        <v>1484</v>
      </c>
      <c r="C150" s="84">
        <v>1745400</v>
      </c>
      <c r="D150" s="11" t="s">
        <v>448</v>
      </c>
      <c r="E150" s="10"/>
      <c r="F150" s="11" t="s">
        <v>776</v>
      </c>
      <c r="G150" s="11" t="s">
        <v>29</v>
      </c>
      <c r="H150" s="11">
        <v>26389</v>
      </c>
      <c r="I150" s="11">
        <v>2</v>
      </c>
      <c r="J150" s="11"/>
      <c r="K150" s="11" t="s">
        <v>1485</v>
      </c>
      <c r="L150" s="11" t="s">
        <v>46</v>
      </c>
      <c r="M150" s="12">
        <v>0</v>
      </c>
      <c r="N150" s="12">
        <v>0</v>
      </c>
      <c r="O150" s="12">
        <v>0</v>
      </c>
      <c r="P150" s="12">
        <v>0</v>
      </c>
      <c r="Q150" s="12">
        <v>0</v>
      </c>
      <c r="R150" s="12">
        <v>0</v>
      </c>
      <c r="S150" s="46">
        <f t="shared" si="6"/>
        <v>0</v>
      </c>
      <c r="V150" s="86"/>
    </row>
    <row r="151" spans="1:22" s="14" customFormat="1" x14ac:dyDescent="0.3">
      <c r="A151" s="10" t="s">
        <v>1486</v>
      </c>
      <c r="B151" s="11" t="s">
        <v>1484</v>
      </c>
      <c r="C151" s="84">
        <v>1745401</v>
      </c>
      <c r="D151" s="11" t="s">
        <v>448</v>
      </c>
      <c r="E151" s="10"/>
      <c r="F151" s="11" t="s">
        <v>776</v>
      </c>
      <c r="G151" s="11" t="s">
        <v>29</v>
      </c>
      <c r="H151" s="11">
        <v>26389</v>
      </c>
      <c r="I151" s="11">
        <v>1</v>
      </c>
      <c r="J151" s="11">
        <v>398525007</v>
      </c>
      <c r="K151" s="11" t="s">
        <v>450</v>
      </c>
      <c r="L151" s="11" t="s">
        <v>32</v>
      </c>
      <c r="M151" s="12">
        <v>2214</v>
      </c>
      <c r="N151" s="12">
        <v>7.4</v>
      </c>
      <c r="O151" s="12">
        <v>16383.6</v>
      </c>
      <c r="P151" s="12">
        <v>0</v>
      </c>
      <c r="Q151" s="12">
        <v>0</v>
      </c>
      <c r="R151" s="12">
        <v>16383.6</v>
      </c>
      <c r="S151" s="46">
        <f t="shared" si="6"/>
        <v>432346820</v>
      </c>
      <c r="V151" s="86"/>
    </row>
    <row r="152" spans="1:22" s="14" customFormat="1" x14ac:dyDescent="0.3">
      <c r="A152" s="10" t="s">
        <v>1486</v>
      </c>
      <c r="B152" s="11" t="s">
        <v>1484</v>
      </c>
      <c r="C152" s="84">
        <v>1745401</v>
      </c>
      <c r="D152" s="11" t="s">
        <v>448</v>
      </c>
      <c r="E152" s="10"/>
      <c r="F152" s="11" t="s">
        <v>776</v>
      </c>
      <c r="G152" s="11" t="s">
        <v>29</v>
      </c>
      <c r="H152" s="11">
        <v>26389</v>
      </c>
      <c r="I152" s="11">
        <v>2</v>
      </c>
      <c r="J152" s="11">
        <v>398525211</v>
      </c>
      <c r="K152" s="11" t="s">
        <v>1301</v>
      </c>
      <c r="L152" s="11" t="s">
        <v>32</v>
      </c>
      <c r="M152" s="12">
        <v>100</v>
      </c>
      <c r="N152" s="12">
        <v>2.87</v>
      </c>
      <c r="O152" s="12">
        <v>287</v>
      </c>
      <c r="P152" s="12">
        <v>0</v>
      </c>
      <c r="Q152" s="12">
        <v>0</v>
      </c>
      <c r="R152" s="12">
        <v>287</v>
      </c>
      <c r="S152" s="46">
        <f t="shared" si="6"/>
        <v>7573643</v>
      </c>
      <c r="V152" s="86"/>
    </row>
    <row r="153" spans="1:22" s="14" customFormat="1" x14ac:dyDescent="0.3">
      <c r="A153" s="10" t="s">
        <v>1486</v>
      </c>
      <c r="B153" s="11" t="s">
        <v>1484</v>
      </c>
      <c r="C153" s="84">
        <v>1745401</v>
      </c>
      <c r="D153" s="11" t="s">
        <v>448</v>
      </c>
      <c r="E153" s="10"/>
      <c r="F153" s="11" t="s">
        <v>776</v>
      </c>
      <c r="G153" s="11" t="s">
        <v>29</v>
      </c>
      <c r="H153" s="11">
        <v>26389</v>
      </c>
      <c r="I153" s="11">
        <v>3</v>
      </c>
      <c r="J153" s="11">
        <v>398578607</v>
      </c>
      <c r="K153" s="11" t="s">
        <v>451</v>
      </c>
      <c r="L153" s="11" t="s">
        <v>32</v>
      </c>
      <c r="M153" s="12">
        <v>3000</v>
      </c>
      <c r="N153" s="12">
        <v>2.2999999999999998</v>
      </c>
      <c r="O153" s="12">
        <v>6900</v>
      </c>
      <c r="P153" s="12">
        <v>0</v>
      </c>
      <c r="Q153" s="12">
        <v>0</v>
      </c>
      <c r="R153" s="12">
        <v>6900</v>
      </c>
      <c r="S153" s="46">
        <f t="shared" si="6"/>
        <v>182084100</v>
      </c>
      <c r="V153" s="86"/>
    </row>
    <row r="154" spans="1:22" s="14" customFormat="1" x14ac:dyDescent="0.3">
      <c r="A154" s="10" t="s">
        <v>1486</v>
      </c>
      <c r="B154" s="11" t="s">
        <v>1484</v>
      </c>
      <c r="C154" s="84">
        <v>1745401</v>
      </c>
      <c r="D154" s="11" t="s">
        <v>448</v>
      </c>
      <c r="E154" s="10"/>
      <c r="F154" s="11" t="s">
        <v>776</v>
      </c>
      <c r="G154" s="11" t="s">
        <v>29</v>
      </c>
      <c r="H154" s="11">
        <v>26389</v>
      </c>
      <c r="I154" s="11">
        <v>4</v>
      </c>
      <c r="J154" s="11"/>
      <c r="K154" s="11" t="s">
        <v>1487</v>
      </c>
      <c r="L154" s="11" t="s">
        <v>46</v>
      </c>
      <c r="M154" s="12">
        <v>0</v>
      </c>
      <c r="N154" s="12">
        <v>0</v>
      </c>
      <c r="O154" s="12">
        <v>0</v>
      </c>
      <c r="P154" s="12">
        <v>0</v>
      </c>
      <c r="Q154" s="12">
        <v>0</v>
      </c>
      <c r="R154" s="12">
        <v>0</v>
      </c>
      <c r="S154" s="46">
        <f t="shared" si="6"/>
        <v>0</v>
      </c>
      <c r="V154" s="86"/>
    </row>
    <row r="155" spans="1:22" s="14" customFormat="1" x14ac:dyDescent="0.3">
      <c r="A155" s="10" t="s">
        <v>1488</v>
      </c>
      <c r="B155" s="11" t="s">
        <v>1484</v>
      </c>
      <c r="C155" s="84">
        <v>1745402</v>
      </c>
      <c r="D155" s="11" t="s">
        <v>448</v>
      </c>
      <c r="E155" s="10"/>
      <c r="F155" s="11" t="s">
        <v>776</v>
      </c>
      <c r="G155" s="11" t="s">
        <v>29</v>
      </c>
      <c r="H155" s="11">
        <v>26389</v>
      </c>
      <c r="I155" s="11">
        <v>1</v>
      </c>
      <c r="J155" s="11" t="s">
        <v>1489</v>
      </c>
      <c r="K155" s="11" t="s">
        <v>1490</v>
      </c>
      <c r="L155" s="11" t="s">
        <v>32</v>
      </c>
      <c r="M155" s="12">
        <v>786</v>
      </c>
      <c r="N155" s="12">
        <v>7.4</v>
      </c>
      <c r="O155" s="12">
        <v>5816.4</v>
      </c>
      <c r="P155" s="12">
        <v>0</v>
      </c>
      <c r="Q155" s="12">
        <v>0</v>
      </c>
      <c r="R155" s="12">
        <v>5816.4</v>
      </c>
      <c r="S155" s="46">
        <f t="shared" si="6"/>
        <v>153488980</v>
      </c>
      <c r="V155" s="86"/>
    </row>
    <row r="156" spans="1:22" s="14" customFormat="1" x14ac:dyDescent="0.3">
      <c r="A156" s="10" t="s">
        <v>1488</v>
      </c>
      <c r="B156" s="11" t="s">
        <v>1484</v>
      </c>
      <c r="C156" s="84">
        <v>1745402</v>
      </c>
      <c r="D156" s="11" t="s">
        <v>448</v>
      </c>
      <c r="E156" s="10"/>
      <c r="F156" s="11" t="s">
        <v>776</v>
      </c>
      <c r="G156" s="11" t="s">
        <v>29</v>
      </c>
      <c r="H156" s="11">
        <v>26389</v>
      </c>
      <c r="I156" s="11">
        <v>2</v>
      </c>
      <c r="J156" s="11"/>
      <c r="K156" s="11" t="s">
        <v>1491</v>
      </c>
      <c r="L156" s="11" t="s">
        <v>46</v>
      </c>
      <c r="M156" s="12">
        <v>0</v>
      </c>
      <c r="N156" s="12">
        <v>0</v>
      </c>
      <c r="O156" s="12">
        <v>0</v>
      </c>
      <c r="P156" s="12">
        <v>0</v>
      </c>
      <c r="Q156" s="12">
        <v>0</v>
      </c>
      <c r="R156" s="12">
        <v>0</v>
      </c>
      <c r="S156" s="46">
        <f t="shared" si="6"/>
        <v>0</v>
      </c>
      <c r="V156" s="86"/>
    </row>
    <row r="157" spans="1:22" s="14" customFormat="1" x14ac:dyDescent="0.3">
      <c r="A157" s="10" t="s">
        <v>1492</v>
      </c>
      <c r="B157" s="11" t="s">
        <v>1484</v>
      </c>
      <c r="C157" s="84">
        <v>1745393</v>
      </c>
      <c r="D157" s="11" t="s">
        <v>27</v>
      </c>
      <c r="E157" s="10"/>
      <c r="F157" s="11" t="s">
        <v>28</v>
      </c>
      <c r="G157" s="11" t="s">
        <v>29</v>
      </c>
      <c r="H157" s="11">
        <v>26389</v>
      </c>
      <c r="I157" s="11">
        <v>1</v>
      </c>
      <c r="J157" s="11" t="s">
        <v>255</v>
      </c>
      <c r="K157" s="11" t="s">
        <v>256</v>
      </c>
      <c r="L157" s="11" t="s">
        <v>32</v>
      </c>
      <c r="M157" s="12">
        <v>1000</v>
      </c>
      <c r="N157" s="12">
        <v>3.57</v>
      </c>
      <c r="O157" s="12">
        <v>3570</v>
      </c>
      <c r="P157" s="12">
        <v>0</v>
      </c>
      <c r="Q157" s="12">
        <v>0</v>
      </c>
      <c r="R157" s="12">
        <v>3570</v>
      </c>
      <c r="S157" s="46">
        <f t="shared" si="6"/>
        <v>94208730</v>
      </c>
      <c r="V157" s="86"/>
    </row>
    <row r="158" spans="1:22" s="14" customFormat="1" x14ac:dyDescent="0.3">
      <c r="A158" s="10" t="s">
        <v>1492</v>
      </c>
      <c r="B158" s="11" t="s">
        <v>1484</v>
      </c>
      <c r="C158" s="84">
        <v>1745393</v>
      </c>
      <c r="D158" s="11" t="s">
        <v>27</v>
      </c>
      <c r="E158" s="10"/>
      <c r="F158" s="11" t="s">
        <v>28</v>
      </c>
      <c r="G158" s="11" t="s">
        <v>29</v>
      </c>
      <c r="H158" s="11">
        <v>26389</v>
      </c>
      <c r="I158" s="11">
        <v>2</v>
      </c>
      <c r="J158" s="11" t="s">
        <v>1108</v>
      </c>
      <c r="K158" s="11" t="s">
        <v>1109</v>
      </c>
      <c r="L158" s="11" t="s">
        <v>32</v>
      </c>
      <c r="M158" s="12">
        <v>200</v>
      </c>
      <c r="N158" s="12">
        <v>3.55</v>
      </c>
      <c r="O158" s="12">
        <v>710</v>
      </c>
      <c r="P158" s="12">
        <v>0</v>
      </c>
      <c r="Q158" s="12">
        <v>0</v>
      </c>
      <c r="R158" s="12">
        <v>710</v>
      </c>
      <c r="S158" s="46">
        <f t="shared" si="6"/>
        <v>18736190</v>
      </c>
      <c r="V158" s="86"/>
    </row>
    <row r="159" spans="1:22" s="14" customFormat="1" x14ac:dyDescent="0.3">
      <c r="A159" s="10" t="s">
        <v>1492</v>
      </c>
      <c r="B159" s="11" t="s">
        <v>1484</v>
      </c>
      <c r="C159" s="84">
        <v>1745393</v>
      </c>
      <c r="D159" s="11" t="s">
        <v>27</v>
      </c>
      <c r="E159" s="10"/>
      <c r="F159" s="11" t="s">
        <v>28</v>
      </c>
      <c r="G159" s="11" t="s">
        <v>29</v>
      </c>
      <c r="H159" s="11">
        <v>26389</v>
      </c>
      <c r="I159" s="11">
        <v>3</v>
      </c>
      <c r="J159" s="11" t="s">
        <v>30</v>
      </c>
      <c r="K159" s="11" t="s">
        <v>31</v>
      </c>
      <c r="L159" s="11" t="s">
        <v>32</v>
      </c>
      <c r="M159" s="12">
        <v>800</v>
      </c>
      <c r="N159" s="12">
        <v>2.88</v>
      </c>
      <c r="O159" s="12">
        <v>2304</v>
      </c>
      <c r="P159" s="12">
        <v>0</v>
      </c>
      <c r="Q159" s="12">
        <v>0</v>
      </c>
      <c r="R159" s="12">
        <v>2304</v>
      </c>
      <c r="S159" s="46">
        <f t="shared" si="6"/>
        <v>60800256</v>
      </c>
      <c r="V159" s="86"/>
    </row>
    <row r="160" spans="1:22" s="14" customFormat="1" x14ac:dyDescent="0.3">
      <c r="A160" s="10" t="s">
        <v>1492</v>
      </c>
      <c r="B160" s="11" t="s">
        <v>1484</v>
      </c>
      <c r="C160" s="84">
        <v>1745393</v>
      </c>
      <c r="D160" s="11" t="s">
        <v>27</v>
      </c>
      <c r="E160" s="10"/>
      <c r="F160" s="11" t="s">
        <v>28</v>
      </c>
      <c r="G160" s="11" t="s">
        <v>29</v>
      </c>
      <c r="H160" s="11">
        <v>26389</v>
      </c>
      <c r="I160" s="11">
        <v>4</v>
      </c>
      <c r="J160" s="11" t="s">
        <v>33</v>
      </c>
      <c r="K160" s="11" t="s">
        <v>34</v>
      </c>
      <c r="L160" s="11" t="s">
        <v>32</v>
      </c>
      <c r="M160" s="12">
        <v>600</v>
      </c>
      <c r="N160" s="12">
        <v>3.71</v>
      </c>
      <c r="O160" s="12">
        <v>2226</v>
      </c>
      <c r="P160" s="12">
        <v>0</v>
      </c>
      <c r="Q160" s="12">
        <v>0</v>
      </c>
      <c r="R160" s="12">
        <v>2226</v>
      </c>
      <c r="S160" s="46">
        <f t="shared" si="6"/>
        <v>58741914</v>
      </c>
      <c r="V160" s="86"/>
    </row>
    <row r="161" spans="1:22" s="14" customFormat="1" x14ac:dyDescent="0.3">
      <c r="A161" s="10" t="s">
        <v>1492</v>
      </c>
      <c r="B161" s="11" t="s">
        <v>1484</v>
      </c>
      <c r="C161" s="84">
        <v>1745393</v>
      </c>
      <c r="D161" s="11" t="s">
        <v>27</v>
      </c>
      <c r="E161" s="10"/>
      <c r="F161" s="11" t="s">
        <v>28</v>
      </c>
      <c r="G161" s="11" t="s">
        <v>29</v>
      </c>
      <c r="H161" s="11">
        <v>26389</v>
      </c>
      <c r="I161" s="11">
        <v>5</v>
      </c>
      <c r="J161" s="11" t="s">
        <v>41</v>
      </c>
      <c r="K161" s="11" t="s">
        <v>42</v>
      </c>
      <c r="L161" s="11" t="s">
        <v>32</v>
      </c>
      <c r="M161" s="12">
        <v>100</v>
      </c>
      <c r="N161" s="12">
        <v>4.22</v>
      </c>
      <c r="O161" s="12">
        <v>422</v>
      </c>
      <c r="P161" s="12">
        <v>0</v>
      </c>
      <c r="Q161" s="12">
        <v>0</v>
      </c>
      <c r="R161" s="12">
        <v>422</v>
      </c>
      <c r="S161" s="46">
        <f t="shared" si="6"/>
        <v>11136158</v>
      </c>
      <c r="V161" s="86"/>
    </row>
    <row r="162" spans="1:22" s="14" customFormat="1" x14ac:dyDescent="0.3">
      <c r="A162" s="10" t="s">
        <v>1492</v>
      </c>
      <c r="B162" s="11" t="s">
        <v>1484</v>
      </c>
      <c r="C162" s="84">
        <v>1745393</v>
      </c>
      <c r="D162" s="11" t="s">
        <v>27</v>
      </c>
      <c r="E162" s="10"/>
      <c r="F162" s="11" t="s">
        <v>28</v>
      </c>
      <c r="G162" s="11" t="s">
        <v>29</v>
      </c>
      <c r="H162" s="11">
        <v>26389</v>
      </c>
      <c r="I162" s="11">
        <v>6</v>
      </c>
      <c r="J162" s="11"/>
      <c r="K162" s="11" t="s">
        <v>1493</v>
      </c>
      <c r="L162" s="11" t="s">
        <v>46</v>
      </c>
      <c r="M162" s="12">
        <v>0</v>
      </c>
      <c r="N162" s="12">
        <v>0</v>
      </c>
      <c r="O162" s="12">
        <v>0</v>
      </c>
      <c r="P162" s="12">
        <v>0</v>
      </c>
      <c r="Q162" s="12">
        <v>0</v>
      </c>
      <c r="R162" s="12">
        <v>0</v>
      </c>
      <c r="S162" s="46">
        <f t="shared" si="6"/>
        <v>0</v>
      </c>
      <c r="V162" s="86"/>
    </row>
    <row r="163" spans="1:22" s="14" customFormat="1" x14ac:dyDescent="0.3">
      <c r="A163" s="10" t="s">
        <v>1494</v>
      </c>
      <c r="B163" s="11" t="s">
        <v>1484</v>
      </c>
      <c r="C163" s="84">
        <v>1745394</v>
      </c>
      <c r="D163" s="11" t="s">
        <v>27</v>
      </c>
      <c r="E163" s="10"/>
      <c r="F163" s="11" t="s">
        <v>28</v>
      </c>
      <c r="G163" s="11" t="s">
        <v>29</v>
      </c>
      <c r="H163" s="11">
        <v>26389</v>
      </c>
      <c r="I163" s="11">
        <v>1</v>
      </c>
      <c r="J163" s="11" t="s">
        <v>62</v>
      </c>
      <c r="K163" s="11" t="s">
        <v>63</v>
      </c>
      <c r="L163" s="11" t="s">
        <v>32</v>
      </c>
      <c r="M163" s="12">
        <v>400</v>
      </c>
      <c r="N163" s="12">
        <v>3.43</v>
      </c>
      <c r="O163" s="12">
        <v>1372</v>
      </c>
      <c r="P163" s="12">
        <v>0</v>
      </c>
      <c r="Q163" s="12">
        <v>0</v>
      </c>
      <c r="R163" s="12">
        <v>1372</v>
      </c>
      <c r="S163" s="46">
        <f t="shared" si="6"/>
        <v>36205708</v>
      </c>
      <c r="V163" s="86"/>
    </row>
    <row r="164" spans="1:22" s="14" customFormat="1" x14ac:dyDescent="0.3">
      <c r="A164" s="10" t="s">
        <v>1494</v>
      </c>
      <c r="B164" s="11" t="s">
        <v>1484</v>
      </c>
      <c r="C164" s="84">
        <v>1745394</v>
      </c>
      <c r="D164" s="11" t="s">
        <v>27</v>
      </c>
      <c r="E164" s="10"/>
      <c r="F164" s="11" t="s">
        <v>28</v>
      </c>
      <c r="G164" s="11" t="s">
        <v>29</v>
      </c>
      <c r="H164" s="11">
        <v>26389</v>
      </c>
      <c r="I164" s="11">
        <v>2</v>
      </c>
      <c r="J164" s="11" t="s">
        <v>64</v>
      </c>
      <c r="K164" s="11" t="s">
        <v>65</v>
      </c>
      <c r="L164" s="11" t="s">
        <v>32</v>
      </c>
      <c r="M164" s="12">
        <v>400</v>
      </c>
      <c r="N164" s="12">
        <v>2.5099999999999998</v>
      </c>
      <c r="O164" s="12">
        <v>1004</v>
      </c>
      <c r="P164" s="12">
        <v>0</v>
      </c>
      <c r="Q164" s="12">
        <v>0</v>
      </c>
      <c r="R164" s="12">
        <v>1004</v>
      </c>
      <c r="S164" s="46">
        <f t="shared" si="6"/>
        <v>26494556</v>
      </c>
      <c r="V164" s="86"/>
    </row>
    <row r="165" spans="1:22" s="14" customFormat="1" x14ac:dyDescent="0.3">
      <c r="A165" s="10" t="s">
        <v>1494</v>
      </c>
      <c r="B165" s="11" t="s">
        <v>1484</v>
      </c>
      <c r="C165" s="84">
        <v>1745394</v>
      </c>
      <c r="D165" s="11" t="s">
        <v>27</v>
      </c>
      <c r="E165" s="10"/>
      <c r="F165" s="11" t="s">
        <v>28</v>
      </c>
      <c r="G165" s="11" t="s">
        <v>29</v>
      </c>
      <c r="H165" s="11">
        <v>26389</v>
      </c>
      <c r="I165" s="11">
        <v>3</v>
      </c>
      <c r="J165" s="11" t="s">
        <v>68</v>
      </c>
      <c r="K165" s="11" t="s">
        <v>69</v>
      </c>
      <c r="L165" s="11" t="s">
        <v>32</v>
      </c>
      <c r="M165" s="12">
        <v>400</v>
      </c>
      <c r="N165" s="12">
        <v>3.47</v>
      </c>
      <c r="O165" s="12">
        <v>1388</v>
      </c>
      <c r="P165" s="12">
        <v>0</v>
      </c>
      <c r="Q165" s="12">
        <v>0</v>
      </c>
      <c r="R165" s="12">
        <v>1388</v>
      </c>
      <c r="S165" s="46">
        <f t="shared" si="6"/>
        <v>36627932</v>
      </c>
      <c r="V165" s="86"/>
    </row>
    <row r="166" spans="1:22" s="14" customFormat="1" x14ac:dyDescent="0.3">
      <c r="A166" s="10" t="s">
        <v>1494</v>
      </c>
      <c r="B166" s="11" t="s">
        <v>1484</v>
      </c>
      <c r="C166" s="84">
        <v>1745394</v>
      </c>
      <c r="D166" s="11" t="s">
        <v>27</v>
      </c>
      <c r="E166" s="10"/>
      <c r="F166" s="11" t="s">
        <v>28</v>
      </c>
      <c r="G166" s="11" t="s">
        <v>29</v>
      </c>
      <c r="H166" s="11">
        <v>26389</v>
      </c>
      <c r="I166" s="11">
        <v>4</v>
      </c>
      <c r="J166" s="11"/>
      <c r="K166" s="11" t="s">
        <v>1495</v>
      </c>
      <c r="L166" s="11" t="s">
        <v>46</v>
      </c>
      <c r="M166" s="12">
        <v>0</v>
      </c>
      <c r="N166" s="12">
        <v>0</v>
      </c>
      <c r="O166" s="12">
        <v>0</v>
      </c>
      <c r="P166" s="12">
        <v>0</v>
      </c>
      <c r="Q166" s="12">
        <v>0</v>
      </c>
      <c r="R166" s="12">
        <v>0</v>
      </c>
      <c r="S166" s="46">
        <f t="shared" si="6"/>
        <v>0</v>
      </c>
      <c r="V166" s="86"/>
    </row>
    <row r="167" spans="1:22" s="14" customFormat="1" x14ac:dyDescent="0.3">
      <c r="A167" s="10" t="s">
        <v>1496</v>
      </c>
      <c r="B167" s="11" t="s">
        <v>1484</v>
      </c>
      <c r="C167" s="84">
        <v>1745395</v>
      </c>
      <c r="D167" s="11" t="s">
        <v>27</v>
      </c>
      <c r="E167" s="10"/>
      <c r="F167" s="11" t="s">
        <v>28</v>
      </c>
      <c r="G167" s="11" t="s">
        <v>29</v>
      </c>
      <c r="H167" s="11">
        <v>26389</v>
      </c>
      <c r="I167" s="11">
        <v>1</v>
      </c>
      <c r="J167" s="11" t="s">
        <v>265</v>
      </c>
      <c r="K167" s="11" t="s">
        <v>266</v>
      </c>
      <c r="L167" s="11" t="s">
        <v>32</v>
      </c>
      <c r="M167" s="12">
        <v>2500</v>
      </c>
      <c r="N167" s="12">
        <v>3.28</v>
      </c>
      <c r="O167" s="12">
        <v>8200</v>
      </c>
      <c r="P167" s="12">
        <v>0</v>
      </c>
      <c r="Q167" s="12">
        <v>0</v>
      </c>
      <c r="R167" s="12">
        <v>8200</v>
      </c>
      <c r="S167" s="46">
        <f t="shared" si="6"/>
        <v>216389800</v>
      </c>
      <c r="V167" s="86"/>
    </row>
    <row r="168" spans="1:22" s="14" customFormat="1" x14ac:dyDescent="0.3">
      <c r="A168" s="10" t="s">
        <v>1496</v>
      </c>
      <c r="B168" s="11" t="s">
        <v>1484</v>
      </c>
      <c r="C168" s="84">
        <v>1745395</v>
      </c>
      <c r="D168" s="11" t="s">
        <v>27</v>
      </c>
      <c r="E168" s="10"/>
      <c r="F168" s="11" t="s">
        <v>28</v>
      </c>
      <c r="G168" s="11" t="s">
        <v>29</v>
      </c>
      <c r="H168" s="11">
        <v>26389</v>
      </c>
      <c r="I168" s="11">
        <v>2</v>
      </c>
      <c r="J168" s="11" t="s">
        <v>267</v>
      </c>
      <c r="K168" s="11" t="s">
        <v>268</v>
      </c>
      <c r="L168" s="11" t="s">
        <v>32</v>
      </c>
      <c r="M168" s="12">
        <v>2500</v>
      </c>
      <c r="N168" s="12">
        <v>3.28</v>
      </c>
      <c r="O168" s="12">
        <v>8200</v>
      </c>
      <c r="P168" s="12">
        <v>0</v>
      </c>
      <c r="Q168" s="12">
        <v>0</v>
      </c>
      <c r="R168" s="12">
        <v>8200</v>
      </c>
      <c r="S168" s="46">
        <f t="shared" si="6"/>
        <v>216389800</v>
      </c>
      <c r="V168" s="86"/>
    </row>
    <row r="169" spans="1:22" s="14" customFormat="1" x14ac:dyDescent="0.3">
      <c r="A169" s="10" t="s">
        <v>1496</v>
      </c>
      <c r="B169" s="11" t="s">
        <v>1484</v>
      </c>
      <c r="C169" s="84">
        <v>1745395</v>
      </c>
      <c r="D169" s="11" t="s">
        <v>27</v>
      </c>
      <c r="E169" s="10"/>
      <c r="F169" s="11" t="s">
        <v>28</v>
      </c>
      <c r="G169" s="11" t="s">
        <v>29</v>
      </c>
      <c r="H169" s="11">
        <v>26389</v>
      </c>
      <c r="I169" s="11">
        <v>3</v>
      </c>
      <c r="J169" s="11" t="s">
        <v>269</v>
      </c>
      <c r="K169" s="11" t="s">
        <v>270</v>
      </c>
      <c r="L169" s="11" t="s">
        <v>32</v>
      </c>
      <c r="M169" s="12">
        <v>2500</v>
      </c>
      <c r="N169" s="12">
        <v>3.05</v>
      </c>
      <c r="O169" s="12">
        <v>7625</v>
      </c>
      <c r="P169" s="12">
        <v>0</v>
      </c>
      <c r="Q169" s="12">
        <v>0</v>
      </c>
      <c r="R169" s="12">
        <v>7625</v>
      </c>
      <c r="S169" s="46">
        <f t="shared" si="6"/>
        <v>201216125</v>
      </c>
      <c r="V169" s="86"/>
    </row>
    <row r="170" spans="1:22" s="14" customFormat="1" x14ac:dyDescent="0.3">
      <c r="A170" s="10" t="s">
        <v>1496</v>
      </c>
      <c r="B170" s="11" t="s">
        <v>1484</v>
      </c>
      <c r="C170" s="84">
        <v>1745395</v>
      </c>
      <c r="D170" s="11" t="s">
        <v>27</v>
      </c>
      <c r="E170" s="10"/>
      <c r="F170" s="11" t="s">
        <v>28</v>
      </c>
      <c r="G170" s="11" t="s">
        <v>29</v>
      </c>
      <c r="H170" s="11">
        <v>26389</v>
      </c>
      <c r="I170" s="11">
        <v>4</v>
      </c>
      <c r="J170" s="11" t="s">
        <v>271</v>
      </c>
      <c r="K170" s="11" t="s">
        <v>272</v>
      </c>
      <c r="L170" s="11" t="s">
        <v>32</v>
      </c>
      <c r="M170" s="12">
        <v>2500</v>
      </c>
      <c r="N170" s="12">
        <v>3.07</v>
      </c>
      <c r="O170" s="12">
        <v>7675</v>
      </c>
      <c r="P170" s="12">
        <v>0</v>
      </c>
      <c r="Q170" s="12">
        <v>0</v>
      </c>
      <c r="R170" s="12">
        <v>7675</v>
      </c>
      <c r="S170" s="46">
        <f t="shared" si="6"/>
        <v>202535575</v>
      </c>
      <c r="V170" s="86"/>
    </row>
    <row r="171" spans="1:22" s="14" customFormat="1" x14ac:dyDescent="0.3">
      <c r="A171" s="10" t="s">
        <v>1496</v>
      </c>
      <c r="B171" s="11" t="s">
        <v>1484</v>
      </c>
      <c r="C171" s="84">
        <v>1745395</v>
      </c>
      <c r="D171" s="11" t="s">
        <v>27</v>
      </c>
      <c r="E171" s="10"/>
      <c r="F171" s="11" t="s">
        <v>28</v>
      </c>
      <c r="G171" s="11" t="s">
        <v>29</v>
      </c>
      <c r="H171" s="11">
        <v>26389</v>
      </c>
      <c r="I171" s="11">
        <v>5</v>
      </c>
      <c r="J171" s="11"/>
      <c r="K171" s="11" t="s">
        <v>1497</v>
      </c>
      <c r="L171" s="11" t="s">
        <v>46</v>
      </c>
      <c r="M171" s="12">
        <v>0</v>
      </c>
      <c r="N171" s="12">
        <v>0</v>
      </c>
      <c r="O171" s="12">
        <v>0</v>
      </c>
      <c r="P171" s="12">
        <v>0</v>
      </c>
      <c r="Q171" s="12">
        <v>0</v>
      </c>
      <c r="R171" s="12">
        <v>0</v>
      </c>
      <c r="S171" s="46">
        <f t="shared" si="6"/>
        <v>0</v>
      </c>
      <c r="V171" s="86"/>
    </row>
    <row r="172" spans="1:22" s="14" customFormat="1" x14ac:dyDescent="0.3">
      <c r="A172" s="10" t="s">
        <v>1502</v>
      </c>
      <c r="B172" s="11" t="s">
        <v>1498</v>
      </c>
      <c r="C172" s="84">
        <v>1745405</v>
      </c>
      <c r="D172" s="11" t="s">
        <v>208</v>
      </c>
      <c r="E172" s="10"/>
      <c r="F172" s="11" t="s">
        <v>209</v>
      </c>
      <c r="G172" s="11" t="s">
        <v>81</v>
      </c>
      <c r="H172" s="11">
        <v>24190</v>
      </c>
      <c r="I172" s="11">
        <v>1</v>
      </c>
      <c r="J172" s="11" t="s">
        <v>210</v>
      </c>
      <c r="K172" s="11" t="s">
        <v>859</v>
      </c>
      <c r="L172" s="11" t="s">
        <v>32</v>
      </c>
      <c r="M172" s="12">
        <v>2800</v>
      </c>
      <c r="N172" s="12">
        <v>5.2850000000000001</v>
      </c>
      <c r="O172" s="12">
        <v>14798</v>
      </c>
      <c r="P172" s="12">
        <v>0</v>
      </c>
      <c r="Q172" s="12">
        <v>0</v>
      </c>
      <c r="R172" s="12">
        <v>14798</v>
      </c>
      <c r="S172" s="46">
        <f t="shared" si="6"/>
        <v>357963620</v>
      </c>
      <c r="V172" s="86"/>
    </row>
    <row r="173" spans="1:22" s="14" customFormat="1" x14ac:dyDescent="0.3">
      <c r="A173" s="10" t="s">
        <v>1502</v>
      </c>
      <c r="B173" s="11" t="s">
        <v>1498</v>
      </c>
      <c r="C173" s="84">
        <v>1745405</v>
      </c>
      <c r="D173" s="11" t="s">
        <v>208</v>
      </c>
      <c r="E173" s="10"/>
      <c r="F173" s="11" t="s">
        <v>209</v>
      </c>
      <c r="G173" s="11" t="s">
        <v>81</v>
      </c>
      <c r="H173" s="11">
        <v>24190</v>
      </c>
      <c r="I173" s="11">
        <v>2</v>
      </c>
      <c r="J173" s="11" t="s">
        <v>212</v>
      </c>
      <c r="K173" s="11" t="s">
        <v>213</v>
      </c>
      <c r="L173" s="11" t="s">
        <v>32</v>
      </c>
      <c r="M173" s="12">
        <v>3500</v>
      </c>
      <c r="N173" s="12">
        <v>5.1269999999999998</v>
      </c>
      <c r="O173" s="12">
        <v>17944.5</v>
      </c>
      <c r="P173" s="12">
        <v>0</v>
      </c>
      <c r="Q173" s="12">
        <v>0</v>
      </c>
      <c r="R173" s="12">
        <v>17944.5</v>
      </c>
      <c r="S173" s="46">
        <f t="shared" si="6"/>
        <v>434077455</v>
      </c>
      <c r="V173" s="86"/>
    </row>
    <row r="174" spans="1:22" s="14" customFormat="1" x14ac:dyDescent="0.3">
      <c r="A174" s="10" t="s">
        <v>1502</v>
      </c>
      <c r="B174" s="11" t="s">
        <v>1498</v>
      </c>
      <c r="C174" s="84">
        <v>1745405</v>
      </c>
      <c r="D174" s="11" t="s">
        <v>208</v>
      </c>
      <c r="E174" s="10"/>
      <c r="F174" s="11" t="s">
        <v>209</v>
      </c>
      <c r="G174" s="11" t="s">
        <v>81</v>
      </c>
      <c r="H174" s="11">
        <v>24190</v>
      </c>
      <c r="I174" s="11">
        <v>3</v>
      </c>
      <c r="J174" s="11" t="s">
        <v>214</v>
      </c>
      <c r="K174" s="11" t="s">
        <v>1196</v>
      </c>
      <c r="L174" s="11" t="s">
        <v>32</v>
      </c>
      <c r="M174" s="12">
        <v>6800</v>
      </c>
      <c r="N174" s="12">
        <v>5.1550000000000002</v>
      </c>
      <c r="O174" s="12">
        <v>35054</v>
      </c>
      <c r="P174" s="12">
        <v>0</v>
      </c>
      <c r="Q174" s="12">
        <v>0</v>
      </c>
      <c r="R174" s="12">
        <v>35054</v>
      </c>
      <c r="S174" s="46">
        <f t="shared" si="6"/>
        <v>847956260</v>
      </c>
      <c r="V174" s="86"/>
    </row>
    <row r="175" spans="1:22" s="14" customFormat="1" x14ac:dyDescent="0.3">
      <c r="A175" s="10" t="s">
        <v>1502</v>
      </c>
      <c r="B175" s="11" t="s">
        <v>1498</v>
      </c>
      <c r="C175" s="84">
        <v>1745405</v>
      </c>
      <c r="D175" s="11" t="s">
        <v>208</v>
      </c>
      <c r="E175" s="10"/>
      <c r="F175" s="11" t="s">
        <v>209</v>
      </c>
      <c r="G175" s="11" t="s">
        <v>81</v>
      </c>
      <c r="H175" s="11">
        <v>24190</v>
      </c>
      <c r="I175" s="11">
        <v>4</v>
      </c>
      <c r="J175" s="11" t="s">
        <v>216</v>
      </c>
      <c r="K175" s="11" t="s">
        <v>217</v>
      </c>
      <c r="L175" s="11" t="s">
        <v>32</v>
      </c>
      <c r="M175" s="12">
        <v>2800</v>
      </c>
      <c r="N175" s="12">
        <v>5.2850000000000001</v>
      </c>
      <c r="O175" s="12">
        <v>14798</v>
      </c>
      <c r="P175" s="12">
        <v>0</v>
      </c>
      <c r="Q175" s="12">
        <v>0</v>
      </c>
      <c r="R175" s="12">
        <v>14798</v>
      </c>
      <c r="S175" s="46">
        <f t="shared" si="6"/>
        <v>357963620</v>
      </c>
      <c r="V175" s="86"/>
    </row>
    <row r="176" spans="1:22" s="14" customFormat="1" x14ac:dyDescent="0.3">
      <c r="A176" s="10" t="s">
        <v>1502</v>
      </c>
      <c r="B176" s="11" t="s">
        <v>1498</v>
      </c>
      <c r="C176" s="84">
        <v>1745405</v>
      </c>
      <c r="D176" s="11" t="s">
        <v>208</v>
      </c>
      <c r="E176" s="10"/>
      <c r="F176" s="11" t="s">
        <v>209</v>
      </c>
      <c r="G176" s="11" t="s">
        <v>81</v>
      </c>
      <c r="H176" s="11">
        <v>24190</v>
      </c>
      <c r="I176" s="11">
        <v>5</v>
      </c>
      <c r="J176" s="11" t="s">
        <v>218</v>
      </c>
      <c r="K176" s="11" t="s">
        <v>1020</v>
      </c>
      <c r="L176" s="11" t="s">
        <v>32</v>
      </c>
      <c r="M176" s="12">
        <v>3400</v>
      </c>
      <c r="N176" s="12">
        <v>5.1269999999999998</v>
      </c>
      <c r="O176" s="12">
        <v>17431.8</v>
      </c>
      <c r="P176" s="12">
        <v>0</v>
      </c>
      <c r="Q176" s="12">
        <v>0</v>
      </c>
      <c r="R176" s="12">
        <v>17431.8</v>
      </c>
      <c r="S176" s="46">
        <f t="shared" si="6"/>
        <v>421675242</v>
      </c>
      <c r="V176" s="86"/>
    </row>
    <row r="177" spans="1:22" s="14" customFormat="1" x14ac:dyDescent="0.3">
      <c r="A177" s="10" t="s">
        <v>1502</v>
      </c>
      <c r="B177" s="11" t="s">
        <v>1498</v>
      </c>
      <c r="C177" s="84">
        <v>1745405</v>
      </c>
      <c r="D177" s="11" t="s">
        <v>208</v>
      </c>
      <c r="E177" s="10"/>
      <c r="F177" s="11" t="s">
        <v>209</v>
      </c>
      <c r="G177" s="11" t="s">
        <v>81</v>
      </c>
      <c r="H177" s="11">
        <v>24190</v>
      </c>
      <c r="I177" s="11">
        <v>6</v>
      </c>
      <c r="J177" s="11" t="s">
        <v>220</v>
      </c>
      <c r="K177" s="11" t="s">
        <v>1021</v>
      </c>
      <c r="L177" s="11" t="s">
        <v>32</v>
      </c>
      <c r="M177" s="12">
        <v>6800</v>
      </c>
      <c r="N177" s="12">
        <v>5.1550000000000002</v>
      </c>
      <c r="O177" s="12">
        <v>35054</v>
      </c>
      <c r="P177" s="12">
        <v>0</v>
      </c>
      <c r="Q177" s="12">
        <v>0</v>
      </c>
      <c r="R177" s="12">
        <v>35054</v>
      </c>
      <c r="S177" s="46">
        <f t="shared" si="6"/>
        <v>847956260</v>
      </c>
      <c r="V177" s="86"/>
    </row>
    <row r="178" spans="1:22" s="14" customFormat="1" x14ac:dyDescent="0.3">
      <c r="A178" s="10" t="s">
        <v>1502</v>
      </c>
      <c r="B178" s="11" t="s">
        <v>1498</v>
      </c>
      <c r="C178" s="84">
        <v>1745405</v>
      </c>
      <c r="D178" s="11" t="s">
        <v>208</v>
      </c>
      <c r="E178" s="10"/>
      <c r="F178" s="11" t="s">
        <v>209</v>
      </c>
      <c r="G178" s="11" t="s">
        <v>81</v>
      </c>
      <c r="H178" s="11">
        <v>24190</v>
      </c>
      <c r="I178" s="11">
        <v>7</v>
      </c>
      <c r="J178" s="11" t="s">
        <v>74</v>
      </c>
      <c r="K178" s="11" t="s">
        <v>75</v>
      </c>
      <c r="L178" s="11" t="s">
        <v>32</v>
      </c>
      <c r="M178" s="12">
        <v>25800</v>
      </c>
      <c r="N178" s="12">
        <v>1.63</v>
      </c>
      <c r="O178" s="12">
        <v>42054</v>
      </c>
      <c r="P178" s="12">
        <v>0</v>
      </c>
      <c r="Q178" s="12">
        <v>0</v>
      </c>
      <c r="R178" s="12">
        <v>42054</v>
      </c>
      <c r="S178" s="46">
        <f t="shared" si="6"/>
        <v>1017286260</v>
      </c>
      <c r="V178" s="86"/>
    </row>
    <row r="179" spans="1:22" s="14" customFormat="1" x14ac:dyDescent="0.3">
      <c r="A179" s="10" t="s">
        <v>1502</v>
      </c>
      <c r="B179" s="11" t="s">
        <v>1498</v>
      </c>
      <c r="C179" s="84">
        <v>1745405</v>
      </c>
      <c r="D179" s="11" t="s">
        <v>208</v>
      </c>
      <c r="E179" s="10"/>
      <c r="F179" s="11" t="s">
        <v>209</v>
      </c>
      <c r="G179" s="11" t="s">
        <v>81</v>
      </c>
      <c r="H179" s="11">
        <v>24190</v>
      </c>
      <c r="I179" s="11">
        <v>8</v>
      </c>
      <c r="J179" s="11" t="s">
        <v>459</v>
      </c>
      <c r="K179" s="11" t="s">
        <v>460</v>
      </c>
      <c r="L179" s="11" t="s">
        <v>32</v>
      </c>
      <c r="M179" s="12">
        <v>100</v>
      </c>
      <c r="N179" s="12">
        <v>5.4379999999999997</v>
      </c>
      <c r="O179" s="12">
        <v>543.79999999999995</v>
      </c>
      <c r="P179" s="12">
        <v>0</v>
      </c>
      <c r="Q179" s="12">
        <v>0</v>
      </c>
      <c r="R179" s="12">
        <v>543.79999999999995</v>
      </c>
      <c r="S179" s="46">
        <f t="shared" si="6"/>
        <v>13154522</v>
      </c>
      <c r="V179" s="86"/>
    </row>
    <row r="180" spans="1:22" s="14" customFormat="1" x14ac:dyDescent="0.3">
      <c r="A180" s="10" t="s">
        <v>1502</v>
      </c>
      <c r="B180" s="11" t="s">
        <v>1498</v>
      </c>
      <c r="C180" s="84">
        <v>1745405</v>
      </c>
      <c r="D180" s="11" t="s">
        <v>208</v>
      </c>
      <c r="E180" s="10"/>
      <c r="F180" s="11" t="s">
        <v>209</v>
      </c>
      <c r="G180" s="11" t="s">
        <v>81</v>
      </c>
      <c r="H180" s="11">
        <v>24190</v>
      </c>
      <c r="I180" s="11">
        <v>9</v>
      </c>
      <c r="J180" s="11" t="s">
        <v>222</v>
      </c>
      <c r="K180" s="11" t="s">
        <v>223</v>
      </c>
      <c r="L180" s="11" t="s">
        <v>32</v>
      </c>
      <c r="M180" s="12">
        <v>1200</v>
      </c>
      <c r="N180" s="12">
        <v>5.117</v>
      </c>
      <c r="O180" s="12">
        <v>6140.4</v>
      </c>
      <c r="P180" s="12">
        <v>0</v>
      </c>
      <c r="Q180" s="12">
        <v>0</v>
      </c>
      <c r="R180" s="12">
        <v>6140.4</v>
      </c>
      <c r="S180" s="46">
        <f t="shared" si="6"/>
        <v>148536276</v>
      </c>
      <c r="V180" s="86"/>
    </row>
    <row r="181" spans="1:22" s="14" customFormat="1" x14ac:dyDescent="0.3">
      <c r="A181" s="10" t="s">
        <v>1502</v>
      </c>
      <c r="B181" s="11" t="s">
        <v>1498</v>
      </c>
      <c r="C181" s="84">
        <v>1745405</v>
      </c>
      <c r="D181" s="11" t="s">
        <v>208</v>
      </c>
      <c r="E181" s="10"/>
      <c r="F181" s="11" t="s">
        <v>209</v>
      </c>
      <c r="G181" s="11" t="s">
        <v>81</v>
      </c>
      <c r="H181" s="11">
        <v>24190</v>
      </c>
      <c r="I181" s="11">
        <v>10</v>
      </c>
      <c r="J181" s="11" t="s">
        <v>224</v>
      </c>
      <c r="K181" s="11" t="s">
        <v>225</v>
      </c>
      <c r="L181" s="11" t="s">
        <v>32</v>
      </c>
      <c r="M181" s="12">
        <v>400</v>
      </c>
      <c r="N181" s="12">
        <v>5.2750000000000004</v>
      </c>
      <c r="O181" s="12">
        <v>2110</v>
      </c>
      <c r="P181" s="12">
        <v>0</v>
      </c>
      <c r="Q181" s="12">
        <v>0</v>
      </c>
      <c r="R181" s="12">
        <v>2110</v>
      </c>
      <c r="S181" s="46">
        <f t="shared" si="6"/>
        <v>51040900</v>
      </c>
      <c r="V181" s="86"/>
    </row>
    <row r="182" spans="1:22" s="14" customFormat="1" x14ac:dyDescent="0.3">
      <c r="A182" s="10" t="s">
        <v>1502</v>
      </c>
      <c r="B182" s="11" t="s">
        <v>1498</v>
      </c>
      <c r="C182" s="84">
        <v>1745405</v>
      </c>
      <c r="D182" s="11" t="s">
        <v>208</v>
      </c>
      <c r="E182" s="10"/>
      <c r="F182" s="11" t="s">
        <v>209</v>
      </c>
      <c r="G182" s="11" t="s">
        <v>81</v>
      </c>
      <c r="H182" s="11">
        <v>24190</v>
      </c>
      <c r="I182" s="11">
        <v>11</v>
      </c>
      <c r="J182" s="11" t="s">
        <v>226</v>
      </c>
      <c r="K182" s="11" t="s">
        <v>227</v>
      </c>
      <c r="L182" s="11" t="s">
        <v>32</v>
      </c>
      <c r="M182" s="12">
        <v>600</v>
      </c>
      <c r="N182" s="12">
        <v>5.5949999999999998</v>
      </c>
      <c r="O182" s="12">
        <v>3357</v>
      </c>
      <c r="P182" s="12">
        <v>0</v>
      </c>
      <c r="Q182" s="12">
        <v>0</v>
      </c>
      <c r="R182" s="12">
        <v>3357</v>
      </c>
      <c r="S182" s="46">
        <f t="shared" si="6"/>
        <v>81205830</v>
      </c>
      <c r="V182" s="86"/>
    </row>
    <row r="183" spans="1:22" s="14" customFormat="1" x14ac:dyDescent="0.3">
      <c r="A183" s="10" t="s">
        <v>1502</v>
      </c>
      <c r="B183" s="11" t="s">
        <v>1498</v>
      </c>
      <c r="C183" s="84">
        <v>1745405</v>
      </c>
      <c r="D183" s="11" t="s">
        <v>208</v>
      </c>
      <c r="E183" s="10"/>
      <c r="F183" s="11" t="s">
        <v>209</v>
      </c>
      <c r="G183" s="11" t="s">
        <v>81</v>
      </c>
      <c r="H183" s="11">
        <v>24190</v>
      </c>
      <c r="I183" s="11">
        <v>12</v>
      </c>
      <c r="J183" s="11" t="s">
        <v>228</v>
      </c>
      <c r="K183" s="11" t="s">
        <v>862</v>
      </c>
      <c r="L183" s="11" t="s">
        <v>32</v>
      </c>
      <c r="M183" s="12">
        <v>1600</v>
      </c>
      <c r="N183" s="12">
        <v>5.5949999999999998</v>
      </c>
      <c r="O183" s="12">
        <v>8952</v>
      </c>
      <c r="P183" s="12">
        <v>0</v>
      </c>
      <c r="Q183" s="12">
        <v>0</v>
      </c>
      <c r="R183" s="12">
        <v>8952</v>
      </c>
      <c r="S183" s="46">
        <f t="shared" si="6"/>
        <v>216548880</v>
      </c>
      <c r="V183" s="86"/>
    </row>
    <row r="184" spans="1:22" s="14" customFormat="1" x14ac:dyDescent="0.3">
      <c r="A184" s="10" t="s">
        <v>1502</v>
      </c>
      <c r="B184" s="11" t="s">
        <v>1498</v>
      </c>
      <c r="C184" s="84">
        <v>1745405</v>
      </c>
      <c r="D184" s="11" t="s">
        <v>208</v>
      </c>
      <c r="E184" s="10"/>
      <c r="F184" s="11" t="s">
        <v>209</v>
      </c>
      <c r="G184" s="11" t="s">
        <v>81</v>
      </c>
      <c r="H184" s="11">
        <v>24190</v>
      </c>
      <c r="I184" s="11">
        <v>13</v>
      </c>
      <c r="J184" s="11" t="s">
        <v>230</v>
      </c>
      <c r="K184" s="11" t="s">
        <v>231</v>
      </c>
      <c r="L184" s="11" t="s">
        <v>32</v>
      </c>
      <c r="M184" s="12">
        <v>2600</v>
      </c>
      <c r="N184" s="12">
        <v>5.5949999999999998</v>
      </c>
      <c r="O184" s="12">
        <v>14547</v>
      </c>
      <c r="P184" s="12">
        <v>0</v>
      </c>
      <c r="Q184" s="12">
        <v>0</v>
      </c>
      <c r="R184" s="12">
        <v>14547</v>
      </c>
      <c r="S184" s="46">
        <f t="shared" si="6"/>
        <v>351891930</v>
      </c>
      <c r="V184" s="86"/>
    </row>
    <row r="185" spans="1:22" s="14" customFormat="1" x14ac:dyDescent="0.3">
      <c r="A185" s="10" t="s">
        <v>1502</v>
      </c>
      <c r="B185" s="11" t="s">
        <v>1498</v>
      </c>
      <c r="C185" s="84">
        <v>1745405</v>
      </c>
      <c r="D185" s="11" t="s">
        <v>208</v>
      </c>
      <c r="E185" s="10"/>
      <c r="F185" s="11" t="s">
        <v>209</v>
      </c>
      <c r="G185" s="11" t="s">
        <v>81</v>
      </c>
      <c r="H185" s="11">
        <v>24190</v>
      </c>
      <c r="I185" s="11">
        <v>14</v>
      </c>
      <c r="J185" s="11" t="s">
        <v>465</v>
      </c>
      <c r="K185" s="11" t="s">
        <v>466</v>
      </c>
      <c r="L185" s="11" t="s">
        <v>32</v>
      </c>
      <c r="M185" s="12">
        <v>100</v>
      </c>
      <c r="N185" s="12">
        <v>5.4379999999999997</v>
      </c>
      <c r="O185" s="12">
        <v>543.79999999999995</v>
      </c>
      <c r="P185" s="12">
        <v>0</v>
      </c>
      <c r="Q185" s="12">
        <v>0</v>
      </c>
      <c r="R185" s="12">
        <v>543.79999999999995</v>
      </c>
      <c r="S185" s="46">
        <f t="shared" si="6"/>
        <v>13154522</v>
      </c>
      <c r="V185" s="86"/>
    </row>
    <row r="186" spans="1:22" s="14" customFormat="1" x14ac:dyDescent="0.3">
      <c r="A186" s="10" t="s">
        <v>1502</v>
      </c>
      <c r="B186" s="11" t="s">
        <v>1498</v>
      </c>
      <c r="C186" s="84">
        <v>1745405</v>
      </c>
      <c r="D186" s="11" t="s">
        <v>208</v>
      </c>
      <c r="E186" s="10"/>
      <c r="F186" s="11" t="s">
        <v>209</v>
      </c>
      <c r="G186" s="11" t="s">
        <v>81</v>
      </c>
      <c r="H186" s="11">
        <v>24190</v>
      </c>
      <c r="I186" s="11">
        <v>15</v>
      </c>
      <c r="J186" s="11" t="s">
        <v>1198</v>
      </c>
      <c r="K186" s="11" t="s">
        <v>1199</v>
      </c>
      <c r="L186" s="11" t="s">
        <v>32</v>
      </c>
      <c r="M186" s="12">
        <v>1200</v>
      </c>
      <c r="N186" s="12">
        <v>5.117</v>
      </c>
      <c r="O186" s="12">
        <v>6140.4</v>
      </c>
      <c r="P186" s="12">
        <v>0</v>
      </c>
      <c r="Q186" s="12">
        <v>0</v>
      </c>
      <c r="R186" s="12">
        <v>6140.4</v>
      </c>
      <c r="S186" s="46">
        <f t="shared" si="6"/>
        <v>148536276</v>
      </c>
      <c r="V186" s="86"/>
    </row>
    <row r="187" spans="1:22" s="14" customFormat="1" x14ac:dyDescent="0.3">
      <c r="A187" s="10" t="s">
        <v>1502</v>
      </c>
      <c r="B187" s="11" t="s">
        <v>1498</v>
      </c>
      <c r="C187" s="84">
        <v>1745405</v>
      </c>
      <c r="D187" s="11" t="s">
        <v>208</v>
      </c>
      <c r="E187" s="10"/>
      <c r="F187" s="11" t="s">
        <v>209</v>
      </c>
      <c r="G187" s="11" t="s">
        <v>81</v>
      </c>
      <c r="H187" s="11">
        <v>24190</v>
      </c>
      <c r="I187" s="11">
        <v>16</v>
      </c>
      <c r="J187" s="11" t="s">
        <v>232</v>
      </c>
      <c r="K187" s="11" t="s">
        <v>233</v>
      </c>
      <c r="L187" s="11" t="s">
        <v>32</v>
      </c>
      <c r="M187" s="12">
        <v>300</v>
      </c>
      <c r="N187" s="12">
        <v>5.2750000000000004</v>
      </c>
      <c r="O187" s="12">
        <v>1582.5</v>
      </c>
      <c r="P187" s="12">
        <v>0</v>
      </c>
      <c r="Q187" s="12">
        <v>0</v>
      </c>
      <c r="R187" s="12">
        <v>1582.5</v>
      </c>
      <c r="S187" s="46">
        <f t="shared" si="6"/>
        <v>38280675</v>
      </c>
      <c r="V187" s="86"/>
    </row>
    <row r="188" spans="1:22" s="14" customFormat="1" x14ac:dyDescent="0.3">
      <c r="A188" s="10" t="s">
        <v>1502</v>
      </c>
      <c r="B188" s="11" t="s">
        <v>1498</v>
      </c>
      <c r="C188" s="84">
        <v>1745405</v>
      </c>
      <c r="D188" s="11" t="s">
        <v>208</v>
      </c>
      <c r="E188" s="10"/>
      <c r="F188" s="11" t="s">
        <v>209</v>
      </c>
      <c r="G188" s="11" t="s">
        <v>81</v>
      </c>
      <c r="H188" s="11">
        <v>24190</v>
      </c>
      <c r="I188" s="11">
        <v>17</v>
      </c>
      <c r="J188" s="11" t="s">
        <v>234</v>
      </c>
      <c r="K188" s="11" t="s">
        <v>235</v>
      </c>
      <c r="L188" s="11" t="s">
        <v>32</v>
      </c>
      <c r="M188" s="12">
        <v>600</v>
      </c>
      <c r="N188" s="12">
        <v>5.5949999999999998</v>
      </c>
      <c r="O188" s="12">
        <v>3357</v>
      </c>
      <c r="P188" s="12">
        <v>0</v>
      </c>
      <c r="Q188" s="12">
        <v>0</v>
      </c>
      <c r="R188" s="12">
        <v>3357</v>
      </c>
      <c r="S188" s="46">
        <f t="shared" si="6"/>
        <v>81205830</v>
      </c>
      <c r="V188" s="86"/>
    </row>
    <row r="189" spans="1:22" s="14" customFormat="1" x14ac:dyDescent="0.3">
      <c r="A189" s="10" t="s">
        <v>1502</v>
      </c>
      <c r="B189" s="11" t="s">
        <v>1498</v>
      </c>
      <c r="C189" s="84">
        <v>1745405</v>
      </c>
      <c r="D189" s="11" t="s">
        <v>208</v>
      </c>
      <c r="E189" s="10"/>
      <c r="F189" s="11" t="s">
        <v>209</v>
      </c>
      <c r="G189" s="11" t="s">
        <v>81</v>
      </c>
      <c r="H189" s="11">
        <v>24190</v>
      </c>
      <c r="I189" s="11">
        <v>18</v>
      </c>
      <c r="J189" s="11" t="s">
        <v>236</v>
      </c>
      <c r="K189" s="11" t="s">
        <v>237</v>
      </c>
      <c r="L189" s="11" t="s">
        <v>32</v>
      </c>
      <c r="M189" s="12">
        <v>1600</v>
      </c>
      <c r="N189" s="12">
        <v>5.5949999999999998</v>
      </c>
      <c r="O189" s="12">
        <v>8952</v>
      </c>
      <c r="P189" s="12">
        <v>0</v>
      </c>
      <c r="Q189" s="12">
        <v>0</v>
      </c>
      <c r="R189" s="12">
        <v>8952</v>
      </c>
      <c r="S189" s="46">
        <f t="shared" si="6"/>
        <v>216548880</v>
      </c>
      <c r="V189" s="86"/>
    </row>
    <row r="190" spans="1:22" s="14" customFormat="1" x14ac:dyDescent="0.3">
      <c r="A190" s="10" t="s">
        <v>1502</v>
      </c>
      <c r="B190" s="11" t="s">
        <v>1498</v>
      </c>
      <c r="C190" s="84">
        <v>1745405</v>
      </c>
      <c r="D190" s="11" t="s">
        <v>208</v>
      </c>
      <c r="E190" s="10"/>
      <c r="F190" s="11" t="s">
        <v>209</v>
      </c>
      <c r="G190" s="11" t="s">
        <v>81</v>
      </c>
      <c r="H190" s="11">
        <v>24190</v>
      </c>
      <c r="I190" s="11">
        <v>19</v>
      </c>
      <c r="J190" s="11" t="s">
        <v>238</v>
      </c>
      <c r="K190" s="11" t="s">
        <v>239</v>
      </c>
      <c r="L190" s="11" t="s">
        <v>32</v>
      </c>
      <c r="M190" s="12">
        <v>2600</v>
      </c>
      <c r="N190" s="12">
        <v>5.5949999999999998</v>
      </c>
      <c r="O190" s="12">
        <v>14547</v>
      </c>
      <c r="P190" s="12">
        <v>0</v>
      </c>
      <c r="Q190" s="12">
        <v>0</v>
      </c>
      <c r="R190" s="12">
        <v>14547</v>
      </c>
      <c r="S190" s="46">
        <f t="shared" si="6"/>
        <v>351891930</v>
      </c>
      <c r="V190" s="86"/>
    </row>
    <row r="191" spans="1:22" s="14" customFormat="1" x14ac:dyDescent="0.3">
      <c r="A191" s="10" t="s">
        <v>1502</v>
      </c>
      <c r="B191" s="11" t="s">
        <v>1498</v>
      </c>
      <c r="C191" s="84">
        <v>1745405</v>
      </c>
      <c r="D191" s="11" t="s">
        <v>208</v>
      </c>
      <c r="E191" s="10"/>
      <c r="F191" s="11" t="s">
        <v>209</v>
      </c>
      <c r="G191" s="11" t="s">
        <v>81</v>
      </c>
      <c r="H191" s="11">
        <v>24190</v>
      </c>
      <c r="I191" s="11">
        <v>20</v>
      </c>
      <c r="J191" s="11" t="s">
        <v>240</v>
      </c>
      <c r="K191" s="11" t="s">
        <v>241</v>
      </c>
      <c r="L191" s="11" t="s">
        <v>32</v>
      </c>
      <c r="M191" s="12">
        <v>3100</v>
      </c>
      <c r="N191" s="12">
        <v>1.7010000000000001</v>
      </c>
      <c r="O191" s="12">
        <v>5273.1</v>
      </c>
      <c r="P191" s="12">
        <v>0</v>
      </c>
      <c r="Q191" s="12">
        <v>0</v>
      </c>
      <c r="R191" s="12">
        <v>5273.1</v>
      </c>
      <c r="S191" s="46">
        <f t="shared" si="6"/>
        <v>127556289</v>
      </c>
      <c r="V191" s="86"/>
    </row>
    <row r="192" spans="1:22" s="14" customFormat="1" x14ac:dyDescent="0.3">
      <c r="A192" s="10" t="s">
        <v>1502</v>
      </c>
      <c r="B192" s="11" t="s">
        <v>1498</v>
      </c>
      <c r="C192" s="84">
        <v>1745405</v>
      </c>
      <c r="D192" s="11" t="s">
        <v>208</v>
      </c>
      <c r="E192" s="10"/>
      <c r="F192" s="11" t="s">
        <v>209</v>
      </c>
      <c r="G192" s="11" t="s">
        <v>81</v>
      </c>
      <c r="H192" s="11">
        <v>24190</v>
      </c>
      <c r="I192" s="11">
        <v>21</v>
      </c>
      <c r="J192" s="11" t="s">
        <v>242</v>
      </c>
      <c r="K192" s="11" t="s">
        <v>243</v>
      </c>
      <c r="L192" s="11" t="s">
        <v>32</v>
      </c>
      <c r="M192" s="12">
        <v>9500</v>
      </c>
      <c r="N192" s="12">
        <v>1.944</v>
      </c>
      <c r="O192" s="12">
        <v>18468</v>
      </c>
      <c r="P192" s="12">
        <v>0</v>
      </c>
      <c r="Q192" s="12">
        <v>0</v>
      </c>
      <c r="R192" s="12">
        <v>18468</v>
      </c>
      <c r="S192" s="46">
        <f t="shared" si="6"/>
        <v>446740920</v>
      </c>
      <c r="V192" s="86"/>
    </row>
    <row r="193" spans="1:22" s="14" customFormat="1" x14ac:dyDescent="0.3">
      <c r="A193" s="10" t="s">
        <v>1502</v>
      </c>
      <c r="B193" s="11" t="s">
        <v>1498</v>
      </c>
      <c r="C193" s="84">
        <v>1745405</v>
      </c>
      <c r="D193" s="11" t="s">
        <v>208</v>
      </c>
      <c r="E193" s="10"/>
      <c r="F193" s="11" t="s">
        <v>209</v>
      </c>
      <c r="G193" s="11" t="s">
        <v>81</v>
      </c>
      <c r="H193" s="11">
        <v>24190</v>
      </c>
      <c r="I193" s="11">
        <v>22</v>
      </c>
      <c r="J193" s="11"/>
      <c r="K193" s="11" t="s">
        <v>1503</v>
      </c>
      <c r="L193" s="11" t="s">
        <v>46</v>
      </c>
      <c r="M193" s="12">
        <v>0</v>
      </c>
      <c r="N193" s="12">
        <v>0</v>
      </c>
      <c r="O193" s="12">
        <v>0</v>
      </c>
      <c r="P193" s="12">
        <v>0</v>
      </c>
      <c r="Q193" s="12">
        <v>0</v>
      </c>
      <c r="R193" s="12">
        <v>0</v>
      </c>
      <c r="S193" s="46">
        <f t="shared" si="6"/>
        <v>0</v>
      </c>
      <c r="V193" s="86"/>
    </row>
    <row r="194" spans="1:22" s="14" customFormat="1" x14ac:dyDescent="0.3">
      <c r="A194" s="10" t="s">
        <v>1504</v>
      </c>
      <c r="B194" s="11" t="s">
        <v>1505</v>
      </c>
      <c r="C194" s="84">
        <v>1745392</v>
      </c>
      <c r="D194" s="11" t="s">
        <v>125</v>
      </c>
      <c r="E194" s="10"/>
      <c r="F194" s="11" t="s">
        <v>126</v>
      </c>
      <c r="G194" s="11" t="s">
        <v>81</v>
      </c>
      <c r="H194" s="11">
        <v>24090</v>
      </c>
      <c r="I194" s="11">
        <v>1</v>
      </c>
      <c r="J194" s="11" t="s">
        <v>171</v>
      </c>
      <c r="K194" s="11" t="s">
        <v>172</v>
      </c>
      <c r="L194" s="11" t="s">
        <v>32</v>
      </c>
      <c r="M194" s="12">
        <v>5600</v>
      </c>
      <c r="N194" s="12">
        <v>6.37</v>
      </c>
      <c r="O194" s="12">
        <v>35672</v>
      </c>
      <c r="P194" s="12">
        <v>0</v>
      </c>
      <c r="Q194" s="12">
        <v>0</v>
      </c>
      <c r="R194" s="12">
        <v>35672</v>
      </c>
      <c r="S194" s="46">
        <f t="shared" si="6"/>
        <v>859338480</v>
      </c>
      <c r="V194" s="86"/>
    </row>
    <row r="195" spans="1:22" s="14" customFormat="1" x14ac:dyDescent="0.3">
      <c r="A195" s="10" t="s">
        <v>1504</v>
      </c>
      <c r="B195" s="11" t="s">
        <v>1505</v>
      </c>
      <c r="C195" s="84">
        <v>1745392</v>
      </c>
      <c r="D195" s="11" t="s">
        <v>125</v>
      </c>
      <c r="E195" s="10"/>
      <c r="F195" s="11" t="s">
        <v>126</v>
      </c>
      <c r="G195" s="11" t="s">
        <v>81</v>
      </c>
      <c r="H195" s="11">
        <v>24090</v>
      </c>
      <c r="I195" s="11">
        <v>2</v>
      </c>
      <c r="J195" s="11" t="s">
        <v>88</v>
      </c>
      <c r="K195" s="11" t="s">
        <v>1408</v>
      </c>
      <c r="L195" s="11" t="s">
        <v>32</v>
      </c>
      <c r="M195" s="12">
        <v>5600</v>
      </c>
      <c r="N195" s="12">
        <v>5.67</v>
      </c>
      <c r="O195" s="12">
        <v>31752</v>
      </c>
      <c r="P195" s="12">
        <v>0</v>
      </c>
      <c r="Q195" s="12">
        <v>0</v>
      </c>
      <c r="R195" s="12">
        <v>31752</v>
      </c>
      <c r="S195" s="46">
        <f t="shared" si="6"/>
        <v>764905680</v>
      </c>
      <c r="V195" s="86"/>
    </row>
    <row r="196" spans="1:22" s="14" customFormat="1" x14ac:dyDescent="0.3">
      <c r="A196" s="10" t="s">
        <v>1504</v>
      </c>
      <c r="B196" s="11" t="s">
        <v>1505</v>
      </c>
      <c r="C196" s="84">
        <v>1745392</v>
      </c>
      <c r="D196" s="11" t="s">
        <v>125</v>
      </c>
      <c r="E196" s="10"/>
      <c r="F196" s="11" t="s">
        <v>126</v>
      </c>
      <c r="G196" s="11" t="s">
        <v>81</v>
      </c>
      <c r="H196" s="11">
        <v>24090</v>
      </c>
      <c r="I196" s="11">
        <v>3</v>
      </c>
      <c r="J196" s="11"/>
      <c r="K196" s="11" t="s">
        <v>1506</v>
      </c>
      <c r="L196" s="11" t="s">
        <v>46</v>
      </c>
      <c r="M196" s="12">
        <v>0</v>
      </c>
      <c r="N196" s="12">
        <v>0</v>
      </c>
      <c r="O196" s="12">
        <v>0</v>
      </c>
      <c r="P196" s="12">
        <v>0</v>
      </c>
      <c r="Q196" s="12">
        <v>0</v>
      </c>
      <c r="R196" s="12">
        <v>0</v>
      </c>
      <c r="S196" s="46">
        <f t="shared" si="6"/>
        <v>0</v>
      </c>
      <c r="V196" s="86"/>
    </row>
    <row r="197" spans="1:22" s="14" customFormat="1" x14ac:dyDescent="0.3">
      <c r="A197" s="10" t="s">
        <v>1507</v>
      </c>
      <c r="B197" s="11" t="s">
        <v>1505</v>
      </c>
      <c r="C197" s="84">
        <v>1745404</v>
      </c>
      <c r="D197" s="11" t="s">
        <v>125</v>
      </c>
      <c r="E197" s="10"/>
      <c r="F197" s="11" t="s">
        <v>126</v>
      </c>
      <c r="G197" s="11" t="s">
        <v>81</v>
      </c>
      <c r="H197" s="11">
        <v>24090</v>
      </c>
      <c r="I197" s="11">
        <v>1</v>
      </c>
      <c r="J197" s="11" t="s">
        <v>149</v>
      </c>
      <c r="K197" s="11" t="s">
        <v>150</v>
      </c>
      <c r="L197" s="11" t="s">
        <v>32</v>
      </c>
      <c r="M197" s="12">
        <v>800</v>
      </c>
      <c r="N197" s="12">
        <v>5.67</v>
      </c>
      <c r="O197" s="12">
        <v>4536</v>
      </c>
      <c r="P197" s="12">
        <v>0</v>
      </c>
      <c r="Q197" s="12">
        <v>0</v>
      </c>
      <c r="R197" s="12">
        <v>4536</v>
      </c>
      <c r="S197" s="46">
        <f t="shared" si="6"/>
        <v>109272240</v>
      </c>
      <c r="V197" s="86"/>
    </row>
    <row r="198" spans="1:22" s="14" customFormat="1" x14ac:dyDescent="0.3">
      <c r="A198" s="10" t="s">
        <v>1507</v>
      </c>
      <c r="B198" s="11" t="s">
        <v>1505</v>
      </c>
      <c r="C198" s="84">
        <v>1745404</v>
      </c>
      <c r="D198" s="11" t="s">
        <v>125</v>
      </c>
      <c r="E198" s="10"/>
      <c r="F198" s="11" t="s">
        <v>126</v>
      </c>
      <c r="G198" s="11" t="s">
        <v>81</v>
      </c>
      <c r="H198" s="11">
        <v>24090</v>
      </c>
      <c r="I198" s="11">
        <v>2</v>
      </c>
      <c r="J198" s="11" t="s">
        <v>82</v>
      </c>
      <c r="K198" s="11" t="s">
        <v>83</v>
      </c>
      <c r="L198" s="11" t="s">
        <v>32</v>
      </c>
      <c r="M198" s="12">
        <v>500</v>
      </c>
      <c r="N198" s="12">
        <v>5.67</v>
      </c>
      <c r="O198" s="12">
        <v>2835</v>
      </c>
      <c r="P198" s="12">
        <v>0</v>
      </c>
      <c r="Q198" s="12">
        <v>0</v>
      </c>
      <c r="R198" s="12">
        <v>2835</v>
      </c>
      <c r="S198" s="46">
        <f t="shared" si="6"/>
        <v>68295150</v>
      </c>
      <c r="V198" s="86"/>
    </row>
    <row r="199" spans="1:22" s="14" customFormat="1" x14ac:dyDescent="0.3">
      <c r="A199" s="10" t="s">
        <v>1507</v>
      </c>
      <c r="B199" s="11" t="s">
        <v>1505</v>
      </c>
      <c r="C199" s="84">
        <v>1745404</v>
      </c>
      <c r="D199" s="11" t="s">
        <v>125</v>
      </c>
      <c r="E199" s="10"/>
      <c r="F199" s="11" t="s">
        <v>126</v>
      </c>
      <c r="G199" s="11" t="s">
        <v>81</v>
      </c>
      <c r="H199" s="11">
        <v>24090</v>
      </c>
      <c r="I199" s="11">
        <v>3</v>
      </c>
      <c r="J199" s="11" t="s">
        <v>84</v>
      </c>
      <c r="K199" s="11" t="s">
        <v>85</v>
      </c>
      <c r="L199" s="11" t="s">
        <v>32</v>
      </c>
      <c r="M199" s="12">
        <v>300</v>
      </c>
      <c r="N199" s="12">
        <v>5.67</v>
      </c>
      <c r="O199" s="12">
        <v>1701</v>
      </c>
      <c r="P199" s="12">
        <v>0</v>
      </c>
      <c r="Q199" s="12">
        <v>0</v>
      </c>
      <c r="R199" s="12">
        <v>1701</v>
      </c>
      <c r="S199" s="46">
        <f t="shared" si="6"/>
        <v>40977090</v>
      </c>
      <c r="V199" s="86"/>
    </row>
    <row r="200" spans="1:22" s="14" customFormat="1" x14ac:dyDescent="0.3">
      <c r="A200" s="10" t="s">
        <v>1507</v>
      </c>
      <c r="B200" s="11" t="s">
        <v>1505</v>
      </c>
      <c r="C200" s="84">
        <v>1745404</v>
      </c>
      <c r="D200" s="11" t="s">
        <v>125</v>
      </c>
      <c r="E200" s="10"/>
      <c r="F200" s="11" t="s">
        <v>126</v>
      </c>
      <c r="G200" s="11" t="s">
        <v>81</v>
      </c>
      <c r="H200" s="11">
        <v>24090</v>
      </c>
      <c r="I200" s="11">
        <v>4</v>
      </c>
      <c r="J200" s="11" t="s">
        <v>151</v>
      </c>
      <c r="K200" s="11" t="s">
        <v>152</v>
      </c>
      <c r="L200" s="11" t="s">
        <v>32</v>
      </c>
      <c r="M200" s="12">
        <v>800</v>
      </c>
      <c r="N200" s="12">
        <v>5.58</v>
      </c>
      <c r="O200" s="12">
        <v>4464</v>
      </c>
      <c r="P200" s="12">
        <v>0</v>
      </c>
      <c r="Q200" s="12">
        <v>0</v>
      </c>
      <c r="R200" s="12">
        <v>4464</v>
      </c>
      <c r="S200" s="46">
        <f t="shared" si="6"/>
        <v>107537760</v>
      </c>
      <c r="V200" s="86"/>
    </row>
    <row r="201" spans="1:22" s="14" customFormat="1" x14ac:dyDescent="0.3">
      <c r="A201" s="10" t="s">
        <v>1507</v>
      </c>
      <c r="B201" s="11" t="s">
        <v>1505</v>
      </c>
      <c r="C201" s="84">
        <v>1745404</v>
      </c>
      <c r="D201" s="11" t="s">
        <v>125</v>
      </c>
      <c r="E201" s="10"/>
      <c r="F201" s="11" t="s">
        <v>126</v>
      </c>
      <c r="G201" s="11" t="s">
        <v>81</v>
      </c>
      <c r="H201" s="11">
        <v>24090</v>
      </c>
      <c r="I201" s="11">
        <v>5</v>
      </c>
      <c r="J201" s="11" t="s">
        <v>153</v>
      </c>
      <c r="K201" s="11" t="s">
        <v>154</v>
      </c>
      <c r="L201" s="11" t="s">
        <v>32</v>
      </c>
      <c r="M201" s="12">
        <v>300</v>
      </c>
      <c r="N201" s="12">
        <v>5.58</v>
      </c>
      <c r="O201" s="12">
        <v>1674</v>
      </c>
      <c r="P201" s="12">
        <v>0</v>
      </c>
      <c r="Q201" s="12">
        <v>0</v>
      </c>
      <c r="R201" s="12">
        <v>1674</v>
      </c>
      <c r="S201" s="46">
        <f t="shared" ref="S201:S264" si="7">ROUND(M201*N201*H201,0)</f>
        <v>40326660</v>
      </c>
      <c r="V201" s="86"/>
    </row>
    <row r="202" spans="1:22" s="14" customFormat="1" x14ac:dyDescent="0.3">
      <c r="A202" s="10" t="s">
        <v>1507</v>
      </c>
      <c r="B202" s="11" t="s">
        <v>1505</v>
      </c>
      <c r="C202" s="84">
        <v>1745404</v>
      </c>
      <c r="D202" s="11" t="s">
        <v>125</v>
      </c>
      <c r="E202" s="10"/>
      <c r="F202" s="11" t="s">
        <v>126</v>
      </c>
      <c r="G202" s="11" t="s">
        <v>81</v>
      </c>
      <c r="H202" s="11">
        <v>24090</v>
      </c>
      <c r="I202" s="11">
        <v>6</v>
      </c>
      <c r="J202" s="11" t="s">
        <v>155</v>
      </c>
      <c r="K202" s="11" t="s">
        <v>1385</v>
      </c>
      <c r="L202" s="11" t="s">
        <v>32</v>
      </c>
      <c r="M202" s="12">
        <v>200</v>
      </c>
      <c r="N202" s="12">
        <v>6.14</v>
      </c>
      <c r="O202" s="12">
        <v>1228</v>
      </c>
      <c r="P202" s="12">
        <v>0</v>
      </c>
      <c r="Q202" s="12">
        <v>0</v>
      </c>
      <c r="R202" s="12">
        <v>1228</v>
      </c>
      <c r="S202" s="46">
        <f t="shared" si="7"/>
        <v>29582520</v>
      </c>
      <c r="V202" s="86"/>
    </row>
    <row r="203" spans="1:22" s="14" customFormat="1" x14ac:dyDescent="0.3">
      <c r="A203" s="10" t="s">
        <v>1507</v>
      </c>
      <c r="B203" s="11" t="s">
        <v>1505</v>
      </c>
      <c r="C203" s="84">
        <v>1745404</v>
      </c>
      <c r="D203" s="11" t="s">
        <v>125</v>
      </c>
      <c r="E203" s="10"/>
      <c r="F203" s="11" t="s">
        <v>126</v>
      </c>
      <c r="G203" s="11" t="s">
        <v>81</v>
      </c>
      <c r="H203" s="11">
        <v>24090</v>
      </c>
      <c r="I203" s="11">
        <v>7</v>
      </c>
      <c r="J203" s="11" t="s">
        <v>157</v>
      </c>
      <c r="K203" s="11" t="s">
        <v>158</v>
      </c>
      <c r="L203" s="11" t="s">
        <v>32</v>
      </c>
      <c r="M203" s="12">
        <v>200</v>
      </c>
      <c r="N203" s="12">
        <v>6.14</v>
      </c>
      <c r="O203" s="12">
        <v>1228</v>
      </c>
      <c r="P203" s="12">
        <v>0</v>
      </c>
      <c r="Q203" s="12">
        <v>0</v>
      </c>
      <c r="R203" s="12">
        <v>1228</v>
      </c>
      <c r="S203" s="46">
        <f t="shared" si="7"/>
        <v>29582520</v>
      </c>
      <c r="V203" s="86"/>
    </row>
    <row r="204" spans="1:22" s="14" customFormat="1" x14ac:dyDescent="0.3">
      <c r="A204" s="10" t="s">
        <v>1507</v>
      </c>
      <c r="B204" s="11" t="s">
        <v>1505</v>
      </c>
      <c r="C204" s="84">
        <v>1745404</v>
      </c>
      <c r="D204" s="11" t="s">
        <v>125</v>
      </c>
      <c r="E204" s="10"/>
      <c r="F204" s="11" t="s">
        <v>126</v>
      </c>
      <c r="G204" s="11" t="s">
        <v>81</v>
      </c>
      <c r="H204" s="11">
        <v>24090</v>
      </c>
      <c r="I204" s="11">
        <v>8</v>
      </c>
      <c r="J204" s="11" t="s">
        <v>1390</v>
      </c>
      <c r="K204" s="11" t="s">
        <v>1437</v>
      </c>
      <c r="L204" s="11" t="s">
        <v>32</v>
      </c>
      <c r="M204" s="12">
        <v>1600</v>
      </c>
      <c r="N204" s="12">
        <v>2.79</v>
      </c>
      <c r="O204" s="12">
        <v>4464</v>
      </c>
      <c r="P204" s="12">
        <v>0</v>
      </c>
      <c r="Q204" s="12">
        <v>0</v>
      </c>
      <c r="R204" s="12">
        <v>4464</v>
      </c>
      <c r="S204" s="46">
        <f t="shared" si="7"/>
        <v>107537760</v>
      </c>
      <c r="V204" s="86"/>
    </row>
    <row r="205" spans="1:22" s="14" customFormat="1" x14ac:dyDescent="0.3">
      <c r="A205" s="10" t="s">
        <v>1507</v>
      </c>
      <c r="B205" s="11" t="s">
        <v>1505</v>
      </c>
      <c r="C205" s="84">
        <v>1745404</v>
      </c>
      <c r="D205" s="11" t="s">
        <v>125</v>
      </c>
      <c r="E205" s="10"/>
      <c r="F205" s="11" t="s">
        <v>126</v>
      </c>
      <c r="G205" s="11" t="s">
        <v>81</v>
      </c>
      <c r="H205" s="11">
        <v>24090</v>
      </c>
      <c r="I205" s="11">
        <v>9</v>
      </c>
      <c r="J205" s="11" t="s">
        <v>161</v>
      </c>
      <c r="K205" s="11" t="s">
        <v>162</v>
      </c>
      <c r="L205" s="11" t="s">
        <v>32</v>
      </c>
      <c r="M205" s="12">
        <v>700</v>
      </c>
      <c r="N205" s="12">
        <v>5.58</v>
      </c>
      <c r="O205" s="12">
        <v>3906</v>
      </c>
      <c r="P205" s="12">
        <v>0</v>
      </c>
      <c r="Q205" s="12">
        <v>0</v>
      </c>
      <c r="R205" s="12">
        <v>3906</v>
      </c>
      <c r="S205" s="46">
        <f t="shared" si="7"/>
        <v>94095540</v>
      </c>
      <c r="V205" s="86"/>
    </row>
    <row r="206" spans="1:22" s="14" customFormat="1" x14ac:dyDescent="0.3">
      <c r="A206" s="10" t="s">
        <v>1507</v>
      </c>
      <c r="B206" s="11" t="s">
        <v>1505</v>
      </c>
      <c r="C206" s="84">
        <v>1745404</v>
      </c>
      <c r="D206" s="11" t="s">
        <v>125</v>
      </c>
      <c r="E206" s="10"/>
      <c r="F206" s="11" t="s">
        <v>126</v>
      </c>
      <c r="G206" s="11" t="s">
        <v>81</v>
      </c>
      <c r="H206" s="11">
        <v>24090</v>
      </c>
      <c r="I206" s="11">
        <v>10</v>
      </c>
      <c r="J206" s="11" t="s">
        <v>163</v>
      </c>
      <c r="K206" s="11" t="s">
        <v>164</v>
      </c>
      <c r="L206" s="11" t="s">
        <v>32</v>
      </c>
      <c r="M206" s="12">
        <v>400</v>
      </c>
      <c r="N206" s="12">
        <v>5.58</v>
      </c>
      <c r="O206" s="12">
        <v>2232</v>
      </c>
      <c r="P206" s="12">
        <v>0</v>
      </c>
      <c r="Q206" s="12">
        <v>0</v>
      </c>
      <c r="R206" s="12">
        <v>2232</v>
      </c>
      <c r="S206" s="46">
        <f t="shared" si="7"/>
        <v>53768880</v>
      </c>
      <c r="V206" s="86"/>
    </row>
    <row r="207" spans="1:22" s="14" customFormat="1" x14ac:dyDescent="0.3">
      <c r="A207" s="10" t="s">
        <v>1507</v>
      </c>
      <c r="B207" s="11" t="s">
        <v>1505</v>
      </c>
      <c r="C207" s="84">
        <v>1745404</v>
      </c>
      <c r="D207" s="11" t="s">
        <v>125</v>
      </c>
      <c r="E207" s="10"/>
      <c r="F207" s="11" t="s">
        <v>126</v>
      </c>
      <c r="G207" s="11" t="s">
        <v>81</v>
      </c>
      <c r="H207" s="11">
        <v>24090</v>
      </c>
      <c r="I207" s="11">
        <v>11</v>
      </c>
      <c r="J207" s="11" t="s">
        <v>165</v>
      </c>
      <c r="K207" s="11" t="s">
        <v>166</v>
      </c>
      <c r="L207" s="11" t="s">
        <v>32</v>
      </c>
      <c r="M207" s="12">
        <v>200</v>
      </c>
      <c r="N207" s="12">
        <v>6.14</v>
      </c>
      <c r="O207" s="12">
        <v>1228</v>
      </c>
      <c r="P207" s="12">
        <v>0</v>
      </c>
      <c r="Q207" s="12">
        <v>0</v>
      </c>
      <c r="R207" s="12">
        <v>1228</v>
      </c>
      <c r="S207" s="46">
        <f t="shared" si="7"/>
        <v>29582520</v>
      </c>
      <c r="V207" s="86"/>
    </row>
    <row r="208" spans="1:22" s="14" customFormat="1" x14ac:dyDescent="0.3">
      <c r="A208" s="10" t="s">
        <v>1507</v>
      </c>
      <c r="B208" s="11" t="s">
        <v>1505</v>
      </c>
      <c r="C208" s="84">
        <v>1745404</v>
      </c>
      <c r="D208" s="11" t="s">
        <v>125</v>
      </c>
      <c r="E208" s="10"/>
      <c r="F208" s="11" t="s">
        <v>126</v>
      </c>
      <c r="G208" s="11" t="s">
        <v>81</v>
      </c>
      <c r="H208" s="11">
        <v>24090</v>
      </c>
      <c r="I208" s="11">
        <v>12</v>
      </c>
      <c r="J208" s="11" t="s">
        <v>167</v>
      </c>
      <c r="K208" s="11" t="s">
        <v>168</v>
      </c>
      <c r="L208" s="11" t="s">
        <v>32</v>
      </c>
      <c r="M208" s="12">
        <v>300</v>
      </c>
      <c r="N208" s="12">
        <v>6.14</v>
      </c>
      <c r="O208" s="12">
        <v>1842</v>
      </c>
      <c r="P208" s="12">
        <v>0</v>
      </c>
      <c r="Q208" s="12">
        <v>0</v>
      </c>
      <c r="R208" s="12">
        <v>1842</v>
      </c>
      <c r="S208" s="46">
        <f t="shared" si="7"/>
        <v>44373780</v>
      </c>
      <c r="V208" s="86"/>
    </row>
    <row r="209" spans="1:22" s="14" customFormat="1" x14ac:dyDescent="0.3">
      <c r="A209" s="10" t="s">
        <v>1507</v>
      </c>
      <c r="B209" s="11" t="s">
        <v>1505</v>
      </c>
      <c r="C209" s="84">
        <v>1745404</v>
      </c>
      <c r="D209" s="11" t="s">
        <v>125</v>
      </c>
      <c r="E209" s="10"/>
      <c r="F209" s="11" t="s">
        <v>126</v>
      </c>
      <c r="G209" s="11" t="s">
        <v>81</v>
      </c>
      <c r="H209" s="11">
        <v>24090</v>
      </c>
      <c r="I209" s="11">
        <v>13</v>
      </c>
      <c r="J209" s="11"/>
      <c r="K209" s="11" t="s">
        <v>1508</v>
      </c>
      <c r="L209" s="11" t="s">
        <v>46</v>
      </c>
      <c r="M209" s="12">
        <v>0</v>
      </c>
      <c r="N209" s="12">
        <v>0</v>
      </c>
      <c r="O209" s="12">
        <v>0</v>
      </c>
      <c r="P209" s="12">
        <v>0</v>
      </c>
      <c r="Q209" s="12">
        <v>0</v>
      </c>
      <c r="R209" s="12">
        <v>0</v>
      </c>
      <c r="S209" s="46">
        <f t="shared" si="7"/>
        <v>0</v>
      </c>
      <c r="V209" s="86"/>
    </row>
    <row r="210" spans="1:22" s="14" customFormat="1" x14ac:dyDescent="0.3">
      <c r="A210" s="10" t="s">
        <v>1509</v>
      </c>
      <c r="B210" s="11" t="s">
        <v>1510</v>
      </c>
      <c r="C210" s="84">
        <v>1745406</v>
      </c>
      <c r="D210" s="11" t="s">
        <v>27</v>
      </c>
      <c r="E210" s="10"/>
      <c r="F210" s="11" t="s">
        <v>28</v>
      </c>
      <c r="G210" s="11" t="s">
        <v>29</v>
      </c>
      <c r="H210" s="11">
        <v>26586</v>
      </c>
      <c r="I210" s="11">
        <v>1</v>
      </c>
      <c r="J210" s="11" t="s">
        <v>62</v>
      </c>
      <c r="K210" s="11" t="s">
        <v>63</v>
      </c>
      <c r="L210" s="11" t="s">
        <v>32</v>
      </c>
      <c r="M210" s="12">
        <v>300</v>
      </c>
      <c r="N210" s="12">
        <v>3.43</v>
      </c>
      <c r="O210" s="12">
        <v>1029</v>
      </c>
      <c r="P210" s="12">
        <v>0</v>
      </c>
      <c r="Q210" s="12">
        <v>0</v>
      </c>
      <c r="R210" s="12">
        <v>1029</v>
      </c>
      <c r="S210" s="46">
        <f t="shared" si="7"/>
        <v>27356994</v>
      </c>
      <c r="V210" s="86"/>
    </row>
    <row r="211" spans="1:22" s="14" customFormat="1" x14ac:dyDescent="0.3">
      <c r="A211" s="10" t="s">
        <v>1509</v>
      </c>
      <c r="B211" s="11" t="s">
        <v>1510</v>
      </c>
      <c r="C211" s="84">
        <v>1745406</v>
      </c>
      <c r="D211" s="11" t="s">
        <v>27</v>
      </c>
      <c r="E211" s="10"/>
      <c r="F211" s="11" t="s">
        <v>28</v>
      </c>
      <c r="G211" s="11" t="s">
        <v>29</v>
      </c>
      <c r="H211" s="11">
        <v>26586</v>
      </c>
      <c r="I211" s="11">
        <v>2</v>
      </c>
      <c r="J211" s="11" t="s">
        <v>288</v>
      </c>
      <c r="K211" s="11" t="s">
        <v>289</v>
      </c>
      <c r="L211" s="11" t="s">
        <v>32</v>
      </c>
      <c r="M211" s="12">
        <v>200</v>
      </c>
      <c r="N211" s="12">
        <v>3.48</v>
      </c>
      <c r="O211" s="12">
        <v>696</v>
      </c>
      <c r="P211" s="12">
        <v>0</v>
      </c>
      <c r="Q211" s="12">
        <v>0</v>
      </c>
      <c r="R211" s="12">
        <v>696</v>
      </c>
      <c r="S211" s="46">
        <f t="shared" si="7"/>
        <v>18503856</v>
      </c>
      <c r="V211" s="86"/>
    </row>
    <row r="212" spans="1:22" s="14" customFormat="1" x14ac:dyDescent="0.3">
      <c r="A212" s="10" t="s">
        <v>1509</v>
      </c>
      <c r="B212" s="11" t="s">
        <v>1510</v>
      </c>
      <c r="C212" s="84">
        <v>1745406</v>
      </c>
      <c r="D212" s="11" t="s">
        <v>27</v>
      </c>
      <c r="E212" s="10"/>
      <c r="F212" s="11" t="s">
        <v>28</v>
      </c>
      <c r="G212" s="11" t="s">
        <v>29</v>
      </c>
      <c r="H212" s="11">
        <v>26586</v>
      </c>
      <c r="I212" s="11">
        <v>3</v>
      </c>
      <c r="J212" s="11" t="s">
        <v>64</v>
      </c>
      <c r="K212" s="11" t="s">
        <v>65</v>
      </c>
      <c r="L212" s="11" t="s">
        <v>32</v>
      </c>
      <c r="M212" s="12">
        <v>400</v>
      </c>
      <c r="N212" s="12">
        <v>2.5099999999999998</v>
      </c>
      <c r="O212" s="12">
        <v>1004</v>
      </c>
      <c r="P212" s="12">
        <v>0</v>
      </c>
      <c r="Q212" s="12">
        <v>0</v>
      </c>
      <c r="R212" s="12">
        <v>1004</v>
      </c>
      <c r="S212" s="46">
        <f t="shared" si="7"/>
        <v>26692344</v>
      </c>
      <c r="V212" s="86"/>
    </row>
    <row r="213" spans="1:22" s="14" customFormat="1" x14ac:dyDescent="0.3">
      <c r="A213" s="10" t="s">
        <v>1509</v>
      </c>
      <c r="B213" s="11" t="s">
        <v>1510</v>
      </c>
      <c r="C213" s="84">
        <v>1745406</v>
      </c>
      <c r="D213" s="11" t="s">
        <v>27</v>
      </c>
      <c r="E213" s="10"/>
      <c r="F213" s="11" t="s">
        <v>28</v>
      </c>
      <c r="G213" s="11" t="s">
        <v>29</v>
      </c>
      <c r="H213" s="11">
        <v>26586</v>
      </c>
      <c r="I213" s="11">
        <v>4</v>
      </c>
      <c r="J213" s="11" t="s">
        <v>68</v>
      </c>
      <c r="K213" s="11" t="s">
        <v>69</v>
      </c>
      <c r="L213" s="11" t="s">
        <v>32</v>
      </c>
      <c r="M213" s="12">
        <v>300</v>
      </c>
      <c r="N213" s="12">
        <v>3.47</v>
      </c>
      <c r="O213" s="12">
        <v>1041</v>
      </c>
      <c r="P213" s="12">
        <v>0</v>
      </c>
      <c r="Q213" s="12">
        <v>0</v>
      </c>
      <c r="R213" s="12">
        <v>1041</v>
      </c>
      <c r="S213" s="46">
        <f t="shared" si="7"/>
        <v>27676026</v>
      </c>
      <c r="V213" s="86"/>
    </row>
    <row r="214" spans="1:22" s="14" customFormat="1" x14ac:dyDescent="0.3">
      <c r="A214" s="10" t="s">
        <v>1509</v>
      </c>
      <c r="B214" s="11" t="s">
        <v>1510</v>
      </c>
      <c r="C214" s="84">
        <v>1745406</v>
      </c>
      <c r="D214" s="11" t="s">
        <v>27</v>
      </c>
      <c r="E214" s="10"/>
      <c r="F214" s="11" t="s">
        <v>28</v>
      </c>
      <c r="G214" s="11" t="s">
        <v>29</v>
      </c>
      <c r="H214" s="11">
        <v>26586</v>
      </c>
      <c r="I214" s="11">
        <v>5</v>
      </c>
      <c r="J214" s="11"/>
      <c r="K214" s="11" t="s">
        <v>1511</v>
      </c>
      <c r="L214" s="11" t="s">
        <v>46</v>
      </c>
      <c r="M214" s="12">
        <v>0</v>
      </c>
      <c r="N214" s="12">
        <v>0</v>
      </c>
      <c r="O214" s="12">
        <v>0</v>
      </c>
      <c r="P214" s="12">
        <v>0</v>
      </c>
      <c r="Q214" s="12">
        <v>0</v>
      </c>
      <c r="R214" s="12">
        <v>0</v>
      </c>
      <c r="S214" s="46">
        <f t="shared" si="7"/>
        <v>0</v>
      </c>
      <c r="V214" s="86"/>
    </row>
    <row r="215" spans="1:22" s="14" customFormat="1" x14ac:dyDescent="0.3">
      <c r="A215" s="10" t="s">
        <v>1512</v>
      </c>
      <c r="B215" s="11" t="s">
        <v>1510</v>
      </c>
      <c r="C215" s="84">
        <v>1745407</v>
      </c>
      <c r="D215" s="11" t="s">
        <v>27</v>
      </c>
      <c r="E215" s="10"/>
      <c r="F215" s="11" t="s">
        <v>28</v>
      </c>
      <c r="G215" s="11" t="s">
        <v>29</v>
      </c>
      <c r="H215" s="11">
        <v>26586</v>
      </c>
      <c r="I215" s="11">
        <v>1</v>
      </c>
      <c r="J215" s="11" t="s">
        <v>56</v>
      </c>
      <c r="K215" s="11" t="s">
        <v>57</v>
      </c>
      <c r="L215" s="11" t="s">
        <v>32</v>
      </c>
      <c r="M215" s="12">
        <v>400</v>
      </c>
      <c r="N215" s="12">
        <v>6.0540000000000003</v>
      </c>
      <c r="O215" s="12">
        <v>2421.6</v>
      </c>
      <c r="P215" s="12">
        <v>0</v>
      </c>
      <c r="Q215" s="12">
        <v>0</v>
      </c>
      <c r="R215" s="12">
        <v>2421.6</v>
      </c>
      <c r="S215" s="46">
        <f t="shared" si="7"/>
        <v>64380658</v>
      </c>
      <c r="V215" s="86"/>
    </row>
    <row r="216" spans="1:22" s="14" customFormat="1" x14ac:dyDescent="0.3">
      <c r="A216" s="10" t="s">
        <v>1512</v>
      </c>
      <c r="B216" s="11" t="s">
        <v>1510</v>
      </c>
      <c r="C216" s="84">
        <v>1745407</v>
      </c>
      <c r="D216" s="11" t="s">
        <v>27</v>
      </c>
      <c r="E216" s="10"/>
      <c r="F216" s="11" t="s">
        <v>28</v>
      </c>
      <c r="G216" s="11" t="s">
        <v>29</v>
      </c>
      <c r="H216" s="11">
        <v>26586</v>
      </c>
      <c r="I216" s="11">
        <v>2</v>
      </c>
      <c r="J216" s="11" t="s">
        <v>58</v>
      </c>
      <c r="K216" s="11" t="s">
        <v>59</v>
      </c>
      <c r="L216" s="11" t="s">
        <v>32</v>
      </c>
      <c r="M216" s="12">
        <v>400</v>
      </c>
      <c r="N216" s="12">
        <v>2.0880000000000001</v>
      </c>
      <c r="O216" s="12">
        <v>835.2</v>
      </c>
      <c r="P216" s="12">
        <v>0</v>
      </c>
      <c r="Q216" s="12">
        <v>0</v>
      </c>
      <c r="R216" s="12">
        <v>835.2</v>
      </c>
      <c r="S216" s="46">
        <f t="shared" si="7"/>
        <v>22204627</v>
      </c>
      <c r="V216" s="86"/>
    </row>
    <row r="217" spans="1:22" s="14" customFormat="1" x14ac:dyDescent="0.3">
      <c r="A217" s="10" t="s">
        <v>1512</v>
      </c>
      <c r="B217" s="11" t="s">
        <v>1510</v>
      </c>
      <c r="C217" s="84">
        <v>1745407</v>
      </c>
      <c r="D217" s="11" t="s">
        <v>27</v>
      </c>
      <c r="E217" s="10"/>
      <c r="F217" s="11" t="s">
        <v>28</v>
      </c>
      <c r="G217" s="11" t="s">
        <v>29</v>
      </c>
      <c r="H217" s="11">
        <v>26586</v>
      </c>
      <c r="I217" s="11">
        <v>3</v>
      </c>
      <c r="J217" s="11"/>
      <c r="K217" s="11" t="s">
        <v>1513</v>
      </c>
      <c r="L217" s="11" t="s">
        <v>46</v>
      </c>
      <c r="M217" s="12">
        <v>0</v>
      </c>
      <c r="N217" s="12">
        <v>0</v>
      </c>
      <c r="O217" s="12">
        <v>0</v>
      </c>
      <c r="P217" s="12">
        <v>0</v>
      </c>
      <c r="Q217" s="12">
        <v>0</v>
      </c>
      <c r="R217" s="12">
        <v>0</v>
      </c>
      <c r="S217" s="46">
        <f t="shared" si="7"/>
        <v>0</v>
      </c>
      <c r="V217" s="86"/>
    </row>
    <row r="218" spans="1:22" s="14" customFormat="1" x14ac:dyDescent="0.3">
      <c r="A218" s="10" t="s">
        <v>1514</v>
      </c>
      <c r="B218" s="11" t="s">
        <v>1510</v>
      </c>
      <c r="C218" s="84">
        <v>1745408</v>
      </c>
      <c r="D218" s="11" t="s">
        <v>27</v>
      </c>
      <c r="E218" s="10"/>
      <c r="F218" s="11" t="s">
        <v>28</v>
      </c>
      <c r="G218" s="11" t="s">
        <v>29</v>
      </c>
      <c r="H218" s="11">
        <v>26586</v>
      </c>
      <c r="I218" s="11">
        <v>1</v>
      </c>
      <c r="J218" s="11" t="s">
        <v>277</v>
      </c>
      <c r="K218" s="11" t="s">
        <v>278</v>
      </c>
      <c r="L218" s="11" t="s">
        <v>32</v>
      </c>
      <c r="M218" s="12">
        <v>500</v>
      </c>
      <c r="N218" s="12">
        <v>10.88</v>
      </c>
      <c r="O218" s="12">
        <v>5440</v>
      </c>
      <c r="P218" s="12">
        <v>0</v>
      </c>
      <c r="Q218" s="12">
        <v>0</v>
      </c>
      <c r="R218" s="12">
        <v>5440</v>
      </c>
      <c r="S218" s="46">
        <f t="shared" si="7"/>
        <v>144627840</v>
      </c>
      <c r="V218" s="86"/>
    </row>
    <row r="219" spans="1:22" s="14" customFormat="1" x14ac:dyDescent="0.3">
      <c r="A219" s="10" t="s">
        <v>1514</v>
      </c>
      <c r="B219" s="11" t="s">
        <v>1510</v>
      </c>
      <c r="C219" s="84">
        <v>1745408</v>
      </c>
      <c r="D219" s="11" t="s">
        <v>27</v>
      </c>
      <c r="E219" s="10"/>
      <c r="F219" s="11" t="s">
        <v>28</v>
      </c>
      <c r="G219" s="11" t="s">
        <v>29</v>
      </c>
      <c r="H219" s="11">
        <v>26586</v>
      </c>
      <c r="I219" s="11">
        <v>2</v>
      </c>
      <c r="J219" s="11"/>
      <c r="K219" s="11" t="s">
        <v>1515</v>
      </c>
      <c r="L219" s="11" t="s">
        <v>46</v>
      </c>
      <c r="M219" s="12">
        <v>0</v>
      </c>
      <c r="N219" s="12">
        <v>0</v>
      </c>
      <c r="O219" s="12">
        <v>0</v>
      </c>
      <c r="P219" s="12">
        <v>0</v>
      </c>
      <c r="Q219" s="12">
        <v>0</v>
      </c>
      <c r="R219" s="12">
        <v>0</v>
      </c>
      <c r="S219" s="46">
        <f t="shared" si="7"/>
        <v>0</v>
      </c>
      <c r="V219" s="86"/>
    </row>
    <row r="220" spans="1:22" s="14" customFormat="1" x14ac:dyDescent="0.3">
      <c r="A220" s="10" t="s">
        <v>1516</v>
      </c>
      <c r="B220" s="11" t="s">
        <v>1510</v>
      </c>
      <c r="C220" s="84">
        <v>1745409</v>
      </c>
      <c r="D220" s="11" t="s">
        <v>27</v>
      </c>
      <c r="E220" s="10"/>
      <c r="F220" s="11" t="s">
        <v>28</v>
      </c>
      <c r="G220" s="11" t="s">
        <v>29</v>
      </c>
      <c r="H220" s="11">
        <v>26586</v>
      </c>
      <c r="I220" s="11">
        <v>1</v>
      </c>
      <c r="J220" s="11" t="s">
        <v>253</v>
      </c>
      <c r="K220" s="11" t="s">
        <v>254</v>
      </c>
      <c r="L220" s="11" t="s">
        <v>32</v>
      </c>
      <c r="M220" s="12">
        <v>1000</v>
      </c>
      <c r="N220" s="12">
        <v>2.88002</v>
      </c>
      <c r="O220" s="12">
        <v>2880.02</v>
      </c>
      <c r="P220" s="12">
        <v>0</v>
      </c>
      <c r="Q220" s="12">
        <v>0</v>
      </c>
      <c r="R220" s="12">
        <v>2880.02</v>
      </c>
      <c r="S220" s="46">
        <f t="shared" si="7"/>
        <v>76568212</v>
      </c>
      <c r="V220" s="86"/>
    </row>
    <row r="221" spans="1:22" s="14" customFormat="1" x14ac:dyDescent="0.3">
      <c r="A221" s="10" t="s">
        <v>1516</v>
      </c>
      <c r="B221" s="11" t="s">
        <v>1510</v>
      </c>
      <c r="C221" s="84">
        <v>1745409</v>
      </c>
      <c r="D221" s="11" t="s">
        <v>27</v>
      </c>
      <c r="E221" s="10"/>
      <c r="F221" s="11" t="s">
        <v>28</v>
      </c>
      <c r="G221" s="11" t="s">
        <v>29</v>
      </c>
      <c r="H221" s="11">
        <v>26586</v>
      </c>
      <c r="I221" s="11">
        <v>2</v>
      </c>
      <c r="J221" s="11" t="s">
        <v>255</v>
      </c>
      <c r="K221" s="11" t="s">
        <v>256</v>
      </c>
      <c r="L221" s="11" t="s">
        <v>32</v>
      </c>
      <c r="M221" s="12">
        <v>500</v>
      </c>
      <c r="N221" s="12">
        <v>3.57</v>
      </c>
      <c r="O221" s="12">
        <v>1785</v>
      </c>
      <c r="P221" s="12">
        <v>0</v>
      </c>
      <c r="Q221" s="12">
        <v>0</v>
      </c>
      <c r="R221" s="12">
        <v>1785</v>
      </c>
      <c r="S221" s="46">
        <f t="shared" si="7"/>
        <v>47456010</v>
      </c>
      <c r="V221" s="86"/>
    </row>
    <row r="222" spans="1:22" s="14" customFormat="1" x14ac:dyDescent="0.3">
      <c r="A222" s="10" t="s">
        <v>1516</v>
      </c>
      <c r="B222" s="11" t="s">
        <v>1510</v>
      </c>
      <c r="C222" s="84">
        <v>1745409</v>
      </c>
      <c r="D222" s="11" t="s">
        <v>27</v>
      </c>
      <c r="E222" s="10"/>
      <c r="F222" s="11" t="s">
        <v>28</v>
      </c>
      <c r="G222" s="11" t="s">
        <v>29</v>
      </c>
      <c r="H222" s="11">
        <v>26586</v>
      </c>
      <c r="I222" s="11">
        <v>3</v>
      </c>
      <c r="J222" s="11" t="s">
        <v>30</v>
      </c>
      <c r="K222" s="11" t="s">
        <v>31</v>
      </c>
      <c r="L222" s="11" t="s">
        <v>32</v>
      </c>
      <c r="M222" s="12">
        <v>500</v>
      </c>
      <c r="N222" s="12">
        <v>2.88</v>
      </c>
      <c r="O222" s="12">
        <v>1440</v>
      </c>
      <c r="P222" s="12">
        <v>0</v>
      </c>
      <c r="Q222" s="12">
        <v>0</v>
      </c>
      <c r="R222" s="12">
        <v>1440</v>
      </c>
      <c r="S222" s="46">
        <f t="shared" si="7"/>
        <v>38283840</v>
      </c>
      <c r="V222" s="86"/>
    </row>
    <row r="223" spans="1:22" s="14" customFormat="1" x14ac:dyDescent="0.3">
      <c r="A223" s="10" t="s">
        <v>1516</v>
      </c>
      <c r="B223" s="11" t="s">
        <v>1510</v>
      </c>
      <c r="C223" s="84">
        <v>1745409</v>
      </c>
      <c r="D223" s="11" t="s">
        <v>27</v>
      </c>
      <c r="E223" s="10"/>
      <c r="F223" s="11" t="s">
        <v>28</v>
      </c>
      <c r="G223" s="11" t="s">
        <v>29</v>
      </c>
      <c r="H223" s="11">
        <v>26586</v>
      </c>
      <c r="I223" s="11">
        <v>4</v>
      </c>
      <c r="J223" s="11" t="s">
        <v>33</v>
      </c>
      <c r="K223" s="11" t="s">
        <v>34</v>
      </c>
      <c r="L223" s="11" t="s">
        <v>32</v>
      </c>
      <c r="M223" s="12">
        <v>400</v>
      </c>
      <c r="N223" s="12">
        <v>3.71</v>
      </c>
      <c r="O223" s="12">
        <v>1484</v>
      </c>
      <c r="P223" s="12">
        <v>0</v>
      </c>
      <c r="Q223" s="12">
        <v>0</v>
      </c>
      <c r="R223" s="12">
        <v>1484</v>
      </c>
      <c r="S223" s="46">
        <f t="shared" si="7"/>
        <v>39453624</v>
      </c>
      <c r="V223" s="86"/>
    </row>
    <row r="224" spans="1:22" s="14" customFormat="1" x14ac:dyDescent="0.3">
      <c r="A224" s="10" t="s">
        <v>1516</v>
      </c>
      <c r="B224" s="11" t="s">
        <v>1510</v>
      </c>
      <c r="C224" s="84">
        <v>1745409</v>
      </c>
      <c r="D224" s="11" t="s">
        <v>27</v>
      </c>
      <c r="E224" s="10"/>
      <c r="F224" s="11" t="s">
        <v>28</v>
      </c>
      <c r="G224" s="11" t="s">
        <v>29</v>
      </c>
      <c r="H224" s="11">
        <v>26586</v>
      </c>
      <c r="I224" s="11">
        <v>5</v>
      </c>
      <c r="J224" s="11"/>
      <c r="K224" s="11" t="s">
        <v>1517</v>
      </c>
      <c r="L224" s="11" t="s">
        <v>46</v>
      </c>
      <c r="M224" s="12">
        <v>0</v>
      </c>
      <c r="N224" s="12">
        <v>0</v>
      </c>
      <c r="O224" s="12">
        <v>0</v>
      </c>
      <c r="P224" s="12">
        <v>0</v>
      </c>
      <c r="Q224" s="12">
        <v>0</v>
      </c>
      <c r="R224" s="12">
        <v>0</v>
      </c>
      <c r="S224" s="46">
        <f t="shared" si="7"/>
        <v>0</v>
      </c>
      <c r="V224" s="86"/>
    </row>
    <row r="225" spans="1:22" s="14" customFormat="1" x14ac:dyDescent="0.3">
      <c r="A225" s="10" t="s">
        <v>1518</v>
      </c>
      <c r="B225" s="11" t="s">
        <v>1510</v>
      </c>
      <c r="C225" s="84">
        <v>1745410</v>
      </c>
      <c r="D225" s="11" t="s">
        <v>27</v>
      </c>
      <c r="E225" s="10"/>
      <c r="F225" s="11" t="s">
        <v>28</v>
      </c>
      <c r="G225" s="11" t="s">
        <v>29</v>
      </c>
      <c r="H225" s="11">
        <v>26586</v>
      </c>
      <c r="I225" s="11">
        <v>1</v>
      </c>
      <c r="J225" s="11" t="s">
        <v>265</v>
      </c>
      <c r="K225" s="11" t="s">
        <v>266</v>
      </c>
      <c r="L225" s="11" t="s">
        <v>32</v>
      </c>
      <c r="M225" s="12">
        <v>2500</v>
      </c>
      <c r="N225" s="12">
        <v>3.28</v>
      </c>
      <c r="O225" s="12">
        <v>8200</v>
      </c>
      <c r="P225" s="12">
        <v>0</v>
      </c>
      <c r="Q225" s="12">
        <v>0</v>
      </c>
      <c r="R225" s="12">
        <v>8200</v>
      </c>
      <c r="S225" s="46">
        <f t="shared" si="7"/>
        <v>218005200</v>
      </c>
      <c r="V225" s="86"/>
    </row>
    <row r="226" spans="1:22" s="14" customFormat="1" x14ac:dyDescent="0.3">
      <c r="A226" s="10" t="s">
        <v>1518</v>
      </c>
      <c r="B226" s="11" t="s">
        <v>1510</v>
      </c>
      <c r="C226" s="84">
        <v>1745410</v>
      </c>
      <c r="D226" s="11" t="s">
        <v>27</v>
      </c>
      <c r="E226" s="10"/>
      <c r="F226" s="11" t="s">
        <v>28</v>
      </c>
      <c r="G226" s="11" t="s">
        <v>29</v>
      </c>
      <c r="H226" s="11">
        <v>26586</v>
      </c>
      <c r="I226" s="11">
        <v>2</v>
      </c>
      <c r="J226" s="11" t="s">
        <v>267</v>
      </c>
      <c r="K226" s="11" t="s">
        <v>268</v>
      </c>
      <c r="L226" s="11" t="s">
        <v>32</v>
      </c>
      <c r="M226" s="12">
        <v>2600</v>
      </c>
      <c r="N226" s="12">
        <v>3.28</v>
      </c>
      <c r="O226" s="12">
        <v>8528</v>
      </c>
      <c r="P226" s="12">
        <v>0</v>
      </c>
      <c r="Q226" s="12">
        <v>0</v>
      </c>
      <c r="R226" s="12">
        <v>8528</v>
      </c>
      <c r="S226" s="46">
        <f t="shared" si="7"/>
        <v>226725408</v>
      </c>
      <c r="V226" s="86"/>
    </row>
    <row r="227" spans="1:22" s="14" customFormat="1" x14ac:dyDescent="0.3">
      <c r="A227" s="10" t="s">
        <v>1518</v>
      </c>
      <c r="B227" s="11" t="s">
        <v>1510</v>
      </c>
      <c r="C227" s="84">
        <v>1745410</v>
      </c>
      <c r="D227" s="11" t="s">
        <v>27</v>
      </c>
      <c r="E227" s="10"/>
      <c r="F227" s="11" t="s">
        <v>28</v>
      </c>
      <c r="G227" s="11" t="s">
        <v>29</v>
      </c>
      <c r="H227" s="11">
        <v>26586</v>
      </c>
      <c r="I227" s="11">
        <v>3</v>
      </c>
      <c r="J227" s="11" t="s">
        <v>269</v>
      </c>
      <c r="K227" s="11" t="s">
        <v>270</v>
      </c>
      <c r="L227" s="11" t="s">
        <v>32</v>
      </c>
      <c r="M227" s="12">
        <v>2600</v>
      </c>
      <c r="N227" s="12">
        <v>3.05</v>
      </c>
      <c r="O227" s="12">
        <v>7930</v>
      </c>
      <c r="P227" s="12">
        <v>0</v>
      </c>
      <c r="Q227" s="12">
        <v>0</v>
      </c>
      <c r="R227" s="12">
        <v>7930</v>
      </c>
      <c r="S227" s="46">
        <f t="shared" si="7"/>
        <v>210826980</v>
      </c>
      <c r="V227" s="86"/>
    </row>
    <row r="228" spans="1:22" s="14" customFormat="1" x14ac:dyDescent="0.3">
      <c r="A228" s="10" t="s">
        <v>1518</v>
      </c>
      <c r="B228" s="11" t="s">
        <v>1510</v>
      </c>
      <c r="C228" s="84">
        <v>1745410</v>
      </c>
      <c r="D228" s="11" t="s">
        <v>27</v>
      </c>
      <c r="E228" s="10"/>
      <c r="F228" s="11" t="s">
        <v>28</v>
      </c>
      <c r="G228" s="11" t="s">
        <v>29</v>
      </c>
      <c r="H228" s="11">
        <v>26586</v>
      </c>
      <c r="I228" s="11">
        <v>4</v>
      </c>
      <c r="J228" s="11" t="s">
        <v>271</v>
      </c>
      <c r="K228" s="11" t="s">
        <v>272</v>
      </c>
      <c r="L228" s="11" t="s">
        <v>32</v>
      </c>
      <c r="M228" s="12">
        <v>2500</v>
      </c>
      <c r="N228" s="12">
        <v>3.07</v>
      </c>
      <c r="O228" s="12">
        <v>7675</v>
      </c>
      <c r="P228" s="12">
        <v>0</v>
      </c>
      <c r="Q228" s="12">
        <v>0</v>
      </c>
      <c r="R228" s="12">
        <v>7675</v>
      </c>
      <c r="S228" s="46">
        <f t="shared" si="7"/>
        <v>204047550</v>
      </c>
      <c r="V228" s="86"/>
    </row>
    <row r="229" spans="1:22" s="14" customFormat="1" x14ac:dyDescent="0.3">
      <c r="A229" s="10" t="s">
        <v>1518</v>
      </c>
      <c r="B229" s="11" t="s">
        <v>1510</v>
      </c>
      <c r="C229" s="84">
        <v>1745410</v>
      </c>
      <c r="D229" s="11" t="s">
        <v>27</v>
      </c>
      <c r="E229" s="10"/>
      <c r="F229" s="11" t="s">
        <v>28</v>
      </c>
      <c r="G229" s="11" t="s">
        <v>29</v>
      </c>
      <c r="H229" s="11">
        <v>26586</v>
      </c>
      <c r="I229" s="11">
        <v>5</v>
      </c>
      <c r="J229" s="11"/>
      <c r="K229" s="11" t="s">
        <v>1519</v>
      </c>
      <c r="L229" s="11" t="s">
        <v>46</v>
      </c>
      <c r="M229" s="12">
        <v>0</v>
      </c>
      <c r="N229" s="12">
        <v>0</v>
      </c>
      <c r="O229" s="12">
        <v>0</v>
      </c>
      <c r="P229" s="12">
        <v>0</v>
      </c>
      <c r="Q229" s="12">
        <v>0</v>
      </c>
      <c r="R229" s="12">
        <v>0</v>
      </c>
      <c r="S229" s="46">
        <f t="shared" si="7"/>
        <v>0</v>
      </c>
      <c r="V229" s="86"/>
    </row>
    <row r="230" spans="1:22" s="14" customFormat="1" x14ac:dyDescent="0.3">
      <c r="A230" s="10" t="s">
        <v>1520</v>
      </c>
      <c r="B230" s="11" t="s">
        <v>1510</v>
      </c>
      <c r="C230" s="84">
        <v>1745414</v>
      </c>
      <c r="D230" s="11" t="s">
        <v>125</v>
      </c>
      <c r="E230" s="10"/>
      <c r="F230" s="11" t="s">
        <v>126</v>
      </c>
      <c r="G230" s="11" t="s">
        <v>81</v>
      </c>
      <c r="H230" s="11">
        <v>24195</v>
      </c>
      <c r="I230" s="11">
        <v>1</v>
      </c>
      <c r="J230" s="11" t="s">
        <v>147</v>
      </c>
      <c r="K230" s="11" t="s">
        <v>148</v>
      </c>
      <c r="L230" s="11" t="s">
        <v>32</v>
      </c>
      <c r="M230" s="12">
        <v>1200</v>
      </c>
      <c r="N230" s="12">
        <v>5.67</v>
      </c>
      <c r="O230" s="12">
        <v>6804</v>
      </c>
      <c r="P230" s="12">
        <v>0</v>
      </c>
      <c r="Q230" s="12">
        <v>0</v>
      </c>
      <c r="R230" s="12">
        <v>6804</v>
      </c>
      <c r="S230" s="46">
        <f t="shared" si="7"/>
        <v>164622780</v>
      </c>
      <c r="V230" s="86"/>
    </row>
    <row r="231" spans="1:22" s="14" customFormat="1" x14ac:dyDescent="0.3">
      <c r="A231" s="10" t="s">
        <v>1520</v>
      </c>
      <c r="B231" s="11" t="s">
        <v>1510</v>
      </c>
      <c r="C231" s="84">
        <v>1745414</v>
      </c>
      <c r="D231" s="11" t="s">
        <v>125</v>
      </c>
      <c r="E231" s="10"/>
      <c r="F231" s="11" t="s">
        <v>126</v>
      </c>
      <c r="G231" s="11" t="s">
        <v>81</v>
      </c>
      <c r="H231" s="11">
        <v>24195</v>
      </c>
      <c r="I231" s="11">
        <v>2</v>
      </c>
      <c r="J231" s="11" t="s">
        <v>149</v>
      </c>
      <c r="K231" s="11" t="s">
        <v>150</v>
      </c>
      <c r="L231" s="11" t="s">
        <v>32</v>
      </c>
      <c r="M231" s="12">
        <v>700</v>
      </c>
      <c r="N231" s="12">
        <v>5.67</v>
      </c>
      <c r="O231" s="12">
        <v>3969</v>
      </c>
      <c r="P231" s="12">
        <v>0</v>
      </c>
      <c r="Q231" s="12">
        <v>0</v>
      </c>
      <c r="R231" s="12">
        <v>3969</v>
      </c>
      <c r="S231" s="46">
        <f t="shared" si="7"/>
        <v>96029955</v>
      </c>
      <c r="V231" s="86"/>
    </row>
    <row r="232" spans="1:22" s="14" customFormat="1" x14ac:dyDescent="0.3">
      <c r="A232" s="10" t="s">
        <v>1520</v>
      </c>
      <c r="B232" s="11" t="s">
        <v>1510</v>
      </c>
      <c r="C232" s="84">
        <v>1745414</v>
      </c>
      <c r="D232" s="11" t="s">
        <v>125</v>
      </c>
      <c r="E232" s="10"/>
      <c r="F232" s="11" t="s">
        <v>126</v>
      </c>
      <c r="G232" s="11" t="s">
        <v>81</v>
      </c>
      <c r="H232" s="11">
        <v>24195</v>
      </c>
      <c r="I232" s="11">
        <v>3</v>
      </c>
      <c r="J232" s="11" t="s">
        <v>82</v>
      </c>
      <c r="K232" s="11" t="s">
        <v>83</v>
      </c>
      <c r="L232" s="11" t="s">
        <v>32</v>
      </c>
      <c r="M232" s="12">
        <v>800</v>
      </c>
      <c r="N232" s="12">
        <v>5.67</v>
      </c>
      <c r="O232" s="12">
        <v>4536</v>
      </c>
      <c r="P232" s="12">
        <v>0</v>
      </c>
      <c r="Q232" s="12">
        <v>0</v>
      </c>
      <c r="R232" s="12">
        <v>4536</v>
      </c>
      <c r="S232" s="46">
        <f t="shared" si="7"/>
        <v>109748520</v>
      </c>
      <c r="V232" s="86"/>
    </row>
    <row r="233" spans="1:22" s="14" customFormat="1" x14ac:dyDescent="0.3">
      <c r="A233" s="10" t="s">
        <v>1520</v>
      </c>
      <c r="B233" s="11" t="s">
        <v>1510</v>
      </c>
      <c r="C233" s="84">
        <v>1745414</v>
      </c>
      <c r="D233" s="11" t="s">
        <v>125</v>
      </c>
      <c r="E233" s="10"/>
      <c r="F233" s="11" t="s">
        <v>126</v>
      </c>
      <c r="G233" s="11" t="s">
        <v>81</v>
      </c>
      <c r="H233" s="11">
        <v>24195</v>
      </c>
      <c r="I233" s="11">
        <v>4</v>
      </c>
      <c r="J233" s="11" t="s">
        <v>84</v>
      </c>
      <c r="K233" s="11" t="s">
        <v>85</v>
      </c>
      <c r="L233" s="11" t="s">
        <v>32</v>
      </c>
      <c r="M233" s="12">
        <v>300</v>
      </c>
      <c r="N233" s="12">
        <v>5.67</v>
      </c>
      <c r="O233" s="12">
        <v>1701</v>
      </c>
      <c r="P233" s="12">
        <v>0</v>
      </c>
      <c r="Q233" s="12">
        <v>0</v>
      </c>
      <c r="R233" s="12">
        <v>1701</v>
      </c>
      <c r="S233" s="46">
        <f t="shared" si="7"/>
        <v>41155695</v>
      </c>
      <c r="V233" s="86"/>
    </row>
    <row r="234" spans="1:22" s="14" customFormat="1" x14ac:dyDescent="0.3">
      <c r="A234" s="10" t="s">
        <v>1520</v>
      </c>
      <c r="B234" s="11" t="s">
        <v>1510</v>
      </c>
      <c r="C234" s="84">
        <v>1745414</v>
      </c>
      <c r="D234" s="11" t="s">
        <v>125</v>
      </c>
      <c r="E234" s="10"/>
      <c r="F234" s="11" t="s">
        <v>126</v>
      </c>
      <c r="G234" s="11" t="s">
        <v>81</v>
      </c>
      <c r="H234" s="11">
        <v>24195</v>
      </c>
      <c r="I234" s="11">
        <v>5</v>
      </c>
      <c r="J234" s="11" t="s">
        <v>151</v>
      </c>
      <c r="K234" s="11" t="s">
        <v>152</v>
      </c>
      <c r="L234" s="11" t="s">
        <v>32</v>
      </c>
      <c r="M234" s="12">
        <v>500</v>
      </c>
      <c r="N234" s="12">
        <v>5.58</v>
      </c>
      <c r="O234" s="12">
        <v>2790</v>
      </c>
      <c r="P234" s="12">
        <v>0</v>
      </c>
      <c r="Q234" s="12">
        <v>0</v>
      </c>
      <c r="R234" s="12">
        <v>2790</v>
      </c>
      <c r="S234" s="46">
        <f t="shared" si="7"/>
        <v>67504050</v>
      </c>
      <c r="V234" s="86"/>
    </row>
    <row r="235" spans="1:22" s="14" customFormat="1" x14ac:dyDescent="0.3">
      <c r="A235" s="10" t="s">
        <v>1520</v>
      </c>
      <c r="B235" s="11" t="s">
        <v>1510</v>
      </c>
      <c r="C235" s="84">
        <v>1745414</v>
      </c>
      <c r="D235" s="11" t="s">
        <v>125</v>
      </c>
      <c r="E235" s="10"/>
      <c r="F235" s="11" t="s">
        <v>126</v>
      </c>
      <c r="G235" s="11" t="s">
        <v>81</v>
      </c>
      <c r="H235" s="11">
        <v>24195</v>
      </c>
      <c r="I235" s="11">
        <v>6</v>
      </c>
      <c r="J235" s="11" t="s">
        <v>153</v>
      </c>
      <c r="K235" s="11" t="s">
        <v>154</v>
      </c>
      <c r="L235" s="11" t="s">
        <v>32</v>
      </c>
      <c r="M235" s="12">
        <v>300</v>
      </c>
      <c r="N235" s="12">
        <v>5.58</v>
      </c>
      <c r="O235" s="12">
        <v>1674</v>
      </c>
      <c r="P235" s="12">
        <v>0</v>
      </c>
      <c r="Q235" s="12">
        <v>0</v>
      </c>
      <c r="R235" s="12">
        <v>1674</v>
      </c>
      <c r="S235" s="46">
        <f t="shared" si="7"/>
        <v>40502430</v>
      </c>
      <c r="V235" s="86"/>
    </row>
    <row r="236" spans="1:22" s="14" customFormat="1" x14ac:dyDescent="0.3">
      <c r="A236" s="10" t="s">
        <v>1520</v>
      </c>
      <c r="B236" s="11" t="s">
        <v>1510</v>
      </c>
      <c r="C236" s="84">
        <v>1745414</v>
      </c>
      <c r="D236" s="11" t="s">
        <v>125</v>
      </c>
      <c r="E236" s="10"/>
      <c r="F236" s="11" t="s">
        <v>126</v>
      </c>
      <c r="G236" s="11" t="s">
        <v>81</v>
      </c>
      <c r="H236" s="11">
        <v>24195</v>
      </c>
      <c r="I236" s="11">
        <v>7</v>
      </c>
      <c r="J236" s="11" t="s">
        <v>155</v>
      </c>
      <c r="K236" s="11" t="s">
        <v>1385</v>
      </c>
      <c r="L236" s="11" t="s">
        <v>32</v>
      </c>
      <c r="M236" s="12">
        <v>300</v>
      </c>
      <c r="N236" s="12">
        <v>6.14</v>
      </c>
      <c r="O236" s="12">
        <v>1842</v>
      </c>
      <c r="P236" s="12">
        <v>0</v>
      </c>
      <c r="Q236" s="12">
        <v>0</v>
      </c>
      <c r="R236" s="12">
        <v>1842</v>
      </c>
      <c r="S236" s="46">
        <f t="shared" si="7"/>
        <v>44567190</v>
      </c>
      <c r="V236" s="86"/>
    </row>
    <row r="237" spans="1:22" s="14" customFormat="1" x14ac:dyDescent="0.3">
      <c r="A237" s="10" t="s">
        <v>1520</v>
      </c>
      <c r="B237" s="11" t="s">
        <v>1510</v>
      </c>
      <c r="C237" s="84">
        <v>1745414</v>
      </c>
      <c r="D237" s="11" t="s">
        <v>125</v>
      </c>
      <c r="E237" s="10"/>
      <c r="F237" s="11" t="s">
        <v>126</v>
      </c>
      <c r="G237" s="11" t="s">
        <v>81</v>
      </c>
      <c r="H237" s="11">
        <v>24195</v>
      </c>
      <c r="I237" s="11">
        <v>8</v>
      </c>
      <c r="J237" s="11" t="s">
        <v>157</v>
      </c>
      <c r="K237" s="11" t="s">
        <v>158</v>
      </c>
      <c r="L237" s="11" t="s">
        <v>32</v>
      </c>
      <c r="M237" s="12">
        <v>100</v>
      </c>
      <c r="N237" s="12">
        <v>6.14</v>
      </c>
      <c r="O237" s="12">
        <v>614</v>
      </c>
      <c r="P237" s="12">
        <v>0</v>
      </c>
      <c r="Q237" s="12">
        <v>0</v>
      </c>
      <c r="R237" s="12">
        <v>614</v>
      </c>
      <c r="S237" s="46">
        <f t="shared" si="7"/>
        <v>14855730</v>
      </c>
      <c r="V237" s="86"/>
    </row>
    <row r="238" spans="1:22" s="14" customFormat="1" x14ac:dyDescent="0.3">
      <c r="A238" s="10" t="s">
        <v>1520</v>
      </c>
      <c r="B238" s="11" t="s">
        <v>1510</v>
      </c>
      <c r="C238" s="84">
        <v>1745414</v>
      </c>
      <c r="D238" s="11" t="s">
        <v>125</v>
      </c>
      <c r="E238" s="10"/>
      <c r="F238" s="11" t="s">
        <v>126</v>
      </c>
      <c r="G238" s="11" t="s">
        <v>81</v>
      </c>
      <c r="H238" s="11">
        <v>24195</v>
      </c>
      <c r="I238" s="11">
        <v>9</v>
      </c>
      <c r="J238" s="11" t="s">
        <v>1390</v>
      </c>
      <c r="K238" s="11" t="s">
        <v>1437</v>
      </c>
      <c r="L238" s="11" t="s">
        <v>32</v>
      </c>
      <c r="M238" s="12">
        <v>1300</v>
      </c>
      <c r="N238" s="12">
        <v>2.79</v>
      </c>
      <c r="O238" s="12">
        <v>3627</v>
      </c>
      <c r="P238" s="12">
        <v>0</v>
      </c>
      <c r="Q238" s="12">
        <v>0</v>
      </c>
      <c r="R238" s="12">
        <v>3627</v>
      </c>
      <c r="S238" s="46">
        <f t="shared" si="7"/>
        <v>87755265</v>
      </c>
      <c r="V238" s="86"/>
    </row>
    <row r="239" spans="1:22" s="14" customFormat="1" x14ac:dyDescent="0.3">
      <c r="A239" s="10" t="s">
        <v>1520</v>
      </c>
      <c r="B239" s="11" t="s">
        <v>1510</v>
      </c>
      <c r="C239" s="84">
        <v>1745414</v>
      </c>
      <c r="D239" s="11" t="s">
        <v>125</v>
      </c>
      <c r="E239" s="10"/>
      <c r="F239" s="11" t="s">
        <v>126</v>
      </c>
      <c r="G239" s="11" t="s">
        <v>81</v>
      </c>
      <c r="H239" s="11">
        <v>24195</v>
      </c>
      <c r="I239" s="11">
        <v>10</v>
      </c>
      <c r="J239" s="11" t="s">
        <v>161</v>
      </c>
      <c r="K239" s="11" t="s">
        <v>162</v>
      </c>
      <c r="L239" s="11" t="s">
        <v>32</v>
      </c>
      <c r="M239" s="12">
        <v>600</v>
      </c>
      <c r="N239" s="12">
        <v>5.58</v>
      </c>
      <c r="O239" s="12">
        <v>3348</v>
      </c>
      <c r="P239" s="12">
        <v>0</v>
      </c>
      <c r="Q239" s="12">
        <v>0</v>
      </c>
      <c r="R239" s="12">
        <v>3348</v>
      </c>
      <c r="S239" s="46">
        <f t="shared" si="7"/>
        <v>81004860</v>
      </c>
      <c r="V239" s="86"/>
    </row>
    <row r="240" spans="1:22" s="14" customFormat="1" x14ac:dyDescent="0.3">
      <c r="A240" s="10" t="s">
        <v>1520</v>
      </c>
      <c r="B240" s="11" t="s">
        <v>1510</v>
      </c>
      <c r="C240" s="84">
        <v>1745414</v>
      </c>
      <c r="D240" s="11" t="s">
        <v>125</v>
      </c>
      <c r="E240" s="10"/>
      <c r="F240" s="11" t="s">
        <v>126</v>
      </c>
      <c r="G240" s="11" t="s">
        <v>81</v>
      </c>
      <c r="H240" s="11">
        <v>24195</v>
      </c>
      <c r="I240" s="11">
        <v>11</v>
      </c>
      <c r="J240" s="11" t="s">
        <v>163</v>
      </c>
      <c r="K240" s="11" t="s">
        <v>164</v>
      </c>
      <c r="L240" s="11" t="s">
        <v>32</v>
      </c>
      <c r="M240" s="12">
        <v>300</v>
      </c>
      <c r="N240" s="12">
        <v>5.58</v>
      </c>
      <c r="O240" s="12">
        <v>1674</v>
      </c>
      <c r="P240" s="12">
        <v>0</v>
      </c>
      <c r="Q240" s="12">
        <v>0</v>
      </c>
      <c r="R240" s="12">
        <v>1674</v>
      </c>
      <c r="S240" s="46">
        <f t="shared" si="7"/>
        <v>40502430</v>
      </c>
      <c r="V240" s="86"/>
    </row>
    <row r="241" spans="1:22" s="14" customFormat="1" x14ac:dyDescent="0.3">
      <c r="A241" s="10" t="s">
        <v>1520</v>
      </c>
      <c r="B241" s="11" t="s">
        <v>1510</v>
      </c>
      <c r="C241" s="84">
        <v>1745414</v>
      </c>
      <c r="D241" s="11" t="s">
        <v>125</v>
      </c>
      <c r="E241" s="10"/>
      <c r="F241" s="11" t="s">
        <v>126</v>
      </c>
      <c r="G241" s="11" t="s">
        <v>81</v>
      </c>
      <c r="H241" s="11">
        <v>24195</v>
      </c>
      <c r="I241" s="11">
        <v>12</v>
      </c>
      <c r="J241" s="11" t="s">
        <v>165</v>
      </c>
      <c r="K241" s="11" t="s">
        <v>166</v>
      </c>
      <c r="L241" s="11" t="s">
        <v>32</v>
      </c>
      <c r="M241" s="12">
        <v>300</v>
      </c>
      <c r="N241" s="12">
        <v>6.14</v>
      </c>
      <c r="O241" s="12">
        <v>1842</v>
      </c>
      <c r="P241" s="12">
        <v>0</v>
      </c>
      <c r="Q241" s="12">
        <v>0</v>
      </c>
      <c r="R241" s="12">
        <v>1842</v>
      </c>
      <c r="S241" s="46">
        <f t="shared" si="7"/>
        <v>44567190</v>
      </c>
      <c r="V241" s="86"/>
    </row>
    <row r="242" spans="1:22" s="14" customFormat="1" x14ac:dyDescent="0.3">
      <c r="A242" s="10" t="s">
        <v>1520</v>
      </c>
      <c r="B242" s="11" t="s">
        <v>1510</v>
      </c>
      <c r="C242" s="84">
        <v>1745414</v>
      </c>
      <c r="D242" s="11" t="s">
        <v>125</v>
      </c>
      <c r="E242" s="10"/>
      <c r="F242" s="11" t="s">
        <v>126</v>
      </c>
      <c r="G242" s="11" t="s">
        <v>81</v>
      </c>
      <c r="H242" s="11">
        <v>24195</v>
      </c>
      <c r="I242" s="11">
        <v>13</v>
      </c>
      <c r="J242" s="11" t="s">
        <v>167</v>
      </c>
      <c r="K242" s="11" t="s">
        <v>168</v>
      </c>
      <c r="L242" s="11" t="s">
        <v>32</v>
      </c>
      <c r="M242" s="12">
        <v>100</v>
      </c>
      <c r="N242" s="12">
        <v>6.14</v>
      </c>
      <c r="O242" s="12">
        <v>614</v>
      </c>
      <c r="P242" s="12">
        <v>0</v>
      </c>
      <c r="Q242" s="12">
        <v>0</v>
      </c>
      <c r="R242" s="12">
        <v>614</v>
      </c>
      <c r="S242" s="46">
        <f t="shared" si="7"/>
        <v>14855730</v>
      </c>
      <c r="V242" s="86"/>
    </row>
    <row r="243" spans="1:22" s="14" customFormat="1" x14ac:dyDescent="0.3">
      <c r="A243" s="10" t="s">
        <v>1520</v>
      </c>
      <c r="B243" s="11" t="s">
        <v>1510</v>
      </c>
      <c r="C243" s="84">
        <v>1745414</v>
      </c>
      <c r="D243" s="11" t="s">
        <v>125</v>
      </c>
      <c r="E243" s="10"/>
      <c r="F243" s="11" t="s">
        <v>126</v>
      </c>
      <c r="G243" s="11" t="s">
        <v>81</v>
      </c>
      <c r="H243" s="11">
        <v>24195</v>
      </c>
      <c r="I243" s="11">
        <v>14</v>
      </c>
      <c r="J243" s="11"/>
      <c r="K243" s="11" t="s">
        <v>1521</v>
      </c>
      <c r="L243" s="11" t="s">
        <v>46</v>
      </c>
      <c r="M243" s="12">
        <v>0</v>
      </c>
      <c r="N243" s="12">
        <v>0</v>
      </c>
      <c r="O243" s="12">
        <v>0</v>
      </c>
      <c r="P243" s="12">
        <v>0</v>
      </c>
      <c r="Q243" s="12">
        <v>0</v>
      </c>
      <c r="R243" s="12">
        <v>0</v>
      </c>
      <c r="S243" s="46">
        <f t="shared" si="7"/>
        <v>0</v>
      </c>
      <c r="V243" s="86"/>
    </row>
    <row r="244" spans="1:22" s="14" customFormat="1" x14ac:dyDescent="0.3">
      <c r="A244" s="10" t="s">
        <v>1522</v>
      </c>
      <c r="B244" s="11" t="s">
        <v>1510</v>
      </c>
      <c r="C244" s="84">
        <v>1745415</v>
      </c>
      <c r="D244" s="11" t="s">
        <v>125</v>
      </c>
      <c r="E244" s="10"/>
      <c r="F244" s="11" t="s">
        <v>126</v>
      </c>
      <c r="G244" s="11" t="s">
        <v>81</v>
      </c>
      <c r="H244" s="11">
        <v>24195</v>
      </c>
      <c r="I244" s="11">
        <v>1</v>
      </c>
      <c r="J244" s="11" t="s">
        <v>86</v>
      </c>
      <c r="K244" s="11" t="s">
        <v>87</v>
      </c>
      <c r="L244" s="11" t="s">
        <v>32</v>
      </c>
      <c r="M244" s="12">
        <v>2000</v>
      </c>
      <c r="N244" s="12">
        <v>4.96</v>
      </c>
      <c r="O244" s="12">
        <v>9920</v>
      </c>
      <c r="P244" s="12">
        <v>0</v>
      </c>
      <c r="Q244" s="12">
        <v>0</v>
      </c>
      <c r="R244" s="12">
        <v>9920</v>
      </c>
      <c r="S244" s="46">
        <f t="shared" si="7"/>
        <v>240014400</v>
      </c>
      <c r="V244" s="86"/>
    </row>
    <row r="245" spans="1:22" s="14" customFormat="1" x14ac:dyDescent="0.3">
      <c r="A245" s="10" t="s">
        <v>1522</v>
      </c>
      <c r="B245" s="11" t="s">
        <v>1510</v>
      </c>
      <c r="C245" s="84">
        <v>1745415</v>
      </c>
      <c r="D245" s="11" t="s">
        <v>125</v>
      </c>
      <c r="E245" s="10"/>
      <c r="F245" s="11" t="s">
        <v>126</v>
      </c>
      <c r="G245" s="11" t="s">
        <v>81</v>
      </c>
      <c r="H245" s="11">
        <v>24195</v>
      </c>
      <c r="I245" s="11">
        <v>2</v>
      </c>
      <c r="J245" s="11" t="s">
        <v>127</v>
      </c>
      <c r="K245" s="11" t="s">
        <v>128</v>
      </c>
      <c r="L245" s="11" t="s">
        <v>32</v>
      </c>
      <c r="M245" s="12">
        <v>1500</v>
      </c>
      <c r="N245" s="12">
        <v>4.96</v>
      </c>
      <c r="O245" s="12">
        <v>7440</v>
      </c>
      <c r="P245" s="12">
        <v>0</v>
      </c>
      <c r="Q245" s="12">
        <v>0</v>
      </c>
      <c r="R245" s="12">
        <v>7440</v>
      </c>
      <c r="S245" s="46">
        <f t="shared" si="7"/>
        <v>180010800</v>
      </c>
      <c r="V245" s="86"/>
    </row>
    <row r="246" spans="1:22" s="14" customFormat="1" x14ac:dyDescent="0.3">
      <c r="A246" s="10" t="s">
        <v>1522</v>
      </c>
      <c r="B246" s="11" t="s">
        <v>1510</v>
      </c>
      <c r="C246" s="84">
        <v>1745415</v>
      </c>
      <c r="D246" s="11" t="s">
        <v>125</v>
      </c>
      <c r="E246" s="10"/>
      <c r="F246" s="11" t="s">
        <v>126</v>
      </c>
      <c r="G246" s="11" t="s">
        <v>81</v>
      </c>
      <c r="H246" s="11">
        <v>24195</v>
      </c>
      <c r="I246" s="11">
        <v>3</v>
      </c>
      <c r="J246" s="11" t="s">
        <v>129</v>
      </c>
      <c r="K246" s="11" t="s">
        <v>130</v>
      </c>
      <c r="L246" s="11" t="s">
        <v>32</v>
      </c>
      <c r="M246" s="12">
        <v>700</v>
      </c>
      <c r="N246" s="12">
        <v>4.54</v>
      </c>
      <c r="O246" s="12">
        <v>3178</v>
      </c>
      <c r="P246" s="12">
        <v>0</v>
      </c>
      <c r="Q246" s="12">
        <v>0</v>
      </c>
      <c r="R246" s="12">
        <v>3178</v>
      </c>
      <c r="S246" s="46">
        <f t="shared" si="7"/>
        <v>76891710</v>
      </c>
      <c r="V246" s="86"/>
    </row>
    <row r="247" spans="1:22" s="14" customFormat="1" x14ac:dyDescent="0.3">
      <c r="A247" s="10" t="s">
        <v>1522</v>
      </c>
      <c r="B247" s="11" t="s">
        <v>1510</v>
      </c>
      <c r="C247" s="84">
        <v>1745415</v>
      </c>
      <c r="D247" s="11" t="s">
        <v>125</v>
      </c>
      <c r="E247" s="10"/>
      <c r="F247" s="11" t="s">
        <v>126</v>
      </c>
      <c r="G247" s="11" t="s">
        <v>81</v>
      </c>
      <c r="H247" s="11">
        <v>24195</v>
      </c>
      <c r="I247" s="11">
        <v>4</v>
      </c>
      <c r="J247" s="11" t="s">
        <v>131</v>
      </c>
      <c r="K247" s="11" t="s">
        <v>132</v>
      </c>
      <c r="L247" s="11" t="s">
        <v>32</v>
      </c>
      <c r="M247" s="12">
        <v>300</v>
      </c>
      <c r="N247" s="12">
        <v>4.54</v>
      </c>
      <c r="O247" s="12">
        <v>1362</v>
      </c>
      <c r="P247" s="12">
        <v>0</v>
      </c>
      <c r="Q247" s="12">
        <v>0</v>
      </c>
      <c r="R247" s="12">
        <v>1362</v>
      </c>
      <c r="S247" s="46">
        <f t="shared" si="7"/>
        <v>32953590</v>
      </c>
      <c r="V247" s="86"/>
    </row>
    <row r="248" spans="1:22" s="14" customFormat="1" x14ac:dyDescent="0.3">
      <c r="A248" s="10" t="s">
        <v>1522</v>
      </c>
      <c r="B248" s="11" t="s">
        <v>1510</v>
      </c>
      <c r="C248" s="84">
        <v>1745415</v>
      </c>
      <c r="D248" s="11" t="s">
        <v>125</v>
      </c>
      <c r="E248" s="10"/>
      <c r="F248" s="11" t="s">
        <v>126</v>
      </c>
      <c r="G248" s="11" t="s">
        <v>81</v>
      </c>
      <c r="H248" s="11">
        <v>24195</v>
      </c>
      <c r="I248" s="11">
        <v>5</v>
      </c>
      <c r="J248" s="11" t="s">
        <v>133</v>
      </c>
      <c r="K248" s="11" t="s">
        <v>134</v>
      </c>
      <c r="L248" s="11" t="s">
        <v>32</v>
      </c>
      <c r="M248" s="12">
        <v>200</v>
      </c>
      <c r="N248" s="12">
        <v>5.51</v>
      </c>
      <c r="O248" s="12">
        <v>1102</v>
      </c>
      <c r="P248" s="12">
        <v>0</v>
      </c>
      <c r="Q248" s="12">
        <v>0</v>
      </c>
      <c r="R248" s="12">
        <v>1102</v>
      </c>
      <c r="S248" s="46">
        <f t="shared" si="7"/>
        <v>26662890</v>
      </c>
      <c r="V248" s="86"/>
    </row>
    <row r="249" spans="1:22" s="14" customFormat="1" x14ac:dyDescent="0.3">
      <c r="A249" s="10" t="s">
        <v>1522</v>
      </c>
      <c r="B249" s="11" t="s">
        <v>1510</v>
      </c>
      <c r="C249" s="84">
        <v>1745415</v>
      </c>
      <c r="D249" s="11" t="s">
        <v>125</v>
      </c>
      <c r="E249" s="10"/>
      <c r="F249" s="11" t="s">
        <v>126</v>
      </c>
      <c r="G249" s="11" t="s">
        <v>81</v>
      </c>
      <c r="H249" s="11">
        <v>24195</v>
      </c>
      <c r="I249" s="11">
        <v>6</v>
      </c>
      <c r="J249" s="11" t="s">
        <v>135</v>
      </c>
      <c r="K249" s="11" t="s">
        <v>136</v>
      </c>
      <c r="L249" s="11" t="s">
        <v>32</v>
      </c>
      <c r="M249" s="12">
        <v>200</v>
      </c>
      <c r="N249" s="12">
        <v>5.51</v>
      </c>
      <c r="O249" s="12">
        <v>1102</v>
      </c>
      <c r="P249" s="12">
        <v>0</v>
      </c>
      <c r="Q249" s="12">
        <v>0</v>
      </c>
      <c r="R249" s="12">
        <v>1102</v>
      </c>
      <c r="S249" s="46">
        <f t="shared" si="7"/>
        <v>26662890</v>
      </c>
      <c r="V249" s="86"/>
    </row>
    <row r="250" spans="1:22" s="14" customFormat="1" x14ac:dyDescent="0.3">
      <c r="A250" s="10" t="s">
        <v>1522</v>
      </c>
      <c r="B250" s="11" t="s">
        <v>1510</v>
      </c>
      <c r="C250" s="84">
        <v>1745415</v>
      </c>
      <c r="D250" s="11" t="s">
        <v>125</v>
      </c>
      <c r="E250" s="10"/>
      <c r="F250" s="11" t="s">
        <v>126</v>
      </c>
      <c r="G250" s="11" t="s">
        <v>81</v>
      </c>
      <c r="H250" s="11">
        <v>24195</v>
      </c>
      <c r="I250" s="11">
        <v>7</v>
      </c>
      <c r="J250" s="11" t="s">
        <v>137</v>
      </c>
      <c r="K250" s="11" t="s">
        <v>138</v>
      </c>
      <c r="L250" s="11" t="s">
        <v>32</v>
      </c>
      <c r="M250" s="12">
        <v>600</v>
      </c>
      <c r="N250" s="12">
        <v>4.54</v>
      </c>
      <c r="O250" s="12">
        <v>2724</v>
      </c>
      <c r="P250" s="12">
        <v>0</v>
      </c>
      <c r="Q250" s="12">
        <v>0</v>
      </c>
      <c r="R250" s="12">
        <v>2724</v>
      </c>
      <c r="S250" s="46">
        <f t="shared" si="7"/>
        <v>65907180</v>
      </c>
      <c r="V250" s="86"/>
    </row>
    <row r="251" spans="1:22" s="14" customFormat="1" x14ac:dyDescent="0.3">
      <c r="A251" s="10" t="s">
        <v>1522</v>
      </c>
      <c r="B251" s="11" t="s">
        <v>1510</v>
      </c>
      <c r="C251" s="84">
        <v>1745415</v>
      </c>
      <c r="D251" s="11" t="s">
        <v>125</v>
      </c>
      <c r="E251" s="10"/>
      <c r="F251" s="11" t="s">
        <v>126</v>
      </c>
      <c r="G251" s="11" t="s">
        <v>81</v>
      </c>
      <c r="H251" s="11">
        <v>24195</v>
      </c>
      <c r="I251" s="11">
        <v>8</v>
      </c>
      <c r="J251" s="11" t="s">
        <v>139</v>
      </c>
      <c r="K251" s="11" t="s">
        <v>140</v>
      </c>
      <c r="L251" s="11" t="s">
        <v>32</v>
      </c>
      <c r="M251" s="12">
        <v>300</v>
      </c>
      <c r="N251" s="12">
        <v>4.54</v>
      </c>
      <c r="O251" s="12">
        <v>1362</v>
      </c>
      <c r="P251" s="12">
        <v>0</v>
      </c>
      <c r="Q251" s="12">
        <v>0</v>
      </c>
      <c r="R251" s="12">
        <v>1362</v>
      </c>
      <c r="S251" s="46">
        <f t="shared" si="7"/>
        <v>32953590</v>
      </c>
      <c r="V251" s="86"/>
    </row>
    <row r="252" spans="1:22" s="14" customFormat="1" x14ac:dyDescent="0.3">
      <c r="A252" s="10" t="s">
        <v>1522</v>
      </c>
      <c r="B252" s="11" t="s">
        <v>1510</v>
      </c>
      <c r="C252" s="84">
        <v>1745415</v>
      </c>
      <c r="D252" s="11" t="s">
        <v>125</v>
      </c>
      <c r="E252" s="10"/>
      <c r="F252" s="11" t="s">
        <v>126</v>
      </c>
      <c r="G252" s="11" t="s">
        <v>81</v>
      </c>
      <c r="H252" s="11">
        <v>24195</v>
      </c>
      <c r="I252" s="11">
        <v>9</v>
      </c>
      <c r="J252" s="11" t="s">
        <v>141</v>
      </c>
      <c r="K252" s="11" t="s">
        <v>142</v>
      </c>
      <c r="L252" s="11" t="s">
        <v>32</v>
      </c>
      <c r="M252" s="12">
        <v>200</v>
      </c>
      <c r="N252" s="12">
        <v>5.51</v>
      </c>
      <c r="O252" s="12">
        <v>1102</v>
      </c>
      <c r="P252" s="12">
        <v>0</v>
      </c>
      <c r="Q252" s="12">
        <v>0</v>
      </c>
      <c r="R252" s="12">
        <v>1102</v>
      </c>
      <c r="S252" s="46">
        <f t="shared" si="7"/>
        <v>26662890</v>
      </c>
      <c r="V252" s="86"/>
    </row>
    <row r="253" spans="1:22" s="14" customFormat="1" x14ac:dyDescent="0.3">
      <c r="A253" s="10" t="s">
        <v>1522</v>
      </c>
      <c r="B253" s="11" t="s">
        <v>1510</v>
      </c>
      <c r="C253" s="84">
        <v>1745415</v>
      </c>
      <c r="D253" s="11" t="s">
        <v>125</v>
      </c>
      <c r="E253" s="10"/>
      <c r="F253" s="11" t="s">
        <v>126</v>
      </c>
      <c r="G253" s="11" t="s">
        <v>81</v>
      </c>
      <c r="H253" s="11">
        <v>24195</v>
      </c>
      <c r="I253" s="11">
        <v>10</v>
      </c>
      <c r="J253" s="11" t="s">
        <v>143</v>
      </c>
      <c r="K253" s="11" t="s">
        <v>144</v>
      </c>
      <c r="L253" s="11" t="s">
        <v>32</v>
      </c>
      <c r="M253" s="12">
        <v>200</v>
      </c>
      <c r="N253" s="12">
        <v>5.51</v>
      </c>
      <c r="O253" s="12">
        <v>1102</v>
      </c>
      <c r="P253" s="12">
        <v>0</v>
      </c>
      <c r="Q253" s="12">
        <v>0</v>
      </c>
      <c r="R253" s="12">
        <v>1102</v>
      </c>
      <c r="S253" s="46">
        <f t="shared" si="7"/>
        <v>26662890</v>
      </c>
      <c r="V253" s="86"/>
    </row>
    <row r="254" spans="1:22" s="14" customFormat="1" x14ac:dyDescent="0.3">
      <c r="A254" s="10" t="s">
        <v>1522</v>
      </c>
      <c r="B254" s="11" t="s">
        <v>1510</v>
      </c>
      <c r="C254" s="84">
        <v>1745415</v>
      </c>
      <c r="D254" s="11" t="s">
        <v>125</v>
      </c>
      <c r="E254" s="10"/>
      <c r="F254" s="11" t="s">
        <v>126</v>
      </c>
      <c r="G254" s="11" t="s">
        <v>81</v>
      </c>
      <c r="H254" s="11">
        <v>24195</v>
      </c>
      <c r="I254" s="11">
        <v>11</v>
      </c>
      <c r="J254" s="11"/>
      <c r="K254" s="11" t="s">
        <v>1523</v>
      </c>
      <c r="L254" s="11" t="s">
        <v>46</v>
      </c>
      <c r="M254" s="12">
        <v>0</v>
      </c>
      <c r="N254" s="12">
        <v>0</v>
      </c>
      <c r="O254" s="12">
        <v>0</v>
      </c>
      <c r="P254" s="12">
        <v>0</v>
      </c>
      <c r="Q254" s="12">
        <v>0</v>
      </c>
      <c r="R254" s="12">
        <v>0</v>
      </c>
      <c r="S254" s="46">
        <f t="shared" si="7"/>
        <v>0</v>
      </c>
      <c r="V254" s="86"/>
    </row>
    <row r="255" spans="1:22" s="14" customFormat="1" x14ac:dyDescent="0.3">
      <c r="A255" s="10" t="s">
        <v>1524</v>
      </c>
      <c r="B255" s="11" t="s">
        <v>1510</v>
      </c>
      <c r="C255" s="84">
        <v>1745416</v>
      </c>
      <c r="D255" s="11" t="s">
        <v>125</v>
      </c>
      <c r="E255" s="10"/>
      <c r="F255" s="11" t="s">
        <v>126</v>
      </c>
      <c r="G255" s="11" t="s">
        <v>81</v>
      </c>
      <c r="H255" s="11">
        <v>24195</v>
      </c>
      <c r="I255" s="11">
        <v>1</v>
      </c>
      <c r="J255" s="11" t="s">
        <v>171</v>
      </c>
      <c r="K255" s="11" t="s">
        <v>172</v>
      </c>
      <c r="L255" s="11" t="s">
        <v>32</v>
      </c>
      <c r="M255" s="12">
        <v>4000</v>
      </c>
      <c r="N255" s="12">
        <v>6.37</v>
      </c>
      <c r="O255" s="12">
        <v>25480</v>
      </c>
      <c r="P255" s="12">
        <v>0</v>
      </c>
      <c r="Q255" s="12">
        <v>0</v>
      </c>
      <c r="R255" s="12">
        <v>25480</v>
      </c>
      <c r="S255" s="46">
        <f t="shared" si="7"/>
        <v>616488600</v>
      </c>
      <c r="V255" s="86"/>
    </row>
    <row r="256" spans="1:22" s="14" customFormat="1" x14ac:dyDescent="0.3">
      <c r="A256" s="10" t="s">
        <v>1524</v>
      </c>
      <c r="B256" s="11" t="s">
        <v>1510</v>
      </c>
      <c r="C256" s="84">
        <v>1745416</v>
      </c>
      <c r="D256" s="11" t="s">
        <v>125</v>
      </c>
      <c r="E256" s="10"/>
      <c r="F256" s="11" t="s">
        <v>126</v>
      </c>
      <c r="G256" s="11" t="s">
        <v>81</v>
      </c>
      <c r="H256" s="11">
        <v>24195</v>
      </c>
      <c r="I256" s="11">
        <v>2</v>
      </c>
      <c r="J256" s="11" t="s">
        <v>88</v>
      </c>
      <c r="K256" s="11" t="s">
        <v>1408</v>
      </c>
      <c r="L256" s="11" t="s">
        <v>32</v>
      </c>
      <c r="M256" s="12">
        <v>3000</v>
      </c>
      <c r="N256" s="12">
        <v>5.67</v>
      </c>
      <c r="O256" s="12">
        <v>17010</v>
      </c>
      <c r="P256" s="12">
        <v>0</v>
      </c>
      <c r="Q256" s="12">
        <v>0</v>
      </c>
      <c r="R256" s="12">
        <v>17010</v>
      </c>
      <c r="S256" s="46">
        <f t="shared" si="7"/>
        <v>411556950</v>
      </c>
      <c r="V256" s="86"/>
    </row>
    <row r="257" spans="1:22" s="14" customFormat="1" x14ac:dyDescent="0.3">
      <c r="A257" s="10" t="s">
        <v>1524</v>
      </c>
      <c r="B257" s="11" t="s">
        <v>1510</v>
      </c>
      <c r="C257" s="84">
        <v>1745416</v>
      </c>
      <c r="D257" s="11" t="s">
        <v>125</v>
      </c>
      <c r="E257" s="10"/>
      <c r="F257" s="11" t="s">
        <v>126</v>
      </c>
      <c r="G257" s="11" t="s">
        <v>81</v>
      </c>
      <c r="H257" s="11">
        <v>24195</v>
      </c>
      <c r="I257" s="11">
        <v>3</v>
      </c>
      <c r="J257" s="11"/>
      <c r="K257" s="11" t="s">
        <v>1525</v>
      </c>
      <c r="L257" s="11" t="s">
        <v>46</v>
      </c>
      <c r="M257" s="12">
        <v>0</v>
      </c>
      <c r="N257" s="12">
        <v>0</v>
      </c>
      <c r="O257" s="12">
        <v>0</v>
      </c>
      <c r="P257" s="12">
        <v>0</v>
      </c>
      <c r="Q257" s="12">
        <v>0</v>
      </c>
      <c r="R257" s="12">
        <v>0</v>
      </c>
      <c r="S257" s="46">
        <f t="shared" si="7"/>
        <v>0</v>
      </c>
      <c r="V257" s="86"/>
    </row>
    <row r="258" spans="1:22" s="14" customFormat="1" x14ac:dyDescent="0.3">
      <c r="A258" s="10" t="s">
        <v>1530</v>
      </c>
      <c r="B258" s="11" t="s">
        <v>1510</v>
      </c>
      <c r="C258" s="84">
        <v>1745417</v>
      </c>
      <c r="D258" s="11" t="s">
        <v>27</v>
      </c>
      <c r="E258" s="10"/>
      <c r="F258" s="11" t="s">
        <v>28</v>
      </c>
      <c r="G258" s="11" t="s">
        <v>29</v>
      </c>
      <c r="H258" s="11">
        <v>26586</v>
      </c>
      <c r="I258" s="11">
        <v>1</v>
      </c>
      <c r="J258" s="11" t="s">
        <v>265</v>
      </c>
      <c r="K258" s="11" t="s">
        <v>266</v>
      </c>
      <c r="L258" s="11" t="s">
        <v>32</v>
      </c>
      <c r="M258" s="12">
        <v>2300</v>
      </c>
      <c r="N258" s="12">
        <v>3.28</v>
      </c>
      <c r="O258" s="12">
        <v>7544</v>
      </c>
      <c r="P258" s="12">
        <v>0</v>
      </c>
      <c r="Q258" s="12">
        <v>0</v>
      </c>
      <c r="R258" s="12">
        <v>7544</v>
      </c>
      <c r="S258" s="46">
        <f t="shared" si="7"/>
        <v>200564784</v>
      </c>
      <c r="V258" s="86"/>
    </row>
    <row r="259" spans="1:22" s="14" customFormat="1" x14ac:dyDescent="0.3">
      <c r="A259" s="10" t="s">
        <v>1530</v>
      </c>
      <c r="B259" s="11" t="s">
        <v>1510</v>
      </c>
      <c r="C259" s="84">
        <v>1745417</v>
      </c>
      <c r="D259" s="11" t="s">
        <v>27</v>
      </c>
      <c r="E259" s="10"/>
      <c r="F259" s="11" t="s">
        <v>28</v>
      </c>
      <c r="G259" s="11" t="s">
        <v>29</v>
      </c>
      <c r="H259" s="11">
        <v>26586</v>
      </c>
      <c r="I259" s="11">
        <v>2</v>
      </c>
      <c r="J259" s="11" t="s">
        <v>267</v>
      </c>
      <c r="K259" s="11" t="s">
        <v>268</v>
      </c>
      <c r="L259" s="11" t="s">
        <v>32</v>
      </c>
      <c r="M259" s="12">
        <v>1900</v>
      </c>
      <c r="N259" s="12">
        <v>3.28</v>
      </c>
      <c r="O259" s="12">
        <v>6232</v>
      </c>
      <c r="P259" s="12">
        <v>0</v>
      </c>
      <c r="Q259" s="12">
        <v>0</v>
      </c>
      <c r="R259" s="12">
        <v>6232</v>
      </c>
      <c r="S259" s="46">
        <f t="shared" si="7"/>
        <v>165683952</v>
      </c>
      <c r="V259" s="86"/>
    </row>
    <row r="260" spans="1:22" s="14" customFormat="1" x14ac:dyDescent="0.3">
      <c r="A260" s="10" t="s">
        <v>1530</v>
      </c>
      <c r="B260" s="11" t="s">
        <v>1510</v>
      </c>
      <c r="C260" s="84">
        <v>1745417</v>
      </c>
      <c r="D260" s="11" t="s">
        <v>27</v>
      </c>
      <c r="E260" s="10"/>
      <c r="F260" s="11" t="s">
        <v>28</v>
      </c>
      <c r="G260" s="11" t="s">
        <v>29</v>
      </c>
      <c r="H260" s="11">
        <v>26586</v>
      </c>
      <c r="I260" s="11">
        <v>3</v>
      </c>
      <c r="J260" s="11" t="s">
        <v>269</v>
      </c>
      <c r="K260" s="11" t="s">
        <v>270</v>
      </c>
      <c r="L260" s="11" t="s">
        <v>32</v>
      </c>
      <c r="M260" s="12">
        <v>1900</v>
      </c>
      <c r="N260" s="12">
        <v>3.05</v>
      </c>
      <c r="O260" s="12">
        <v>5795</v>
      </c>
      <c r="P260" s="12">
        <v>0</v>
      </c>
      <c r="Q260" s="12">
        <v>0</v>
      </c>
      <c r="R260" s="12">
        <v>5795</v>
      </c>
      <c r="S260" s="46">
        <f t="shared" si="7"/>
        <v>154065870</v>
      </c>
      <c r="V260" s="86"/>
    </row>
    <row r="261" spans="1:22" s="14" customFormat="1" x14ac:dyDescent="0.3">
      <c r="A261" s="10" t="s">
        <v>1530</v>
      </c>
      <c r="B261" s="11" t="s">
        <v>1510</v>
      </c>
      <c r="C261" s="84">
        <v>1745417</v>
      </c>
      <c r="D261" s="11" t="s">
        <v>27</v>
      </c>
      <c r="E261" s="10"/>
      <c r="F261" s="11" t="s">
        <v>28</v>
      </c>
      <c r="G261" s="11" t="s">
        <v>29</v>
      </c>
      <c r="H261" s="11">
        <v>26586</v>
      </c>
      <c r="I261" s="11">
        <v>4</v>
      </c>
      <c r="J261" s="11" t="s">
        <v>271</v>
      </c>
      <c r="K261" s="11" t="s">
        <v>272</v>
      </c>
      <c r="L261" s="11" t="s">
        <v>32</v>
      </c>
      <c r="M261" s="12">
        <v>1700</v>
      </c>
      <c r="N261" s="12">
        <v>3.07</v>
      </c>
      <c r="O261" s="12">
        <v>5219</v>
      </c>
      <c r="P261" s="12">
        <v>0</v>
      </c>
      <c r="Q261" s="12">
        <v>0</v>
      </c>
      <c r="R261" s="12">
        <v>5219</v>
      </c>
      <c r="S261" s="46">
        <f t="shared" si="7"/>
        <v>138752334</v>
      </c>
      <c r="V261" s="86"/>
    </row>
    <row r="262" spans="1:22" s="14" customFormat="1" x14ac:dyDescent="0.3">
      <c r="A262" s="10" t="s">
        <v>1530</v>
      </c>
      <c r="B262" s="11" t="s">
        <v>1510</v>
      </c>
      <c r="C262" s="84">
        <v>1745417</v>
      </c>
      <c r="D262" s="11" t="s">
        <v>27</v>
      </c>
      <c r="E262" s="10"/>
      <c r="F262" s="11" t="s">
        <v>28</v>
      </c>
      <c r="G262" s="11" t="s">
        <v>29</v>
      </c>
      <c r="H262" s="11">
        <v>26586</v>
      </c>
      <c r="I262" s="11">
        <v>5</v>
      </c>
      <c r="J262" s="11"/>
      <c r="K262" s="11" t="s">
        <v>1531</v>
      </c>
      <c r="L262" s="11" t="s">
        <v>46</v>
      </c>
      <c r="M262" s="12">
        <v>0</v>
      </c>
      <c r="N262" s="12">
        <v>0</v>
      </c>
      <c r="O262" s="12">
        <v>0</v>
      </c>
      <c r="P262" s="12">
        <v>0</v>
      </c>
      <c r="Q262" s="12">
        <v>0</v>
      </c>
      <c r="R262" s="12">
        <v>0</v>
      </c>
      <c r="S262" s="46">
        <f t="shared" si="7"/>
        <v>0</v>
      </c>
      <c r="V262" s="86"/>
    </row>
    <row r="263" spans="1:22" s="14" customFormat="1" x14ac:dyDescent="0.3">
      <c r="A263" s="10" t="s">
        <v>1532</v>
      </c>
      <c r="B263" s="11" t="s">
        <v>1510</v>
      </c>
      <c r="C263" s="84">
        <v>1745413</v>
      </c>
      <c r="D263" s="11" t="s">
        <v>27</v>
      </c>
      <c r="E263" s="10"/>
      <c r="F263" s="11" t="s">
        <v>28</v>
      </c>
      <c r="G263" s="11" t="s">
        <v>29</v>
      </c>
      <c r="H263" s="11">
        <v>26586</v>
      </c>
      <c r="I263" s="11">
        <v>1</v>
      </c>
      <c r="J263" s="11" t="s">
        <v>265</v>
      </c>
      <c r="K263" s="11" t="s">
        <v>266</v>
      </c>
      <c r="L263" s="11" t="s">
        <v>32</v>
      </c>
      <c r="M263" s="12">
        <v>2500</v>
      </c>
      <c r="N263" s="12">
        <v>3.28</v>
      </c>
      <c r="O263" s="12">
        <v>8200</v>
      </c>
      <c r="P263" s="12">
        <v>0</v>
      </c>
      <c r="Q263" s="12">
        <v>0</v>
      </c>
      <c r="R263" s="12">
        <v>8200</v>
      </c>
      <c r="S263" s="46">
        <f t="shared" si="7"/>
        <v>218005200</v>
      </c>
      <c r="V263" s="86"/>
    </row>
    <row r="264" spans="1:22" s="14" customFormat="1" x14ac:dyDescent="0.3">
      <c r="A264" s="10" t="s">
        <v>1532</v>
      </c>
      <c r="B264" s="11" t="s">
        <v>1510</v>
      </c>
      <c r="C264" s="84">
        <v>1745413</v>
      </c>
      <c r="D264" s="11" t="s">
        <v>27</v>
      </c>
      <c r="E264" s="10"/>
      <c r="F264" s="11" t="s">
        <v>28</v>
      </c>
      <c r="G264" s="11" t="s">
        <v>29</v>
      </c>
      <c r="H264" s="11">
        <v>26586</v>
      </c>
      <c r="I264" s="11">
        <v>2</v>
      </c>
      <c r="J264" s="11" t="s">
        <v>267</v>
      </c>
      <c r="K264" s="11" t="s">
        <v>268</v>
      </c>
      <c r="L264" s="11" t="s">
        <v>32</v>
      </c>
      <c r="M264" s="12">
        <v>2500</v>
      </c>
      <c r="N264" s="12">
        <v>3.28</v>
      </c>
      <c r="O264" s="12">
        <v>8200</v>
      </c>
      <c r="P264" s="12">
        <v>0</v>
      </c>
      <c r="Q264" s="12">
        <v>0</v>
      </c>
      <c r="R264" s="12">
        <v>8200</v>
      </c>
      <c r="S264" s="46">
        <f t="shared" si="7"/>
        <v>218005200</v>
      </c>
      <c r="V264" s="86"/>
    </row>
    <row r="265" spans="1:22" s="14" customFormat="1" x14ac:dyDescent="0.3">
      <c r="A265" s="10" t="s">
        <v>1532</v>
      </c>
      <c r="B265" s="11" t="s">
        <v>1510</v>
      </c>
      <c r="C265" s="84">
        <v>1745413</v>
      </c>
      <c r="D265" s="11" t="s">
        <v>27</v>
      </c>
      <c r="E265" s="10"/>
      <c r="F265" s="11" t="s">
        <v>28</v>
      </c>
      <c r="G265" s="11" t="s">
        <v>29</v>
      </c>
      <c r="H265" s="11">
        <v>26586</v>
      </c>
      <c r="I265" s="11">
        <v>3</v>
      </c>
      <c r="J265" s="11" t="s">
        <v>269</v>
      </c>
      <c r="K265" s="11" t="s">
        <v>270</v>
      </c>
      <c r="L265" s="11" t="s">
        <v>32</v>
      </c>
      <c r="M265" s="12">
        <v>2500</v>
      </c>
      <c r="N265" s="12">
        <v>3.05</v>
      </c>
      <c r="O265" s="12">
        <v>7625</v>
      </c>
      <c r="P265" s="12">
        <v>0</v>
      </c>
      <c r="Q265" s="12">
        <v>0</v>
      </c>
      <c r="R265" s="12">
        <v>7625</v>
      </c>
      <c r="S265" s="46">
        <f t="shared" ref="S265:S294" si="8">ROUND(M265*N265*H265,0)</f>
        <v>202718250</v>
      </c>
      <c r="V265" s="86"/>
    </row>
    <row r="266" spans="1:22" s="14" customFormat="1" x14ac:dyDescent="0.3">
      <c r="A266" s="10" t="s">
        <v>1532</v>
      </c>
      <c r="B266" s="11" t="s">
        <v>1510</v>
      </c>
      <c r="C266" s="84">
        <v>1745413</v>
      </c>
      <c r="D266" s="11" t="s">
        <v>27</v>
      </c>
      <c r="E266" s="10"/>
      <c r="F266" s="11" t="s">
        <v>28</v>
      </c>
      <c r="G266" s="11" t="s">
        <v>29</v>
      </c>
      <c r="H266" s="11">
        <v>26586</v>
      </c>
      <c r="I266" s="11">
        <v>4</v>
      </c>
      <c r="J266" s="11" t="s">
        <v>271</v>
      </c>
      <c r="K266" s="11" t="s">
        <v>272</v>
      </c>
      <c r="L266" s="11" t="s">
        <v>32</v>
      </c>
      <c r="M266" s="12">
        <v>2500</v>
      </c>
      <c r="N266" s="12">
        <v>3.07</v>
      </c>
      <c r="O266" s="12">
        <v>7675</v>
      </c>
      <c r="P266" s="12">
        <v>0</v>
      </c>
      <c r="Q266" s="12">
        <v>0</v>
      </c>
      <c r="R266" s="12">
        <v>7675</v>
      </c>
      <c r="S266" s="46">
        <f t="shared" si="8"/>
        <v>204047550</v>
      </c>
      <c r="V266" s="86"/>
    </row>
    <row r="267" spans="1:22" s="14" customFormat="1" x14ac:dyDescent="0.3">
      <c r="A267" s="10" t="s">
        <v>1532</v>
      </c>
      <c r="B267" s="11" t="s">
        <v>1510</v>
      </c>
      <c r="C267" s="84">
        <v>1745413</v>
      </c>
      <c r="D267" s="11" t="s">
        <v>27</v>
      </c>
      <c r="E267" s="10"/>
      <c r="F267" s="11" t="s">
        <v>28</v>
      </c>
      <c r="G267" s="11" t="s">
        <v>29</v>
      </c>
      <c r="H267" s="11">
        <v>26586</v>
      </c>
      <c r="I267" s="11">
        <v>5</v>
      </c>
      <c r="J267" s="11"/>
      <c r="K267" s="11" t="s">
        <v>1533</v>
      </c>
      <c r="L267" s="11" t="s">
        <v>46</v>
      </c>
      <c r="M267" s="12">
        <v>0</v>
      </c>
      <c r="N267" s="12">
        <v>0</v>
      </c>
      <c r="O267" s="12">
        <v>0</v>
      </c>
      <c r="P267" s="12">
        <v>0</v>
      </c>
      <c r="Q267" s="12">
        <v>0</v>
      </c>
      <c r="R267" s="12">
        <v>0</v>
      </c>
      <c r="S267" s="46">
        <f t="shared" si="8"/>
        <v>0</v>
      </c>
      <c r="V267" s="86"/>
    </row>
    <row r="268" spans="1:22" s="14" customFormat="1" x14ac:dyDescent="0.3">
      <c r="A268" s="10" t="s">
        <v>1534</v>
      </c>
      <c r="B268" s="11" t="s">
        <v>1510</v>
      </c>
      <c r="C268" s="84">
        <v>1745412</v>
      </c>
      <c r="D268" s="11" t="s">
        <v>27</v>
      </c>
      <c r="E268" s="10"/>
      <c r="F268" s="11" t="s">
        <v>28</v>
      </c>
      <c r="G268" s="11" t="s">
        <v>29</v>
      </c>
      <c r="H268" s="11">
        <v>26586</v>
      </c>
      <c r="I268" s="11">
        <v>1</v>
      </c>
      <c r="J268" s="11" t="s">
        <v>56</v>
      </c>
      <c r="K268" s="11" t="s">
        <v>57</v>
      </c>
      <c r="L268" s="11" t="s">
        <v>32</v>
      </c>
      <c r="M268" s="12">
        <v>400</v>
      </c>
      <c r="N268" s="12">
        <v>6.0540000000000003</v>
      </c>
      <c r="O268" s="12">
        <v>2421.6</v>
      </c>
      <c r="P268" s="12">
        <v>0</v>
      </c>
      <c r="Q268" s="12">
        <v>0</v>
      </c>
      <c r="R268" s="12">
        <v>2421.6</v>
      </c>
      <c r="S268" s="46">
        <f t="shared" si="8"/>
        <v>64380658</v>
      </c>
      <c r="V268" s="86"/>
    </row>
    <row r="269" spans="1:22" s="14" customFormat="1" x14ac:dyDescent="0.3">
      <c r="A269" s="10" t="s">
        <v>1534</v>
      </c>
      <c r="B269" s="11" t="s">
        <v>1510</v>
      </c>
      <c r="C269" s="84">
        <v>1745412</v>
      </c>
      <c r="D269" s="11" t="s">
        <v>27</v>
      </c>
      <c r="E269" s="10"/>
      <c r="F269" s="11" t="s">
        <v>28</v>
      </c>
      <c r="G269" s="11" t="s">
        <v>29</v>
      </c>
      <c r="H269" s="11">
        <v>26586</v>
      </c>
      <c r="I269" s="11">
        <v>2</v>
      </c>
      <c r="J269" s="11" t="s">
        <v>58</v>
      </c>
      <c r="K269" s="11" t="s">
        <v>59</v>
      </c>
      <c r="L269" s="11" t="s">
        <v>32</v>
      </c>
      <c r="M269" s="12">
        <v>600</v>
      </c>
      <c r="N269" s="12">
        <v>2.0880000000000001</v>
      </c>
      <c r="O269" s="12">
        <v>1252.8</v>
      </c>
      <c r="P269" s="12">
        <v>0</v>
      </c>
      <c r="Q269" s="12">
        <v>0</v>
      </c>
      <c r="R269" s="12">
        <v>1252.8</v>
      </c>
      <c r="S269" s="46">
        <f t="shared" si="8"/>
        <v>33306941</v>
      </c>
      <c r="V269" s="86"/>
    </row>
    <row r="270" spans="1:22" s="14" customFormat="1" x14ac:dyDescent="0.3">
      <c r="A270" s="10" t="s">
        <v>1534</v>
      </c>
      <c r="B270" s="11" t="s">
        <v>1510</v>
      </c>
      <c r="C270" s="84">
        <v>1745412</v>
      </c>
      <c r="D270" s="11" t="s">
        <v>27</v>
      </c>
      <c r="E270" s="10"/>
      <c r="F270" s="11" t="s">
        <v>28</v>
      </c>
      <c r="G270" s="11" t="s">
        <v>29</v>
      </c>
      <c r="H270" s="11">
        <v>26586</v>
      </c>
      <c r="I270" s="11">
        <v>3</v>
      </c>
      <c r="J270" s="11"/>
      <c r="K270" s="11" t="s">
        <v>1535</v>
      </c>
      <c r="L270" s="11" t="s">
        <v>46</v>
      </c>
      <c r="M270" s="12">
        <v>0</v>
      </c>
      <c r="N270" s="12">
        <v>0</v>
      </c>
      <c r="O270" s="12">
        <v>0</v>
      </c>
      <c r="P270" s="12">
        <v>0</v>
      </c>
      <c r="Q270" s="12">
        <v>0</v>
      </c>
      <c r="R270" s="12">
        <v>0</v>
      </c>
      <c r="S270" s="46">
        <f t="shared" si="8"/>
        <v>0</v>
      </c>
      <c r="V270" s="86"/>
    </row>
    <row r="271" spans="1:22" s="14" customFormat="1" x14ac:dyDescent="0.3">
      <c r="A271" s="10" t="s">
        <v>1536</v>
      </c>
      <c r="B271" s="11" t="s">
        <v>1510</v>
      </c>
      <c r="C271" s="84">
        <v>1745411</v>
      </c>
      <c r="D271" s="11" t="s">
        <v>27</v>
      </c>
      <c r="E271" s="10"/>
      <c r="F271" s="11" t="s">
        <v>28</v>
      </c>
      <c r="G271" s="11" t="s">
        <v>29</v>
      </c>
      <c r="H271" s="11">
        <v>26586</v>
      </c>
      <c r="I271" s="11">
        <v>1</v>
      </c>
      <c r="J271" s="11" t="s">
        <v>253</v>
      </c>
      <c r="K271" s="11" t="s">
        <v>254</v>
      </c>
      <c r="L271" s="11" t="s">
        <v>32</v>
      </c>
      <c r="M271" s="12">
        <v>1000</v>
      </c>
      <c r="N271" s="12">
        <v>2.88002</v>
      </c>
      <c r="O271" s="12">
        <v>2880.02</v>
      </c>
      <c r="P271" s="12">
        <v>0</v>
      </c>
      <c r="Q271" s="12">
        <v>0</v>
      </c>
      <c r="R271" s="12">
        <v>2880.02</v>
      </c>
      <c r="S271" s="46">
        <f t="shared" si="8"/>
        <v>76568212</v>
      </c>
      <c r="V271" s="86"/>
    </row>
    <row r="272" spans="1:22" s="14" customFormat="1" x14ac:dyDescent="0.3">
      <c r="A272" s="10" t="s">
        <v>1536</v>
      </c>
      <c r="B272" s="11" t="s">
        <v>1510</v>
      </c>
      <c r="C272" s="84">
        <v>1745411</v>
      </c>
      <c r="D272" s="11" t="s">
        <v>27</v>
      </c>
      <c r="E272" s="10"/>
      <c r="F272" s="11" t="s">
        <v>28</v>
      </c>
      <c r="G272" s="11" t="s">
        <v>29</v>
      </c>
      <c r="H272" s="11">
        <v>26586</v>
      </c>
      <c r="I272" s="11">
        <v>2</v>
      </c>
      <c r="J272" s="11" t="s">
        <v>255</v>
      </c>
      <c r="K272" s="11" t="s">
        <v>256</v>
      </c>
      <c r="L272" s="11" t="s">
        <v>32</v>
      </c>
      <c r="M272" s="12">
        <v>500</v>
      </c>
      <c r="N272" s="12">
        <v>3.57</v>
      </c>
      <c r="O272" s="12">
        <v>1785</v>
      </c>
      <c r="P272" s="12">
        <v>0</v>
      </c>
      <c r="Q272" s="12">
        <v>0</v>
      </c>
      <c r="R272" s="12">
        <v>1785</v>
      </c>
      <c r="S272" s="46">
        <f t="shared" si="8"/>
        <v>47456010</v>
      </c>
      <c r="V272" s="86"/>
    </row>
    <row r="273" spans="1:22" s="14" customFormat="1" x14ac:dyDescent="0.3">
      <c r="A273" s="10" t="s">
        <v>1536</v>
      </c>
      <c r="B273" s="11" t="s">
        <v>1510</v>
      </c>
      <c r="C273" s="84">
        <v>1745411</v>
      </c>
      <c r="D273" s="11" t="s">
        <v>27</v>
      </c>
      <c r="E273" s="10"/>
      <c r="F273" s="11" t="s">
        <v>28</v>
      </c>
      <c r="G273" s="11" t="s">
        <v>29</v>
      </c>
      <c r="H273" s="11">
        <v>26586</v>
      </c>
      <c r="I273" s="11">
        <v>3</v>
      </c>
      <c r="J273" s="11"/>
      <c r="K273" s="11" t="s">
        <v>1537</v>
      </c>
      <c r="L273" s="11" t="s">
        <v>46</v>
      </c>
      <c r="M273" s="12">
        <v>0</v>
      </c>
      <c r="N273" s="12">
        <v>0</v>
      </c>
      <c r="O273" s="12">
        <v>0</v>
      </c>
      <c r="P273" s="12">
        <v>0</v>
      </c>
      <c r="Q273" s="12">
        <v>0</v>
      </c>
      <c r="R273" s="12">
        <v>0</v>
      </c>
      <c r="S273" s="46">
        <f t="shared" si="8"/>
        <v>0</v>
      </c>
      <c r="V273" s="86"/>
    </row>
    <row r="274" spans="1:22" s="14" customFormat="1" x14ac:dyDescent="0.3">
      <c r="A274" s="10" t="s">
        <v>1538</v>
      </c>
      <c r="B274" s="11" t="s">
        <v>1539</v>
      </c>
      <c r="C274" s="84">
        <v>690</v>
      </c>
      <c r="D274" s="11" t="s">
        <v>361</v>
      </c>
      <c r="E274" s="10">
        <v>3702798811</v>
      </c>
      <c r="F274" s="11" t="s">
        <v>362</v>
      </c>
      <c r="G274" s="11" t="s">
        <v>363</v>
      </c>
      <c r="H274" s="11">
        <v>1</v>
      </c>
      <c r="I274" s="11">
        <v>1</v>
      </c>
      <c r="J274" s="11">
        <v>39159090</v>
      </c>
      <c r="K274" s="11" t="s">
        <v>364</v>
      </c>
      <c r="L274" s="11" t="s">
        <v>365</v>
      </c>
      <c r="M274" s="12">
        <v>948</v>
      </c>
      <c r="N274" s="12">
        <v>5000</v>
      </c>
      <c r="O274" s="12">
        <v>4740000</v>
      </c>
      <c r="P274" s="12">
        <v>0</v>
      </c>
      <c r="Q274" s="12">
        <v>0</v>
      </c>
      <c r="R274" s="12">
        <v>4740000</v>
      </c>
      <c r="S274" s="46">
        <f t="shared" si="8"/>
        <v>4740000</v>
      </c>
      <c r="V274" s="86"/>
    </row>
    <row r="275" spans="1:22" s="14" customFormat="1" x14ac:dyDescent="0.3">
      <c r="A275" s="10" t="s">
        <v>1538</v>
      </c>
      <c r="B275" s="11" t="s">
        <v>1539</v>
      </c>
      <c r="C275" s="84">
        <v>690</v>
      </c>
      <c r="D275" s="11" t="s">
        <v>361</v>
      </c>
      <c r="E275" s="10">
        <v>3702798811</v>
      </c>
      <c r="F275" s="11" t="s">
        <v>362</v>
      </c>
      <c r="G275" s="11" t="s">
        <v>363</v>
      </c>
      <c r="H275" s="11">
        <v>1</v>
      </c>
      <c r="I275" s="11">
        <v>2</v>
      </c>
      <c r="J275" s="11">
        <v>74040000</v>
      </c>
      <c r="K275" s="11" t="s">
        <v>366</v>
      </c>
      <c r="L275" s="11" t="s">
        <v>365</v>
      </c>
      <c r="M275" s="12">
        <v>74</v>
      </c>
      <c r="N275" s="12">
        <v>24000</v>
      </c>
      <c r="O275" s="12">
        <v>1776000</v>
      </c>
      <c r="P275" s="12">
        <v>0</v>
      </c>
      <c r="Q275" s="12">
        <v>0</v>
      </c>
      <c r="R275" s="12">
        <v>1776000</v>
      </c>
      <c r="S275" s="46">
        <f t="shared" si="8"/>
        <v>1776000</v>
      </c>
      <c r="V275" s="86"/>
    </row>
    <row r="276" spans="1:22" s="14" customFormat="1" x14ac:dyDescent="0.3">
      <c r="A276" s="10" t="s">
        <v>1538</v>
      </c>
      <c r="B276" s="11" t="s">
        <v>1539</v>
      </c>
      <c r="C276" s="84">
        <v>690</v>
      </c>
      <c r="D276" s="11" t="s">
        <v>361</v>
      </c>
      <c r="E276" s="10">
        <v>3702798811</v>
      </c>
      <c r="F276" s="11" t="s">
        <v>362</v>
      </c>
      <c r="G276" s="11" t="s">
        <v>363</v>
      </c>
      <c r="H276" s="11">
        <v>1</v>
      </c>
      <c r="I276" s="11">
        <v>3</v>
      </c>
      <c r="J276" s="11">
        <v>8002000090</v>
      </c>
      <c r="K276" s="11" t="s">
        <v>367</v>
      </c>
      <c r="L276" s="11" t="s">
        <v>365</v>
      </c>
      <c r="M276" s="12">
        <v>43</v>
      </c>
      <c r="N276" s="12">
        <v>32000</v>
      </c>
      <c r="O276" s="12">
        <v>1376000</v>
      </c>
      <c r="P276" s="12">
        <v>0</v>
      </c>
      <c r="Q276" s="12">
        <v>0</v>
      </c>
      <c r="R276" s="12">
        <v>1376000</v>
      </c>
      <c r="S276" s="46">
        <f t="shared" si="8"/>
        <v>1376000</v>
      </c>
      <c r="V276" s="86"/>
    </row>
    <row r="277" spans="1:22" s="14" customFormat="1" x14ac:dyDescent="0.3">
      <c r="A277" s="10" t="s">
        <v>1538</v>
      </c>
      <c r="B277" s="11" t="s">
        <v>1539</v>
      </c>
      <c r="C277" s="84">
        <v>690</v>
      </c>
      <c r="D277" s="11" t="s">
        <v>361</v>
      </c>
      <c r="E277" s="10">
        <v>3702798811</v>
      </c>
      <c r="F277" s="11" t="s">
        <v>362</v>
      </c>
      <c r="G277" s="11" t="s">
        <v>363</v>
      </c>
      <c r="H277" s="11">
        <v>1</v>
      </c>
      <c r="I277" s="11">
        <v>4</v>
      </c>
      <c r="J277" s="11">
        <v>47079000</v>
      </c>
      <c r="K277" s="11" t="s">
        <v>368</v>
      </c>
      <c r="L277" s="11" t="s">
        <v>365</v>
      </c>
      <c r="M277" s="12">
        <v>1062</v>
      </c>
      <c r="N277" s="12">
        <v>1750</v>
      </c>
      <c r="O277" s="12">
        <v>1858500</v>
      </c>
      <c r="P277" s="12">
        <v>0</v>
      </c>
      <c r="Q277" s="12">
        <v>0</v>
      </c>
      <c r="R277" s="12">
        <v>1858500</v>
      </c>
      <c r="S277" s="46">
        <f t="shared" si="8"/>
        <v>1858500</v>
      </c>
      <c r="V277" s="86"/>
    </row>
    <row r="278" spans="1:22" s="14" customFormat="1" x14ac:dyDescent="0.3">
      <c r="A278" s="10" t="s">
        <v>1538</v>
      </c>
      <c r="B278" s="11" t="s">
        <v>1539</v>
      </c>
      <c r="C278" s="84">
        <v>690</v>
      </c>
      <c r="D278" s="11" t="s">
        <v>361</v>
      </c>
      <c r="E278" s="10">
        <v>3702798811</v>
      </c>
      <c r="F278" s="11" t="s">
        <v>362</v>
      </c>
      <c r="G278" s="11" t="s">
        <v>363</v>
      </c>
      <c r="H278" s="11">
        <v>1</v>
      </c>
      <c r="I278" s="11">
        <v>5</v>
      </c>
      <c r="J278" s="11">
        <v>47071000</v>
      </c>
      <c r="K278" s="11" t="s">
        <v>1429</v>
      </c>
      <c r="L278" s="11" t="s">
        <v>365</v>
      </c>
      <c r="M278" s="12">
        <v>1368</v>
      </c>
      <c r="N278" s="12">
        <v>3000</v>
      </c>
      <c r="O278" s="12">
        <v>4104000</v>
      </c>
      <c r="P278" s="12">
        <v>0</v>
      </c>
      <c r="Q278" s="12">
        <v>0</v>
      </c>
      <c r="R278" s="12">
        <v>4104000</v>
      </c>
      <c r="S278" s="46">
        <f t="shared" si="8"/>
        <v>4104000</v>
      </c>
      <c r="V278" s="86"/>
    </row>
    <row r="279" spans="1:22" s="14" customFormat="1" x14ac:dyDescent="0.3">
      <c r="A279" s="10" t="s">
        <v>1538</v>
      </c>
      <c r="B279" s="11" t="s">
        <v>1539</v>
      </c>
      <c r="C279" s="84">
        <v>690</v>
      </c>
      <c r="D279" s="11" t="s">
        <v>361</v>
      </c>
      <c r="E279" s="10">
        <v>3702798811</v>
      </c>
      <c r="F279" s="11" t="s">
        <v>362</v>
      </c>
      <c r="G279" s="11" t="s">
        <v>363</v>
      </c>
      <c r="H279" s="11">
        <v>1</v>
      </c>
      <c r="I279" s="11">
        <v>6</v>
      </c>
      <c r="J279" s="11">
        <v>44013900</v>
      </c>
      <c r="K279" s="11" t="s">
        <v>370</v>
      </c>
      <c r="L279" s="11" t="s">
        <v>365</v>
      </c>
      <c r="M279" s="12">
        <v>2010</v>
      </c>
      <c r="N279" s="12">
        <v>500</v>
      </c>
      <c r="O279" s="12">
        <v>1005000</v>
      </c>
      <c r="P279" s="12">
        <v>0</v>
      </c>
      <c r="Q279" s="12">
        <v>0</v>
      </c>
      <c r="R279" s="12">
        <v>1005000</v>
      </c>
      <c r="S279" s="46">
        <f t="shared" si="8"/>
        <v>1005000</v>
      </c>
      <c r="V279" s="86"/>
    </row>
    <row r="280" spans="1:22" s="14" customFormat="1" x14ac:dyDescent="0.3">
      <c r="A280" s="10" t="s">
        <v>1538</v>
      </c>
      <c r="B280" s="11" t="s">
        <v>1539</v>
      </c>
      <c r="C280" s="84">
        <v>690</v>
      </c>
      <c r="D280" s="11" t="s">
        <v>361</v>
      </c>
      <c r="E280" s="10">
        <v>3702798811</v>
      </c>
      <c r="F280" s="11" t="s">
        <v>362</v>
      </c>
      <c r="G280" s="11" t="s">
        <v>363</v>
      </c>
      <c r="H280" s="11">
        <v>1</v>
      </c>
      <c r="I280" s="11">
        <v>7</v>
      </c>
      <c r="J280" s="11">
        <v>39151090</v>
      </c>
      <c r="K280" s="11" t="s">
        <v>1540</v>
      </c>
      <c r="L280" s="11" t="s">
        <v>365</v>
      </c>
      <c r="M280" s="12">
        <v>27</v>
      </c>
      <c r="N280" s="12">
        <v>6000</v>
      </c>
      <c r="O280" s="12">
        <v>162000</v>
      </c>
      <c r="P280" s="12">
        <v>0</v>
      </c>
      <c r="Q280" s="12">
        <v>0</v>
      </c>
      <c r="R280" s="12">
        <v>162000</v>
      </c>
      <c r="S280" s="46">
        <f t="shared" si="8"/>
        <v>162000</v>
      </c>
      <c r="V280" s="86"/>
    </row>
    <row r="281" spans="1:22" s="14" customFormat="1" x14ac:dyDescent="0.3">
      <c r="A281" s="10" t="s">
        <v>1538</v>
      </c>
      <c r="B281" s="11" t="s">
        <v>1539</v>
      </c>
      <c r="C281" s="84">
        <v>690</v>
      </c>
      <c r="D281" s="11" t="s">
        <v>361</v>
      </c>
      <c r="E281" s="10">
        <v>3702798811</v>
      </c>
      <c r="F281" s="11" t="s">
        <v>362</v>
      </c>
      <c r="G281" s="11" t="s">
        <v>363</v>
      </c>
      <c r="H281" s="11">
        <v>1</v>
      </c>
      <c r="I281" s="11">
        <v>8</v>
      </c>
      <c r="J281" s="11">
        <v>63109090</v>
      </c>
      <c r="K281" s="11" t="s">
        <v>371</v>
      </c>
      <c r="L281" s="11" t="s">
        <v>365</v>
      </c>
      <c r="M281" s="12">
        <v>13581</v>
      </c>
      <c r="N281" s="12">
        <v>100</v>
      </c>
      <c r="O281" s="12">
        <v>1358100</v>
      </c>
      <c r="P281" s="12">
        <v>0</v>
      </c>
      <c r="Q281" s="12">
        <v>0</v>
      </c>
      <c r="R281" s="12">
        <v>1358100</v>
      </c>
      <c r="S281" s="46">
        <f t="shared" si="8"/>
        <v>1358100</v>
      </c>
      <c r="V281" s="86"/>
    </row>
    <row r="282" spans="1:22" s="14" customFormat="1" x14ac:dyDescent="0.3">
      <c r="A282" s="10" t="s">
        <v>1546</v>
      </c>
      <c r="B282" s="11" t="s">
        <v>1545</v>
      </c>
      <c r="C282" s="84">
        <v>1745425</v>
      </c>
      <c r="D282" s="11" t="s">
        <v>1499</v>
      </c>
      <c r="E282" s="10"/>
      <c r="F282" s="11" t="s">
        <v>872</v>
      </c>
      <c r="G282" s="11" t="s">
        <v>29</v>
      </c>
      <c r="H282" s="11">
        <v>26530</v>
      </c>
      <c r="I282" s="11">
        <v>1</v>
      </c>
      <c r="J282" s="11">
        <v>601168</v>
      </c>
      <c r="K282" s="11" t="s">
        <v>1547</v>
      </c>
      <c r="L282" s="11" t="s">
        <v>931</v>
      </c>
      <c r="M282" s="12">
        <v>2501</v>
      </c>
      <c r="N282" s="12">
        <v>0.11443</v>
      </c>
      <c r="O282" s="12">
        <v>286.18943000000002</v>
      </c>
      <c r="P282" s="12">
        <v>0</v>
      </c>
      <c r="Q282" s="12">
        <v>0</v>
      </c>
      <c r="R282" s="12">
        <v>286.18900000000002</v>
      </c>
      <c r="S282" s="46">
        <f t="shared" si="8"/>
        <v>7592606</v>
      </c>
      <c r="V282" s="86"/>
    </row>
    <row r="283" spans="1:22" s="14" customFormat="1" x14ac:dyDescent="0.3">
      <c r="A283" s="10" t="s">
        <v>1546</v>
      </c>
      <c r="B283" s="11" t="s">
        <v>1545</v>
      </c>
      <c r="C283" s="84">
        <v>1745425</v>
      </c>
      <c r="D283" s="11" t="s">
        <v>1499</v>
      </c>
      <c r="E283" s="10"/>
      <c r="F283" s="11" t="s">
        <v>872</v>
      </c>
      <c r="G283" s="11" t="s">
        <v>29</v>
      </c>
      <c r="H283" s="11">
        <v>26530</v>
      </c>
      <c r="I283" s="11">
        <v>2</v>
      </c>
      <c r="J283" s="11">
        <v>601168</v>
      </c>
      <c r="K283" s="11" t="s">
        <v>1548</v>
      </c>
      <c r="L283" s="11" t="s">
        <v>931</v>
      </c>
      <c r="M283" s="12">
        <v>39186</v>
      </c>
      <c r="N283" s="12">
        <v>0.11443</v>
      </c>
      <c r="O283" s="12">
        <v>4484.0539799999997</v>
      </c>
      <c r="P283" s="12">
        <v>0</v>
      </c>
      <c r="Q283" s="12">
        <v>0</v>
      </c>
      <c r="R283" s="12">
        <v>4484.0540000000001</v>
      </c>
      <c r="S283" s="46">
        <f t="shared" si="8"/>
        <v>118961952</v>
      </c>
      <c r="V283" s="86"/>
    </row>
    <row r="284" spans="1:22" s="14" customFormat="1" x14ac:dyDescent="0.3">
      <c r="A284" s="10" t="s">
        <v>1546</v>
      </c>
      <c r="B284" s="11" t="s">
        <v>1545</v>
      </c>
      <c r="C284" s="84">
        <v>1745425</v>
      </c>
      <c r="D284" s="11" t="s">
        <v>1499</v>
      </c>
      <c r="E284" s="10"/>
      <c r="F284" s="11" t="s">
        <v>872</v>
      </c>
      <c r="G284" s="11" t="s">
        <v>29</v>
      </c>
      <c r="H284" s="11">
        <v>26530</v>
      </c>
      <c r="I284" s="11">
        <v>3</v>
      </c>
      <c r="J284" s="11">
        <v>601168</v>
      </c>
      <c r="K284" s="11" t="s">
        <v>1549</v>
      </c>
      <c r="L284" s="11" t="s">
        <v>931</v>
      </c>
      <c r="M284" s="12">
        <v>14254</v>
      </c>
      <c r="N284" s="12">
        <v>0.11443</v>
      </c>
      <c r="O284" s="12">
        <v>1631.0852199999999</v>
      </c>
      <c r="P284" s="12">
        <v>0</v>
      </c>
      <c r="Q284" s="12">
        <v>0</v>
      </c>
      <c r="R284" s="12">
        <v>1631.085</v>
      </c>
      <c r="S284" s="46">
        <f t="shared" si="8"/>
        <v>43272691</v>
      </c>
      <c r="V284" s="86"/>
    </row>
    <row r="285" spans="1:22" s="14" customFormat="1" x14ac:dyDescent="0.3">
      <c r="A285" s="10" t="s">
        <v>1546</v>
      </c>
      <c r="B285" s="11" t="s">
        <v>1545</v>
      </c>
      <c r="C285" s="84">
        <v>1745425</v>
      </c>
      <c r="D285" s="11" t="s">
        <v>1499</v>
      </c>
      <c r="E285" s="10"/>
      <c r="F285" s="11" t="s">
        <v>872</v>
      </c>
      <c r="G285" s="11" t="s">
        <v>29</v>
      </c>
      <c r="H285" s="11">
        <v>26530</v>
      </c>
      <c r="I285" s="11">
        <v>4</v>
      </c>
      <c r="J285" s="11">
        <v>601168</v>
      </c>
      <c r="K285" s="11" t="s">
        <v>1550</v>
      </c>
      <c r="L285" s="11" t="s">
        <v>931</v>
      </c>
      <c r="M285" s="12">
        <v>84974</v>
      </c>
      <c r="N285" s="12">
        <v>0.11443</v>
      </c>
      <c r="O285" s="12">
        <v>9723.5748199999998</v>
      </c>
      <c r="P285" s="12">
        <v>0</v>
      </c>
      <c r="Q285" s="12">
        <v>0</v>
      </c>
      <c r="R285" s="12">
        <v>9723.5750000000007</v>
      </c>
      <c r="S285" s="46">
        <f t="shared" si="8"/>
        <v>257966440</v>
      </c>
      <c r="V285" s="86"/>
    </row>
    <row r="286" spans="1:22" s="14" customFormat="1" x14ac:dyDescent="0.3">
      <c r="A286" s="10" t="s">
        <v>1546</v>
      </c>
      <c r="B286" s="11" t="s">
        <v>1545</v>
      </c>
      <c r="C286" s="84">
        <v>1745425</v>
      </c>
      <c r="D286" s="11" t="s">
        <v>1499</v>
      </c>
      <c r="E286" s="10"/>
      <c r="F286" s="11" t="s">
        <v>872</v>
      </c>
      <c r="G286" s="11" t="s">
        <v>29</v>
      </c>
      <c r="H286" s="11">
        <v>26530</v>
      </c>
      <c r="I286" s="11">
        <v>5</v>
      </c>
      <c r="J286" s="11">
        <v>601168</v>
      </c>
      <c r="K286" s="11" t="s">
        <v>1551</v>
      </c>
      <c r="L286" s="11" t="s">
        <v>931</v>
      </c>
      <c r="M286" s="12">
        <v>30788</v>
      </c>
      <c r="N286" s="12">
        <v>0.11443</v>
      </c>
      <c r="O286" s="12">
        <v>3523.0708399999999</v>
      </c>
      <c r="P286" s="12">
        <v>0</v>
      </c>
      <c r="Q286" s="12">
        <v>0</v>
      </c>
      <c r="R286" s="12">
        <v>3523.0709999999999</v>
      </c>
      <c r="S286" s="46">
        <f t="shared" si="8"/>
        <v>93467069</v>
      </c>
      <c r="V286" s="86"/>
    </row>
    <row r="287" spans="1:22" s="14" customFormat="1" x14ac:dyDescent="0.3">
      <c r="A287" s="10" t="s">
        <v>1546</v>
      </c>
      <c r="B287" s="11" t="s">
        <v>1545</v>
      </c>
      <c r="C287" s="84">
        <v>1745425</v>
      </c>
      <c r="D287" s="11" t="s">
        <v>1499</v>
      </c>
      <c r="E287" s="10"/>
      <c r="F287" s="11" t="s">
        <v>872</v>
      </c>
      <c r="G287" s="11" t="s">
        <v>29</v>
      </c>
      <c r="H287" s="11">
        <v>26530</v>
      </c>
      <c r="I287" s="11">
        <v>6</v>
      </c>
      <c r="J287" s="11">
        <v>601168</v>
      </c>
      <c r="K287" s="11" t="s">
        <v>1552</v>
      </c>
      <c r="L287" s="11" t="s">
        <v>931</v>
      </c>
      <c r="M287" s="12">
        <v>70178</v>
      </c>
      <c r="N287" s="12">
        <v>0.11443</v>
      </c>
      <c r="O287" s="12">
        <v>8030.4685399999998</v>
      </c>
      <c r="P287" s="12">
        <v>0</v>
      </c>
      <c r="Q287" s="12">
        <v>0</v>
      </c>
      <c r="R287" s="12">
        <v>8030.4690000000001</v>
      </c>
      <c r="S287" s="46">
        <f t="shared" si="8"/>
        <v>213048330</v>
      </c>
      <c r="V287" s="86"/>
    </row>
    <row r="288" spans="1:22" s="14" customFormat="1" x14ac:dyDescent="0.3">
      <c r="A288" s="10" t="s">
        <v>1546</v>
      </c>
      <c r="B288" s="11" t="s">
        <v>1545</v>
      </c>
      <c r="C288" s="84">
        <v>1745425</v>
      </c>
      <c r="D288" s="11" t="s">
        <v>1499</v>
      </c>
      <c r="E288" s="10"/>
      <c r="F288" s="11" t="s">
        <v>872</v>
      </c>
      <c r="G288" s="11" t="s">
        <v>29</v>
      </c>
      <c r="H288" s="11">
        <v>26530</v>
      </c>
      <c r="I288" s="11">
        <v>7</v>
      </c>
      <c r="J288" s="11">
        <v>601168</v>
      </c>
      <c r="K288" s="11" t="s">
        <v>1553</v>
      </c>
      <c r="L288" s="11" t="s">
        <v>931</v>
      </c>
      <c r="M288" s="12">
        <v>83235</v>
      </c>
      <c r="N288" s="12">
        <v>0.11443</v>
      </c>
      <c r="O288" s="12">
        <v>9524.5810500000007</v>
      </c>
      <c r="P288" s="12">
        <v>0</v>
      </c>
      <c r="Q288" s="12">
        <v>0</v>
      </c>
      <c r="R288" s="12">
        <v>9524.5810000000001</v>
      </c>
      <c r="S288" s="46">
        <f t="shared" si="8"/>
        <v>252687135</v>
      </c>
      <c r="V288" s="86"/>
    </row>
    <row r="289" spans="1:22" s="14" customFormat="1" x14ac:dyDescent="0.3">
      <c r="A289" s="10" t="s">
        <v>1546</v>
      </c>
      <c r="B289" s="11" t="s">
        <v>1545</v>
      </c>
      <c r="C289" s="84">
        <v>1745425</v>
      </c>
      <c r="D289" s="11" t="s">
        <v>1499</v>
      </c>
      <c r="E289" s="10"/>
      <c r="F289" s="11" t="s">
        <v>872</v>
      </c>
      <c r="G289" s="11" t="s">
        <v>29</v>
      </c>
      <c r="H289" s="11">
        <v>26530</v>
      </c>
      <c r="I289" s="11">
        <v>8</v>
      </c>
      <c r="J289" s="11">
        <v>601103</v>
      </c>
      <c r="K289" s="11" t="s">
        <v>1554</v>
      </c>
      <c r="L289" s="11" t="s">
        <v>931</v>
      </c>
      <c r="M289" s="12">
        <v>4092</v>
      </c>
      <c r="N289" s="12">
        <v>0.16692100000000001</v>
      </c>
      <c r="O289" s="12">
        <v>683.04073000000005</v>
      </c>
      <c r="P289" s="12">
        <v>0</v>
      </c>
      <c r="Q289" s="12">
        <v>0</v>
      </c>
      <c r="R289" s="12">
        <v>683.04100000000005</v>
      </c>
      <c r="S289" s="46">
        <f t="shared" si="8"/>
        <v>18121071</v>
      </c>
      <c r="V289" s="86"/>
    </row>
    <row r="290" spans="1:22" s="14" customFormat="1" x14ac:dyDescent="0.3">
      <c r="A290" s="10" t="s">
        <v>1546</v>
      </c>
      <c r="B290" s="11" t="s">
        <v>1545</v>
      </c>
      <c r="C290" s="84">
        <v>1745425</v>
      </c>
      <c r="D290" s="11" t="s">
        <v>1499</v>
      </c>
      <c r="E290" s="10"/>
      <c r="F290" s="11" t="s">
        <v>872</v>
      </c>
      <c r="G290" s="11" t="s">
        <v>29</v>
      </c>
      <c r="H290" s="11">
        <v>26530</v>
      </c>
      <c r="I290" s="11">
        <v>9</v>
      </c>
      <c r="J290" s="11">
        <v>601200</v>
      </c>
      <c r="K290" s="11" t="s">
        <v>1555</v>
      </c>
      <c r="L290" s="11" t="s">
        <v>931</v>
      </c>
      <c r="M290" s="12">
        <v>10500</v>
      </c>
      <c r="N290" s="12">
        <v>6.8349999999999994E-2</v>
      </c>
      <c r="O290" s="12">
        <v>717.67499999999995</v>
      </c>
      <c r="P290" s="12">
        <v>0</v>
      </c>
      <c r="Q290" s="12">
        <v>0</v>
      </c>
      <c r="R290" s="12">
        <v>717.67499999999995</v>
      </c>
      <c r="S290" s="46">
        <f t="shared" si="8"/>
        <v>19039918</v>
      </c>
      <c r="V290" s="86"/>
    </row>
    <row r="291" spans="1:22" s="14" customFormat="1" x14ac:dyDescent="0.3">
      <c r="A291" s="10" t="s">
        <v>1546</v>
      </c>
      <c r="B291" s="11" t="s">
        <v>1545</v>
      </c>
      <c r="C291" s="84">
        <v>1745425</v>
      </c>
      <c r="D291" s="11" t="s">
        <v>1499</v>
      </c>
      <c r="E291" s="10"/>
      <c r="F291" s="11" t="s">
        <v>872</v>
      </c>
      <c r="G291" s="11" t="s">
        <v>29</v>
      </c>
      <c r="H291" s="11">
        <v>26530</v>
      </c>
      <c r="I291" s="11">
        <v>10</v>
      </c>
      <c r="J291" s="11">
        <v>601200</v>
      </c>
      <c r="K291" s="11" t="s">
        <v>1556</v>
      </c>
      <c r="L291" s="11" t="s">
        <v>931</v>
      </c>
      <c r="M291" s="12">
        <v>13200</v>
      </c>
      <c r="N291" s="12">
        <v>6.8349999999999994E-2</v>
      </c>
      <c r="O291" s="12">
        <v>902.22</v>
      </c>
      <c r="P291" s="12">
        <v>0</v>
      </c>
      <c r="Q291" s="12">
        <v>0</v>
      </c>
      <c r="R291" s="12">
        <v>902.22</v>
      </c>
      <c r="S291" s="46">
        <f t="shared" si="8"/>
        <v>23935897</v>
      </c>
      <c r="V291" s="86"/>
    </row>
    <row r="292" spans="1:22" s="14" customFormat="1" x14ac:dyDescent="0.3">
      <c r="A292" s="10" t="s">
        <v>1546</v>
      </c>
      <c r="B292" s="11" t="s">
        <v>1545</v>
      </c>
      <c r="C292" s="84">
        <v>1745425</v>
      </c>
      <c r="D292" s="11" t="s">
        <v>1499</v>
      </c>
      <c r="E292" s="10"/>
      <c r="F292" s="11" t="s">
        <v>872</v>
      </c>
      <c r="G292" s="11" t="s">
        <v>29</v>
      </c>
      <c r="H292" s="11">
        <v>26530</v>
      </c>
      <c r="I292" s="11">
        <v>11</v>
      </c>
      <c r="J292" s="11">
        <v>601200</v>
      </c>
      <c r="K292" s="11" t="s">
        <v>1557</v>
      </c>
      <c r="L292" s="11" t="s">
        <v>931</v>
      </c>
      <c r="M292" s="12">
        <v>28300</v>
      </c>
      <c r="N292" s="12">
        <v>6.8349999999999994E-2</v>
      </c>
      <c r="O292" s="12">
        <v>1934.3050000000001</v>
      </c>
      <c r="P292" s="12">
        <v>0</v>
      </c>
      <c r="Q292" s="12">
        <v>0</v>
      </c>
      <c r="R292" s="12">
        <v>1934.3050000000001</v>
      </c>
      <c r="S292" s="46">
        <f t="shared" si="8"/>
        <v>51317112</v>
      </c>
      <c r="V292" s="86"/>
    </row>
    <row r="293" spans="1:22" s="14" customFormat="1" x14ac:dyDescent="0.3">
      <c r="A293" s="10" t="s">
        <v>1546</v>
      </c>
      <c r="B293" s="11" t="s">
        <v>1545</v>
      </c>
      <c r="C293" s="84">
        <v>1745425</v>
      </c>
      <c r="D293" s="11" t="s">
        <v>1499</v>
      </c>
      <c r="E293" s="10"/>
      <c r="F293" s="11" t="s">
        <v>872</v>
      </c>
      <c r="G293" s="11" t="s">
        <v>29</v>
      </c>
      <c r="H293" s="11">
        <v>26530</v>
      </c>
      <c r="I293" s="11">
        <v>12</v>
      </c>
      <c r="J293" s="11">
        <v>750015</v>
      </c>
      <c r="K293" s="11" t="s">
        <v>1558</v>
      </c>
      <c r="L293" s="11" t="s">
        <v>32</v>
      </c>
      <c r="M293" s="12">
        <v>10000</v>
      </c>
      <c r="N293" s="12">
        <v>1.9290000000000002E-2</v>
      </c>
      <c r="O293" s="12">
        <v>192.9</v>
      </c>
      <c r="P293" s="12">
        <v>0</v>
      </c>
      <c r="Q293" s="12">
        <v>0</v>
      </c>
      <c r="R293" s="12">
        <v>192.9</v>
      </c>
      <c r="S293" s="46">
        <f t="shared" si="8"/>
        <v>5117637</v>
      </c>
      <c r="V293" s="86"/>
    </row>
    <row r="294" spans="1:22" s="14" customFormat="1" x14ac:dyDescent="0.3">
      <c r="A294" s="10" t="s">
        <v>1546</v>
      </c>
      <c r="B294" s="11" t="s">
        <v>1545</v>
      </c>
      <c r="C294" s="84">
        <v>1745425</v>
      </c>
      <c r="D294" s="11" t="s">
        <v>1499</v>
      </c>
      <c r="E294" s="10"/>
      <c r="F294" s="11" t="s">
        <v>872</v>
      </c>
      <c r="G294" s="11" t="s">
        <v>29</v>
      </c>
      <c r="H294" s="11">
        <v>26530</v>
      </c>
      <c r="I294" s="11">
        <v>13</v>
      </c>
      <c r="J294" s="11"/>
      <c r="K294" s="11" t="s">
        <v>1559</v>
      </c>
      <c r="L294" s="11" t="s">
        <v>46</v>
      </c>
      <c r="M294" s="12">
        <v>0</v>
      </c>
      <c r="N294" s="12">
        <v>0</v>
      </c>
      <c r="O294" s="12">
        <v>0</v>
      </c>
      <c r="P294" s="12">
        <v>0</v>
      </c>
      <c r="Q294" s="12">
        <v>0</v>
      </c>
      <c r="R294" s="12">
        <v>0</v>
      </c>
      <c r="S294" s="46">
        <f t="shared" si="8"/>
        <v>0</v>
      </c>
      <c r="V294" s="86"/>
    </row>
    <row r="296" spans="1:22" x14ac:dyDescent="0.3">
      <c r="R296" s="87" t="s">
        <v>909</v>
      </c>
      <c r="S296" s="29">
        <f>SUBTOTAL(9,S4:S294)</f>
        <v>38978380223.800003</v>
      </c>
    </row>
    <row r="297" spans="1:22" x14ac:dyDescent="0.3">
      <c r="R297" s="87" t="s">
        <v>1560</v>
      </c>
      <c r="S297" s="29">
        <v>-443916086</v>
      </c>
    </row>
    <row r="298" spans="1:22" ht="28.8" x14ac:dyDescent="0.3">
      <c r="R298" s="87" t="s">
        <v>917</v>
      </c>
      <c r="S298" s="29">
        <v>10465045</v>
      </c>
    </row>
    <row r="299" spans="1:22" ht="28.8" x14ac:dyDescent="0.3">
      <c r="J299" s="83"/>
      <c r="R299" s="87" t="s">
        <v>1561</v>
      </c>
      <c r="S299" s="29">
        <v>407208</v>
      </c>
    </row>
    <row r="300" spans="1:22" x14ac:dyDescent="0.3">
      <c r="R300" s="87" t="s">
        <v>910</v>
      </c>
      <c r="S300" s="29">
        <v>38545336394</v>
      </c>
    </row>
    <row r="301" spans="1:22" x14ac:dyDescent="0.3">
      <c r="R301" s="87" t="s">
        <v>911</v>
      </c>
      <c r="S301" s="29">
        <f>S300-SUM(S296:S299)</f>
        <v>3.1999969482421875</v>
      </c>
    </row>
  </sheetData>
  <sheetProtection formatCells="0" formatColumns="0" formatRows="0" insertColumns="0" insertRows="0" insertHyperlinks="0" deleteColumns="0" deleteRows="0" sort="0" autoFilter="0" pivotTables="0"/>
  <autoFilter ref="A3:V294" xr:uid="{12AC4D97-F19B-418C-BFB9-C89769594D6E}"/>
  <pageMargins left="0.7" right="0.7" top="0.75" bottom="0.75" header="0.3" footer="0.3"/>
  <pageSetup scale="7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2E5A5-0C32-4257-B383-F79C67306EFE}">
  <dimension ref="A1:S29"/>
  <sheetViews>
    <sheetView workbookViewId="0">
      <selection activeCell="E19" sqref="E19"/>
    </sheetView>
  </sheetViews>
  <sheetFormatPr defaultRowHeight="14.4" x14ac:dyDescent="0.3"/>
  <cols>
    <col min="2" max="2" width="18.109375" bestFit="1" customWidth="1"/>
  </cols>
  <sheetData>
    <row r="1" spans="1:19" x14ac:dyDescent="0.3">
      <c r="S1" s="29"/>
    </row>
    <row r="2" spans="1:19" x14ac:dyDescent="0.3">
      <c r="S2" s="29">
        <v>6606822909</v>
      </c>
    </row>
    <row r="3" spans="1:19" ht="57.6" x14ac:dyDescent="0.3">
      <c r="A3" s="19" t="s">
        <v>421</v>
      </c>
      <c r="B3" s="20" t="s">
        <v>24</v>
      </c>
      <c r="C3" s="20" t="s">
        <v>422</v>
      </c>
      <c r="D3" s="20" t="s">
        <v>423</v>
      </c>
      <c r="E3" s="19" t="s">
        <v>424</v>
      </c>
      <c r="F3" s="20" t="s">
        <v>425</v>
      </c>
      <c r="G3" s="20" t="s">
        <v>426</v>
      </c>
      <c r="H3" s="20" t="s">
        <v>427</v>
      </c>
      <c r="I3" s="20" t="s">
        <v>428</v>
      </c>
      <c r="J3" s="23" t="s">
        <v>429</v>
      </c>
      <c r="K3" s="20" t="s">
        <v>430</v>
      </c>
      <c r="L3" s="20" t="s">
        <v>431</v>
      </c>
      <c r="M3" s="21" t="s">
        <v>432</v>
      </c>
      <c r="N3" s="21" t="s">
        <v>433</v>
      </c>
      <c r="O3" s="21" t="s">
        <v>434</v>
      </c>
      <c r="P3" s="21" t="s">
        <v>11</v>
      </c>
      <c r="Q3" s="21" t="s">
        <v>435</v>
      </c>
      <c r="R3" s="21" t="s">
        <v>436</v>
      </c>
      <c r="S3" s="43" t="s">
        <v>401</v>
      </c>
    </row>
    <row r="4" spans="1:19" s="28" customFormat="1" x14ac:dyDescent="0.3">
      <c r="A4" s="25" t="s">
        <v>402</v>
      </c>
      <c r="B4" s="26" t="s">
        <v>403</v>
      </c>
      <c r="C4" s="26">
        <v>1745202</v>
      </c>
      <c r="D4" s="26" t="s">
        <v>98</v>
      </c>
      <c r="E4" s="25"/>
      <c r="F4" s="26" t="s">
        <v>99</v>
      </c>
      <c r="G4" s="26" t="s">
        <v>81</v>
      </c>
      <c r="H4" s="26">
        <v>23900</v>
      </c>
      <c r="I4" s="26">
        <v>1</v>
      </c>
      <c r="J4" s="26" t="s">
        <v>100</v>
      </c>
      <c r="K4" s="26" t="s">
        <v>101</v>
      </c>
      <c r="L4" s="26" t="s">
        <v>32</v>
      </c>
      <c r="M4" s="27">
        <v>1500</v>
      </c>
      <c r="N4" s="27">
        <v>7.89</v>
      </c>
      <c r="O4" s="27">
        <v>11835</v>
      </c>
      <c r="P4" s="27">
        <v>0</v>
      </c>
      <c r="Q4" s="27">
        <v>0</v>
      </c>
      <c r="R4" s="27">
        <v>11835</v>
      </c>
      <c r="S4" s="34">
        <v>282856500</v>
      </c>
    </row>
    <row r="5" spans="1:19" s="28" customFormat="1" x14ac:dyDescent="0.3">
      <c r="A5" s="25" t="s">
        <v>402</v>
      </c>
      <c r="B5" s="26" t="s">
        <v>403</v>
      </c>
      <c r="C5" s="26">
        <v>1745202</v>
      </c>
      <c r="D5" s="26" t="s">
        <v>98</v>
      </c>
      <c r="E5" s="25"/>
      <c r="F5" s="26" t="s">
        <v>99</v>
      </c>
      <c r="G5" s="26" t="s">
        <v>81</v>
      </c>
      <c r="H5" s="26">
        <v>23900</v>
      </c>
      <c r="I5" s="26">
        <v>2</v>
      </c>
      <c r="J5" s="26" t="s">
        <v>102</v>
      </c>
      <c r="K5" s="26" t="s">
        <v>196</v>
      </c>
      <c r="L5" s="26" t="s">
        <v>32</v>
      </c>
      <c r="M5" s="27">
        <v>1500</v>
      </c>
      <c r="N5" s="27">
        <v>7.89</v>
      </c>
      <c r="O5" s="27">
        <v>11835</v>
      </c>
      <c r="P5" s="27">
        <v>0</v>
      </c>
      <c r="Q5" s="27">
        <v>0</v>
      </c>
      <c r="R5" s="27">
        <v>11835</v>
      </c>
      <c r="S5" s="34">
        <v>282856500</v>
      </c>
    </row>
    <row r="6" spans="1:19" s="28" customFormat="1" x14ac:dyDescent="0.3">
      <c r="A6" s="25" t="s">
        <v>402</v>
      </c>
      <c r="B6" s="26" t="s">
        <v>403</v>
      </c>
      <c r="C6" s="26">
        <v>1745202</v>
      </c>
      <c r="D6" s="26" t="s">
        <v>98</v>
      </c>
      <c r="E6" s="25"/>
      <c r="F6" s="26" t="s">
        <v>99</v>
      </c>
      <c r="G6" s="26" t="s">
        <v>81</v>
      </c>
      <c r="H6" s="26">
        <v>23900</v>
      </c>
      <c r="I6" s="26">
        <v>3</v>
      </c>
      <c r="J6" s="26" t="s">
        <v>104</v>
      </c>
      <c r="K6" s="26" t="s">
        <v>197</v>
      </c>
      <c r="L6" s="26" t="s">
        <v>32</v>
      </c>
      <c r="M6" s="27">
        <v>4500</v>
      </c>
      <c r="N6" s="27">
        <v>2.4900000000000002</v>
      </c>
      <c r="O6" s="27">
        <v>11205</v>
      </c>
      <c r="P6" s="27">
        <v>0</v>
      </c>
      <c r="Q6" s="27">
        <v>0</v>
      </c>
      <c r="R6" s="27">
        <v>11205</v>
      </c>
      <c r="S6" s="34">
        <v>267799500</v>
      </c>
    </row>
    <row r="7" spans="1:19" s="28" customFormat="1" x14ac:dyDescent="0.3">
      <c r="A7" s="25" t="s">
        <v>402</v>
      </c>
      <c r="B7" s="26" t="s">
        <v>403</v>
      </c>
      <c r="C7" s="26">
        <v>1745202</v>
      </c>
      <c r="D7" s="26" t="s">
        <v>98</v>
      </c>
      <c r="E7" s="25"/>
      <c r="F7" s="26" t="s">
        <v>99</v>
      </c>
      <c r="G7" s="26" t="s">
        <v>81</v>
      </c>
      <c r="H7" s="26">
        <v>23900</v>
      </c>
      <c r="I7" s="26">
        <v>4</v>
      </c>
      <c r="J7" s="26"/>
      <c r="K7" s="26" t="s">
        <v>404</v>
      </c>
      <c r="L7" s="26" t="s">
        <v>46</v>
      </c>
      <c r="M7" s="27">
        <v>0</v>
      </c>
      <c r="N7" s="27">
        <v>0</v>
      </c>
      <c r="O7" s="27">
        <v>0</v>
      </c>
      <c r="P7" s="27">
        <v>0</v>
      </c>
      <c r="Q7" s="27">
        <v>0</v>
      </c>
      <c r="R7" s="27">
        <v>0</v>
      </c>
      <c r="S7" s="34">
        <v>0</v>
      </c>
    </row>
    <row r="8" spans="1:19" s="28" customFormat="1" x14ac:dyDescent="0.3">
      <c r="A8" s="25" t="s">
        <v>405</v>
      </c>
      <c r="B8" s="26" t="s">
        <v>406</v>
      </c>
      <c r="C8" s="26">
        <v>1745216</v>
      </c>
      <c r="D8" s="26" t="s">
        <v>98</v>
      </c>
      <c r="E8" s="25"/>
      <c r="F8" s="26" t="s">
        <v>99</v>
      </c>
      <c r="G8" s="26" t="s">
        <v>81</v>
      </c>
      <c r="H8" s="26">
        <v>23903</v>
      </c>
      <c r="I8" s="26">
        <v>1</v>
      </c>
      <c r="J8" s="26" t="s">
        <v>100</v>
      </c>
      <c r="K8" s="26" t="s">
        <v>101</v>
      </c>
      <c r="L8" s="26" t="s">
        <v>32</v>
      </c>
      <c r="M8" s="27">
        <v>3000</v>
      </c>
      <c r="N8" s="27">
        <v>7.89</v>
      </c>
      <c r="O8" s="27">
        <v>23670</v>
      </c>
      <c r="P8" s="27">
        <v>0</v>
      </c>
      <c r="Q8" s="27">
        <v>0</v>
      </c>
      <c r="R8" s="27">
        <v>23670</v>
      </c>
      <c r="S8" s="34">
        <v>565784010</v>
      </c>
    </row>
    <row r="9" spans="1:19" s="28" customFormat="1" x14ac:dyDescent="0.3">
      <c r="A9" s="25" t="s">
        <v>405</v>
      </c>
      <c r="B9" s="26" t="s">
        <v>406</v>
      </c>
      <c r="C9" s="26">
        <v>1745216</v>
      </c>
      <c r="D9" s="26" t="s">
        <v>98</v>
      </c>
      <c r="E9" s="25"/>
      <c r="F9" s="26" t="s">
        <v>99</v>
      </c>
      <c r="G9" s="26" t="s">
        <v>81</v>
      </c>
      <c r="H9" s="26">
        <v>23903</v>
      </c>
      <c r="I9" s="26">
        <v>2</v>
      </c>
      <c r="J9" s="26" t="s">
        <v>102</v>
      </c>
      <c r="K9" s="26" t="s">
        <v>196</v>
      </c>
      <c r="L9" s="26" t="s">
        <v>32</v>
      </c>
      <c r="M9" s="27">
        <v>3000</v>
      </c>
      <c r="N9" s="27">
        <v>7.89</v>
      </c>
      <c r="O9" s="27">
        <v>23670</v>
      </c>
      <c r="P9" s="27">
        <v>0</v>
      </c>
      <c r="Q9" s="27">
        <v>0</v>
      </c>
      <c r="R9" s="27">
        <v>23670</v>
      </c>
      <c r="S9" s="34">
        <v>565784010</v>
      </c>
    </row>
    <row r="10" spans="1:19" s="28" customFormat="1" x14ac:dyDescent="0.3">
      <c r="A10" s="25" t="s">
        <v>405</v>
      </c>
      <c r="B10" s="26" t="s">
        <v>406</v>
      </c>
      <c r="C10" s="26">
        <v>1745216</v>
      </c>
      <c r="D10" s="26" t="s">
        <v>98</v>
      </c>
      <c r="E10" s="25"/>
      <c r="F10" s="26" t="s">
        <v>99</v>
      </c>
      <c r="G10" s="26" t="s">
        <v>81</v>
      </c>
      <c r="H10" s="26">
        <v>23903</v>
      </c>
      <c r="I10" s="26">
        <v>3</v>
      </c>
      <c r="J10" s="26" t="s">
        <v>104</v>
      </c>
      <c r="K10" s="26" t="s">
        <v>197</v>
      </c>
      <c r="L10" s="26" t="s">
        <v>32</v>
      </c>
      <c r="M10" s="27">
        <v>4500</v>
      </c>
      <c r="N10" s="27">
        <v>2.4900000000000002</v>
      </c>
      <c r="O10" s="27">
        <v>11205</v>
      </c>
      <c r="P10" s="27">
        <v>0</v>
      </c>
      <c r="Q10" s="27">
        <v>0</v>
      </c>
      <c r="R10" s="27">
        <v>11205</v>
      </c>
      <c r="S10" s="34">
        <v>267833115</v>
      </c>
    </row>
    <row r="11" spans="1:19" s="28" customFormat="1" x14ac:dyDescent="0.3">
      <c r="A11" s="25" t="s">
        <v>405</v>
      </c>
      <c r="B11" s="26" t="s">
        <v>406</v>
      </c>
      <c r="C11" s="26">
        <v>1745216</v>
      </c>
      <c r="D11" s="26" t="s">
        <v>98</v>
      </c>
      <c r="E11" s="25"/>
      <c r="F11" s="26" t="s">
        <v>99</v>
      </c>
      <c r="G11" s="26" t="s">
        <v>81</v>
      </c>
      <c r="H11" s="26">
        <v>23903</v>
      </c>
      <c r="I11" s="26">
        <v>4</v>
      </c>
      <c r="J11" s="26"/>
      <c r="K11" s="26" t="s">
        <v>407</v>
      </c>
      <c r="L11" s="26" t="s">
        <v>46</v>
      </c>
      <c r="M11" s="27">
        <v>0</v>
      </c>
      <c r="N11" s="27">
        <v>0</v>
      </c>
      <c r="O11" s="27">
        <v>0</v>
      </c>
      <c r="P11" s="27">
        <v>0</v>
      </c>
      <c r="Q11" s="27">
        <v>0</v>
      </c>
      <c r="R11" s="27">
        <v>0</v>
      </c>
      <c r="S11" s="34">
        <v>0</v>
      </c>
    </row>
    <row r="12" spans="1:19" s="28" customFormat="1" x14ac:dyDescent="0.3">
      <c r="A12" s="25" t="s">
        <v>408</v>
      </c>
      <c r="B12" s="26" t="s">
        <v>409</v>
      </c>
      <c r="C12" s="26">
        <v>1745227</v>
      </c>
      <c r="D12" s="26" t="s">
        <v>98</v>
      </c>
      <c r="E12" s="25"/>
      <c r="F12" s="26" t="s">
        <v>99</v>
      </c>
      <c r="G12" s="26" t="s">
        <v>81</v>
      </c>
      <c r="H12" s="26">
        <v>24045</v>
      </c>
      <c r="I12" s="26">
        <v>1</v>
      </c>
      <c r="J12" s="26" t="s">
        <v>100</v>
      </c>
      <c r="K12" s="26" t="s">
        <v>101</v>
      </c>
      <c r="L12" s="26" t="s">
        <v>32</v>
      </c>
      <c r="M12" s="27">
        <v>3000</v>
      </c>
      <c r="N12" s="27">
        <v>7.89</v>
      </c>
      <c r="O12" s="27">
        <v>23670</v>
      </c>
      <c r="P12" s="27">
        <v>0</v>
      </c>
      <c r="Q12" s="27">
        <v>0</v>
      </c>
      <c r="R12" s="27">
        <v>23670</v>
      </c>
      <c r="S12" s="34">
        <v>569145150</v>
      </c>
    </row>
    <row r="13" spans="1:19" s="28" customFormat="1" x14ac:dyDescent="0.3">
      <c r="A13" s="25" t="s">
        <v>408</v>
      </c>
      <c r="B13" s="26" t="s">
        <v>409</v>
      </c>
      <c r="C13" s="26">
        <v>1745227</v>
      </c>
      <c r="D13" s="26" t="s">
        <v>98</v>
      </c>
      <c r="E13" s="25"/>
      <c r="F13" s="26" t="s">
        <v>99</v>
      </c>
      <c r="G13" s="26" t="s">
        <v>81</v>
      </c>
      <c r="H13" s="26">
        <v>24045</v>
      </c>
      <c r="I13" s="26">
        <v>2</v>
      </c>
      <c r="J13" s="26" t="s">
        <v>102</v>
      </c>
      <c r="K13" s="26" t="s">
        <v>196</v>
      </c>
      <c r="L13" s="26" t="s">
        <v>32</v>
      </c>
      <c r="M13" s="27">
        <v>3000</v>
      </c>
      <c r="N13" s="27">
        <v>7.89</v>
      </c>
      <c r="O13" s="27">
        <v>23670</v>
      </c>
      <c r="P13" s="27">
        <v>0</v>
      </c>
      <c r="Q13" s="27">
        <v>0</v>
      </c>
      <c r="R13" s="27">
        <v>23670</v>
      </c>
      <c r="S13" s="34">
        <v>569145150</v>
      </c>
    </row>
    <row r="14" spans="1:19" s="28" customFormat="1" x14ac:dyDescent="0.3">
      <c r="A14" s="25" t="s">
        <v>408</v>
      </c>
      <c r="B14" s="26" t="s">
        <v>409</v>
      </c>
      <c r="C14" s="26">
        <v>1745227</v>
      </c>
      <c r="D14" s="26" t="s">
        <v>98</v>
      </c>
      <c r="E14" s="25"/>
      <c r="F14" s="26" t="s">
        <v>99</v>
      </c>
      <c r="G14" s="26" t="s">
        <v>81</v>
      </c>
      <c r="H14" s="26">
        <v>24045</v>
      </c>
      <c r="I14" s="26">
        <v>3</v>
      </c>
      <c r="J14" s="26" t="s">
        <v>104</v>
      </c>
      <c r="K14" s="26" t="s">
        <v>105</v>
      </c>
      <c r="L14" s="26" t="s">
        <v>32</v>
      </c>
      <c r="M14" s="27">
        <v>4500</v>
      </c>
      <c r="N14" s="27">
        <v>2.4900000000000002</v>
      </c>
      <c r="O14" s="27">
        <v>11205</v>
      </c>
      <c r="P14" s="27">
        <v>0</v>
      </c>
      <c r="Q14" s="27">
        <v>0</v>
      </c>
      <c r="R14" s="27">
        <v>11205</v>
      </c>
      <c r="S14" s="34">
        <v>269424225</v>
      </c>
    </row>
    <row r="15" spans="1:19" s="28" customFormat="1" x14ac:dyDescent="0.3">
      <c r="A15" s="25" t="s">
        <v>408</v>
      </c>
      <c r="B15" s="26" t="s">
        <v>409</v>
      </c>
      <c r="C15" s="26">
        <v>1745227</v>
      </c>
      <c r="D15" s="26" t="s">
        <v>98</v>
      </c>
      <c r="E15" s="25"/>
      <c r="F15" s="26" t="s">
        <v>99</v>
      </c>
      <c r="G15" s="26" t="s">
        <v>81</v>
      </c>
      <c r="H15" s="26">
        <v>24045</v>
      </c>
      <c r="I15" s="26">
        <v>4</v>
      </c>
      <c r="J15" s="26" t="s">
        <v>108</v>
      </c>
      <c r="K15" s="26" t="s">
        <v>109</v>
      </c>
      <c r="L15" s="26" t="s">
        <v>32</v>
      </c>
      <c r="M15" s="27">
        <v>1500</v>
      </c>
      <c r="N15" s="27">
        <v>2.77</v>
      </c>
      <c r="O15" s="27">
        <v>4155</v>
      </c>
      <c r="P15" s="27">
        <v>0</v>
      </c>
      <c r="Q15" s="27">
        <v>0</v>
      </c>
      <c r="R15" s="27">
        <v>4155</v>
      </c>
      <c r="S15" s="34">
        <v>99906975</v>
      </c>
    </row>
    <row r="16" spans="1:19" s="28" customFormat="1" x14ac:dyDescent="0.3">
      <c r="A16" s="25" t="s">
        <v>408</v>
      </c>
      <c r="B16" s="26" t="s">
        <v>409</v>
      </c>
      <c r="C16" s="26">
        <v>1745227</v>
      </c>
      <c r="D16" s="26" t="s">
        <v>98</v>
      </c>
      <c r="E16" s="25"/>
      <c r="F16" s="26" t="s">
        <v>99</v>
      </c>
      <c r="G16" s="26" t="s">
        <v>81</v>
      </c>
      <c r="H16" s="26">
        <v>24045</v>
      </c>
      <c r="I16" s="26">
        <v>5</v>
      </c>
      <c r="J16" s="26"/>
      <c r="K16" s="26" t="s">
        <v>410</v>
      </c>
      <c r="L16" s="26" t="s">
        <v>46</v>
      </c>
      <c r="M16" s="27">
        <v>0</v>
      </c>
      <c r="N16" s="27">
        <v>0</v>
      </c>
      <c r="O16" s="27">
        <v>0</v>
      </c>
      <c r="P16" s="27">
        <v>0</v>
      </c>
      <c r="Q16" s="27">
        <v>0</v>
      </c>
      <c r="R16" s="27">
        <v>0</v>
      </c>
      <c r="S16" s="34">
        <v>0</v>
      </c>
    </row>
    <row r="17" spans="1:19" s="28" customFormat="1" x14ac:dyDescent="0.3">
      <c r="A17" s="25" t="s">
        <v>411</v>
      </c>
      <c r="B17" s="26" t="s">
        <v>412</v>
      </c>
      <c r="C17" s="26">
        <v>1745241</v>
      </c>
      <c r="D17" s="26" t="s">
        <v>98</v>
      </c>
      <c r="E17" s="25"/>
      <c r="F17" s="26" t="s">
        <v>99</v>
      </c>
      <c r="G17" s="26" t="s">
        <v>81</v>
      </c>
      <c r="H17" s="26">
        <v>24095</v>
      </c>
      <c r="I17" s="26">
        <v>1</v>
      </c>
      <c r="J17" s="26" t="s">
        <v>100</v>
      </c>
      <c r="K17" s="26" t="s">
        <v>101</v>
      </c>
      <c r="L17" s="26" t="s">
        <v>32</v>
      </c>
      <c r="M17" s="27">
        <v>2000</v>
      </c>
      <c r="N17" s="27">
        <v>7.89</v>
      </c>
      <c r="O17" s="27">
        <v>15780</v>
      </c>
      <c r="P17" s="27">
        <v>0</v>
      </c>
      <c r="Q17" s="27">
        <v>0</v>
      </c>
      <c r="R17" s="27">
        <v>15780</v>
      </c>
      <c r="S17" s="34">
        <v>380219100</v>
      </c>
    </row>
    <row r="18" spans="1:19" s="28" customFormat="1" x14ac:dyDescent="0.3">
      <c r="A18" s="25" t="s">
        <v>411</v>
      </c>
      <c r="B18" s="26" t="s">
        <v>412</v>
      </c>
      <c r="C18" s="26">
        <v>1745241</v>
      </c>
      <c r="D18" s="26" t="s">
        <v>98</v>
      </c>
      <c r="E18" s="25"/>
      <c r="F18" s="26" t="s">
        <v>99</v>
      </c>
      <c r="G18" s="26" t="s">
        <v>81</v>
      </c>
      <c r="H18" s="26">
        <v>24095</v>
      </c>
      <c r="I18" s="26">
        <v>2</v>
      </c>
      <c r="J18" s="26" t="s">
        <v>102</v>
      </c>
      <c r="K18" s="26" t="s">
        <v>196</v>
      </c>
      <c r="L18" s="26" t="s">
        <v>32</v>
      </c>
      <c r="M18" s="27">
        <v>2000</v>
      </c>
      <c r="N18" s="27">
        <v>7.89</v>
      </c>
      <c r="O18" s="27">
        <v>15780</v>
      </c>
      <c r="P18" s="27">
        <v>0</v>
      </c>
      <c r="Q18" s="27">
        <v>0</v>
      </c>
      <c r="R18" s="27">
        <v>15780</v>
      </c>
      <c r="S18" s="34">
        <v>380219100</v>
      </c>
    </row>
    <row r="19" spans="1:19" s="28" customFormat="1" x14ac:dyDescent="0.3">
      <c r="A19" s="25" t="s">
        <v>411</v>
      </c>
      <c r="B19" s="26" t="s">
        <v>412</v>
      </c>
      <c r="C19" s="26">
        <v>1745241</v>
      </c>
      <c r="D19" s="26" t="s">
        <v>98</v>
      </c>
      <c r="E19" s="25"/>
      <c r="F19" s="26" t="s">
        <v>99</v>
      </c>
      <c r="G19" s="26" t="s">
        <v>81</v>
      </c>
      <c r="H19" s="26">
        <v>24095</v>
      </c>
      <c r="I19" s="26">
        <v>3</v>
      </c>
      <c r="J19" s="26" t="s">
        <v>104</v>
      </c>
      <c r="K19" s="26" t="s">
        <v>105</v>
      </c>
      <c r="L19" s="26" t="s">
        <v>32</v>
      </c>
      <c r="M19" s="27">
        <v>4500</v>
      </c>
      <c r="N19" s="27">
        <v>2.4900000000000002</v>
      </c>
      <c r="O19" s="27">
        <v>11205</v>
      </c>
      <c r="P19" s="27">
        <v>0</v>
      </c>
      <c r="Q19" s="27">
        <v>0</v>
      </c>
      <c r="R19" s="27">
        <v>11205</v>
      </c>
      <c r="S19" s="34">
        <v>269984475</v>
      </c>
    </row>
    <row r="20" spans="1:19" s="28" customFormat="1" x14ac:dyDescent="0.3">
      <c r="A20" s="25" t="s">
        <v>411</v>
      </c>
      <c r="B20" s="26" t="s">
        <v>412</v>
      </c>
      <c r="C20" s="26">
        <v>1745241</v>
      </c>
      <c r="D20" s="26" t="s">
        <v>98</v>
      </c>
      <c r="E20" s="25"/>
      <c r="F20" s="26" t="s">
        <v>99</v>
      </c>
      <c r="G20" s="26" t="s">
        <v>81</v>
      </c>
      <c r="H20" s="26">
        <v>24095</v>
      </c>
      <c r="I20" s="26">
        <v>4</v>
      </c>
      <c r="J20" s="26" t="s">
        <v>106</v>
      </c>
      <c r="K20" s="26" t="s">
        <v>107</v>
      </c>
      <c r="L20" s="26" t="s">
        <v>32</v>
      </c>
      <c r="M20" s="27">
        <v>1500</v>
      </c>
      <c r="N20" s="27">
        <v>7.9</v>
      </c>
      <c r="O20" s="27">
        <v>11850</v>
      </c>
      <c r="P20" s="27">
        <v>0</v>
      </c>
      <c r="Q20" s="27">
        <v>0</v>
      </c>
      <c r="R20" s="27">
        <v>11850</v>
      </c>
      <c r="S20" s="34">
        <v>285525750</v>
      </c>
    </row>
    <row r="21" spans="1:19" s="28" customFormat="1" x14ac:dyDescent="0.3">
      <c r="A21" s="25" t="s">
        <v>411</v>
      </c>
      <c r="B21" s="26" t="s">
        <v>412</v>
      </c>
      <c r="C21" s="26">
        <v>1745241</v>
      </c>
      <c r="D21" s="26" t="s">
        <v>98</v>
      </c>
      <c r="E21" s="25"/>
      <c r="F21" s="26" t="s">
        <v>99</v>
      </c>
      <c r="G21" s="26" t="s">
        <v>81</v>
      </c>
      <c r="H21" s="26">
        <v>24095</v>
      </c>
      <c r="I21" s="26">
        <v>5</v>
      </c>
      <c r="J21" s="26" t="s">
        <v>312</v>
      </c>
      <c r="K21" s="26" t="s">
        <v>313</v>
      </c>
      <c r="L21" s="26" t="s">
        <v>32</v>
      </c>
      <c r="M21" s="27">
        <v>1500</v>
      </c>
      <c r="N21" s="27">
        <v>7.9</v>
      </c>
      <c r="O21" s="27">
        <v>11850</v>
      </c>
      <c r="P21" s="27">
        <v>0</v>
      </c>
      <c r="Q21" s="27">
        <v>0</v>
      </c>
      <c r="R21" s="27">
        <v>11850</v>
      </c>
      <c r="S21" s="34">
        <v>285525750</v>
      </c>
    </row>
    <row r="22" spans="1:19" s="28" customFormat="1" x14ac:dyDescent="0.3">
      <c r="A22" s="25" t="s">
        <v>411</v>
      </c>
      <c r="B22" s="26" t="s">
        <v>412</v>
      </c>
      <c r="C22" s="26">
        <v>1745241</v>
      </c>
      <c r="D22" s="26" t="s">
        <v>98</v>
      </c>
      <c r="E22" s="25"/>
      <c r="F22" s="26" t="s">
        <v>99</v>
      </c>
      <c r="G22" s="26" t="s">
        <v>81</v>
      </c>
      <c r="H22" s="26">
        <v>24095</v>
      </c>
      <c r="I22" s="26">
        <v>6</v>
      </c>
      <c r="J22" s="26"/>
      <c r="K22" s="26" t="s">
        <v>413</v>
      </c>
      <c r="L22" s="26" t="s">
        <v>46</v>
      </c>
      <c r="M22" s="27">
        <v>0</v>
      </c>
      <c r="N22" s="27">
        <v>0</v>
      </c>
      <c r="O22" s="27">
        <v>0</v>
      </c>
      <c r="P22" s="27">
        <v>0</v>
      </c>
      <c r="Q22" s="27">
        <v>0</v>
      </c>
      <c r="R22" s="27">
        <v>0</v>
      </c>
      <c r="S22" s="34">
        <v>0</v>
      </c>
    </row>
    <row r="23" spans="1:19" s="28" customFormat="1" x14ac:dyDescent="0.3">
      <c r="A23" s="25" t="s">
        <v>414</v>
      </c>
      <c r="B23" s="26" t="s">
        <v>415</v>
      </c>
      <c r="C23" s="26">
        <v>1745255</v>
      </c>
      <c r="D23" s="26" t="s">
        <v>98</v>
      </c>
      <c r="E23" s="25"/>
      <c r="F23" s="26" t="s">
        <v>99</v>
      </c>
      <c r="G23" s="26" t="s">
        <v>81</v>
      </c>
      <c r="H23" s="26">
        <v>24245</v>
      </c>
      <c r="I23" s="26">
        <v>1</v>
      </c>
      <c r="J23" s="26" t="s">
        <v>100</v>
      </c>
      <c r="K23" s="26" t="s">
        <v>101</v>
      </c>
      <c r="L23" s="26" t="s">
        <v>32</v>
      </c>
      <c r="M23" s="27">
        <v>2000</v>
      </c>
      <c r="N23" s="27">
        <v>7.89</v>
      </c>
      <c r="O23" s="27">
        <v>15780</v>
      </c>
      <c r="P23" s="27">
        <v>0</v>
      </c>
      <c r="Q23" s="27">
        <v>0</v>
      </c>
      <c r="R23" s="27">
        <v>15780</v>
      </c>
      <c r="S23" s="34">
        <v>382586100</v>
      </c>
    </row>
    <row r="24" spans="1:19" s="28" customFormat="1" x14ac:dyDescent="0.3">
      <c r="A24" s="25" t="s">
        <v>414</v>
      </c>
      <c r="B24" s="26" t="s">
        <v>415</v>
      </c>
      <c r="C24" s="26">
        <v>1745255</v>
      </c>
      <c r="D24" s="26" t="s">
        <v>98</v>
      </c>
      <c r="E24" s="25"/>
      <c r="F24" s="26" t="s">
        <v>99</v>
      </c>
      <c r="G24" s="26" t="s">
        <v>81</v>
      </c>
      <c r="H24" s="26">
        <v>24245</v>
      </c>
      <c r="I24" s="26">
        <v>2</v>
      </c>
      <c r="J24" s="26" t="s">
        <v>102</v>
      </c>
      <c r="K24" s="26" t="s">
        <v>196</v>
      </c>
      <c r="L24" s="26" t="s">
        <v>32</v>
      </c>
      <c r="M24" s="27">
        <v>2000</v>
      </c>
      <c r="N24" s="27">
        <v>7.89</v>
      </c>
      <c r="O24" s="27">
        <v>15780</v>
      </c>
      <c r="P24" s="27">
        <v>0</v>
      </c>
      <c r="Q24" s="27">
        <v>0</v>
      </c>
      <c r="R24" s="27">
        <v>15780</v>
      </c>
      <c r="S24" s="34">
        <v>382586100</v>
      </c>
    </row>
    <row r="25" spans="1:19" s="28" customFormat="1" x14ac:dyDescent="0.3">
      <c r="A25" s="25" t="s">
        <v>414</v>
      </c>
      <c r="B25" s="26" t="s">
        <v>415</v>
      </c>
      <c r="C25" s="26">
        <v>1745255</v>
      </c>
      <c r="D25" s="26" t="s">
        <v>98</v>
      </c>
      <c r="E25" s="25"/>
      <c r="F25" s="26" t="s">
        <v>99</v>
      </c>
      <c r="G25" s="26" t="s">
        <v>81</v>
      </c>
      <c r="H25" s="26">
        <v>24245</v>
      </c>
      <c r="I25" s="26">
        <v>3</v>
      </c>
      <c r="J25" s="26" t="s">
        <v>104</v>
      </c>
      <c r="K25" s="26" t="s">
        <v>197</v>
      </c>
      <c r="L25" s="26" t="s">
        <v>32</v>
      </c>
      <c r="M25" s="27">
        <v>4500</v>
      </c>
      <c r="N25" s="27">
        <v>2.4900000000000002</v>
      </c>
      <c r="O25" s="27">
        <v>11205</v>
      </c>
      <c r="P25" s="27">
        <v>0</v>
      </c>
      <c r="Q25" s="27">
        <v>0</v>
      </c>
      <c r="R25" s="27">
        <v>11205</v>
      </c>
      <c r="S25" s="34">
        <v>271665225</v>
      </c>
    </row>
    <row r="26" spans="1:19" s="28" customFormat="1" x14ac:dyDescent="0.3">
      <c r="A26" s="25" t="s">
        <v>414</v>
      </c>
      <c r="B26" s="26" t="s">
        <v>415</v>
      </c>
      <c r="C26" s="26">
        <v>1745255</v>
      </c>
      <c r="D26" s="26" t="s">
        <v>98</v>
      </c>
      <c r="E26" s="25"/>
      <c r="F26" s="26" t="s">
        <v>99</v>
      </c>
      <c r="G26" s="26" t="s">
        <v>81</v>
      </c>
      <c r="H26" s="26">
        <v>24245</v>
      </c>
      <c r="I26" s="26">
        <v>4</v>
      </c>
      <c r="J26" s="26" t="s">
        <v>416</v>
      </c>
      <c r="K26" s="26" t="s">
        <v>417</v>
      </c>
      <c r="L26" s="26" t="s">
        <v>32</v>
      </c>
      <c r="M26" s="27">
        <v>100</v>
      </c>
      <c r="N26" s="27">
        <v>8.01</v>
      </c>
      <c r="O26" s="27">
        <v>801</v>
      </c>
      <c r="P26" s="27">
        <v>0</v>
      </c>
      <c r="Q26" s="27">
        <v>0</v>
      </c>
      <c r="R26" s="27">
        <v>801</v>
      </c>
      <c r="S26" s="34">
        <v>19420245</v>
      </c>
    </row>
    <row r="27" spans="1:19" s="28" customFormat="1" x14ac:dyDescent="0.3">
      <c r="A27" s="25" t="s">
        <v>414</v>
      </c>
      <c r="B27" s="26" t="s">
        <v>415</v>
      </c>
      <c r="C27" s="26">
        <v>1745255</v>
      </c>
      <c r="D27" s="26" t="s">
        <v>98</v>
      </c>
      <c r="E27" s="25"/>
      <c r="F27" s="26" t="s">
        <v>99</v>
      </c>
      <c r="G27" s="26" t="s">
        <v>81</v>
      </c>
      <c r="H27" s="26">
        <v>24245</v>
      </c>
      <c r="I27" s="26">
        <v>5</v>
      </c>
      <c r="J27" s="26" t="s">
        <v>108</v>
      </c>
      <c r="K27" s="26" t="s">
        <v>109</v>
      </c>
      <c r="L27" s="26" t="s">
        <v>32</v>
      </c>
      <c r="M27" s="27">
        <v>1500</v>
      </c>
      <c r="N27" s="27">
        <v>2.77</v>
      </c>
      <c r="O27" s="27">
        <v>4155</v>
      </c>
      <c r="P27" s="27">
        <v>0</v>
      </c>
      <c r="Q27" s="27">
        <v>0</v>
      </c>
      <c r="R27" s="27">
        <v>4155</v>
      </c>
      <c r="S27" s="34">
        <v>100737975</v>
      </c>
    </row>
    <row r="28" spans="1:19" s="28" customFormat="1" x14ac:dyDescent="0.3">
      <c r="A28" s="25" t="s">
        <v>414</v>
      </c>
      <c r="B28" s="26" t="s">
        <v>415</v>
      </c>
      <c r="C28" s="26">
        <v>1745255</v>
      </c>
      <c r="D28" s="26" t="s">
        <v>98</v>
      </c>
      <c r="E28" s="25"/>
      <c r="F28" s="26" t="s">
        <v>99</v>
      </c>
      <c r="G28" s="26" t="s">
        <v>81</v>
      </c>
      <c r="H28" s="26">
        <v>24245</v>
      </c>
      <c r="I28" s="26">
        <v>6</v>
      </c>
      <c r="J28" s="26" t="s">
        <v>418</v>
      </c>
      <c r="K28" s="26" t="s">
        <v>419</v>
      </c>
      <c r="L28" s="26" t="s">
        <v>32</v>
      </c>
      <c r="M28" s="27">
        <v>100</v>
      </c>
      <c r="N28" s="27">
        <v>8.01</v>
      </c>
      <c r="O28" s="27">
        <v>801</v>
      </c>
      <c r="P28" s="27">
        <v>0</v>
      </c>
      <c r="Q28" s="27">
        <v>0</v>
      </c>
      <c r="R28" s="27">
        <v>801</v>
      </c>
      <c r="S28" s="34">
        <v>19420245</v>
      </c>
    </row>
    <row r="29" spans="1:19" s="28" customFormat="1" x14ac:dyDescent="0.3">
      <c r="A29" s="25" t="s">
        <v>414</v>
      </c>
      <c r="B29" s="26" t="s">
        <v>415</v>
      </c>
      <c r="C29" s="26">
        <v>1745255</v>
      </c>
      <c r="D29" s="26" t="s">
        <v>98</v>
      </c>
      <c r="E29" s="25"/>
      <c r="F29" s="26" t="s">
        <v>99</v>
      </c>
      <c r="G29" s="26" t="s">
        <v>81</v>
      </c>
      <c r="H29" s="26">
        <v>24245</v>
      </c>
      <c r="I29" s="26">
        <v>7</v>
      </c>
      <c r="J29" s="26"/>
      <c r="K29" s="26" t="s">
        <v>420</v>
      </c>
      <c r="L29" s="26" t="s">
        <v>46</v>
      </c>
      <c r="M29" s="27">
        <v>0</v>
      </c>
      <c r="N29" s="27">
        <v>0</v>
      </c>
      <c r="O29" s="27">
        <v>0</v>
      </c>
      <c r="P29" s="27">
        <v>0</v>
      </c>
      <c r="Q29" s="27">
        <v>0</v>
      </c>
      <c r="R29" s="27">
        <v>0</v>
      </c>
      <c r="S29" s="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05</vt:lpstr>
      <vt:lpstr>06</vt:lpstr>
      <vt:lpstr>07</vt:lpstr>
      <vt:lpstr>08</vt:lpstr>
      <vt:lpstr>09</vt:lpstr>
      <vt:lpstr>10</vt:lpstr>
      <vt:lpstr>11</vt:lpstr>
      <vt:lpstr>12</vt:lpstr>
      <vt:lpstr>Sheet7</vt:lpstr>
      <vt:lpstr>01</vt:lpstr>
      <vt:lpstr>02</vt:lpstr>
      <vt:lpstr>Goods in transit</vt:lpstr>
      <vt:lpstr>fx</vt:lpstr>
      <vt:lpstr>02_df</vt:lpstr>
      <vt:lpstr>Sheet2</vt:lpstr>
      <vt:lpstr>1+11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export</dc:title>
  <dc:subject/>
  <dc:creator>Unknown Creator</dc:creator>
  <cp:keywords/>
  <dc:description>none</dc:description>
  <cp:lastModifiedBy>Song Vuong, Nguyen</cp:lastModifiedBy>
  <dcterms:created xsi:type="dcterms:W3CDTF">2020-03-10T07:05:44Z</dcterms:created>
  <dcterms:modified xsi:type="dcterms:W3CDTF">2024-03-13T08:44:34Z</dcterms:modified>
  <cp:category/>
</cp:coreProperties>
</file>