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C\Desktop\"/>
    </mc:Choice>
  </mc:AlternateContent>
  <bookViews>
    <workbookView xWindow="-120" yWindow="-120" windowWidth="29040" windowHeight="15840" tabRatio="815"/>
  </bookViews>
  <sheets>
    <sheet name="PRESUPUESTO" sheetId="1" r:id="rId1"/>
  </sheets>
  <definedNames>
    <definedName name="_xlnm._FilterDatabase" localSheetId="0" hidden="1">PRESUPUESTO!$F$3:$Z$103</definedName>
    <definedName name="_xlnm.Print_Area" localSheetId="0">PRESUPUESTO!$A$1:$Z$115</definedName>
    <definedName name="_xlnm.Print_Titles" localSheetId="0">PRESUPUESTO!$1:$5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2" i="1" l="1"/>
  <c r="V101" i="1"/>
  <c r="V100" i="1"/>
  <c r="V99" i="1"/>
  <c r="V98" i="1"/>
  <c r="V97" i="1"/>
  <c r="V95" i="1"/>
  <c r="V94" i="1" s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1" i="1"/>
  <c r="V40" i="1"/>
  <c r="V39" i="1"/>
  <c r="V38" i="1"/>
  <c r="V37" i="1"/>
  <c r="V36" i="1"/>
  <c r="V34" i="1"/>
  <c r="V33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0" i="1"/>
  <c r="V9" i="1"/>
  <c r="V8" i="1"/>
  <c r="V7" i="1"/>
  <c r="V77" i="1" l="1"/>
  <c r="V35" i="1"/>
  <c r="V28" i="1"/>
  <c r="V6" i="1"/>
  <c r="V11" i="1"/>
  <c r="V96" i="1"/>
  <c r="V103" i="1" l="1"/>
  <c r="W102" i="1"/>
  <c r="W101" i="1"/>
  <c r="W100" i="1"/>
  <c r="W99" i="1"/>
  <c r="W98" i="1"/>
  <c r="W97" i="1"/>
  <c r="W95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4" i="1"/>
  <c r="W33" i="1"/>
  <c r="W32" i="1"/>
  <c r="W31" i="1"/>
  <c r="W30" i="1"/>
  <c r="W29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0" i="1"/>
  <c r="W9" i="1"/>
  <c r="W8" i="1"/>
  <c r="W7" i="1"/>
  <c r="T102" i="1" l="1"/>
  <c r="T101" i="1"/>
  <c r="T100" i="1"/>
  <c r="T99" i="1"/>
  <c r="T98" i="1"/>
  <c r="T97" i="1"/>
  <c r="T95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1" i="1"/>
  <c r="T40" i="1"/>
  <c r="T39" i="1"/>
  <c r="T38" i="1"/>
  <c r="T37" i="1"/>
  <c r="T36" i="1"/>
  <c r="T34" i="1"/>
  <c r="T33" i="1"/>
  <c r="T32" i="1"/>
  <c r="T31" i="1"/>
  <c r="T30" i="1"/>
  <c r="T29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0" i="1"/>
  <c r="T9" i="1"/>
  <c r="T8" i="1"/>
  <c r="T7" i="1"/>
  <c r="T35" i="1" l="1"/>
  <c r="T77" i="1"/>
  <c r="T28" i="1"/>
  <c r="T94" i="1"/>
  <c r="T96" i="1"/>
  <c r="T11" i="1"/>
  <c r="T6" i="1"/>
  <c r="T103" i="1" l="1"/>
  <c r="R102" i="1"/>
  <c r="X102" i="1" s="1"/>
  <c r="R101" i="1"/>
  <c r="X101" i="1" s="1"/>
  <c r="R100" i="1"/>
  <c r="X100" i="1" s="1"/>
  <c r="R99" i="1"/>
  <c r="X99" i="1" s="1"/>
  <c r="R98" i="1"/>
  <c r="X98" i="1" s="1"/>
  <c r="R97" i="1"/>
  <c r="X97" i="1" s="1"/>
  <c r="R95" i="1"/>
  <c r="R93" i="1"/>
  <c r="X93" i="1" s="1"/>
  <c r="R92" i="1"/>
  <c r="X92" i="1" s="1"/>
  <c r="R91" i="1"/>
  <c r="X91" i="1" s="1"/>
  <c r="R90" i="1"/>
  <c r="X90" i="1" s="1"/>
  <c r="R89" i="1"/>
  <c r="X89" i="1" s="1"/>
  <c r="R88" i="1"/>
  <c r="X88" i="1" s="1"/>
  <c r="R87" i="1"/>
  <c r="X87" i="1" s="1"/>
  <c r="R86" i="1"/>
  <c r="X86" i="1" s="1"/>
  <c r="R85" i="1"/>
  <c r="X85" i="1" s="1"/>
  <c r="R84" i="1"/>
  <c r="X84" i="1" s="1"/>
  <c r="R83" i="1"/>
  <c r="X83" i="1" s="1"/>
  <c r="R82" i="1"/>
  <c r="X82" i="1" s="1"/>
  <c r="R81" i="1"/>
  <c r="X81" i="1" s="1"/>
  <c r="R80" i="1"/>
  <c r="X80" i="1" s="1"/>
  <c r="R79" i="1"/>
  <c r="X79" i="1" s="1"/>
  <c r="R78" i="1"/>
  <c r="X78" i="1" s="1"/>
  <c r="R76" i="1"/>
  <c r="X76" i="1" s="1"/>
  <c r="R75" i="1"/>
  <c r="X75" i="1" s="1"/>
  <c r="R74" i="1"/>
  <c r="X74" i="1" s="1"/>
  <c r="R73" i="1"/>
  <c r="X73" i="1" s="1"/>
  <c r="R72" i="1"/>
  <c r="X72" i="1" s="1"/>
  <c r="R71" i="1"/>
  <c r="X71" i="1" s="1"/>
  <c r="R70" i="1"/>
  <c r="X70" i="1" s="1"/>
  <c r="R69" i="1"/>
  <c r="X69" i="1" s="1"/>
  <c r="R68" i="1"/>
  <c r="X68" i="1" s="1"/>
  <c r="R67" i="1"/>
  <c r="X67" i="1" s="1"/>
  <c r="R66" i="1"/>
  <c r="X66" i="1" s="1"/>
  <c r="R65" i="1"/>
  <c r="X65" i="1" s="1"/>
  <c r="R64" i="1"/>
  <c r="X64" i="1" s="1"/>
  <c r="R63" i="1"/>
  <c r="X63" i="1" s="1"/>
  <c r="R62" i="1"/>
  <c r="X62" i="1" s="1"/>
  <c r="R61" i="1"/>
  <c r="X61" i="1" s="1"/>
  <c r="R60" i="1"/>
  <c r="X60" i="1" s="1"/>
  <c r="R59" i="1"/>
  <c r="X59" i="1" s="1"/>
  <c r="R58" i="1"/>
  <c r="X58" i="1" s="1"/>
  <c r="R57" i="1"/>
  <c r="X57" i="1" s="1"/>
  <c r="R56" i="1"/>
  <c r="X56" i="1" s="1"/>
  <c r="R55" i="1"/>
  <c r="X55" i="1" s="1"/>
  <c r="R54" i="1"/>
  <c r="X54" i="1" s="1"/>
  <c r="R53" i="1"/>
  <c r="X53" i="1" s="1"/>
  <c r="R52" i="1"/>
  <c r="X52" i="1" s="1"/>
  <c r="R51" i="1"/>
  <c r="X51" i="1" s="1"/>
  <c r="R50" i="1"/>
  <c r="X50" i="1" s="1"/>
  <c r="R49" i="1"/>
  <c r="X49" i="1" s="1"/>
  <c r="R48" i="1"/>
  <c r="X48" i="1" s="1"/>
  <c r="R47" i="1"/>
  <c r="X47" i="1" s="1"/>
  <c r="R46" i="1"/>
  <c r="X46" i="1" s="1"/>
  <c r="R45" i="1"/>
  <c r="X45" i="1" s="1"/>
  <c r="R44" i="1"/>
  <c r="X44" i="1" s="1"/>
  <c r="R43" i="1"/>
  <c r="X43" i="1" s="1"/>
  <c r="X42" i="1"/>
  <c r="R41" i="1"/>
  <c r="X41" i="1" s="1"/>
  <c r="R40" i="1"/>
  <c r="X40" i="1" s="1"/>
  <c r="R39" i="1"/>
  <c r="X39" i="1" s="1"/>
  <c r="R38" i="1"/>
  <c r="X38" i="1" s="1"/>
  <c r="R37" i="1"/>
  <c r="X37" i="1" s="1"/>
  <c r="R36" i="1"/>
  <c r="X36" i="1" s="1"/>
  <c r="R34" i="1"/>
  <c r="X34" i="1" s="1"/>
  <c r="R33" i="1"/>
  <c r="X33" i="1" s="1"/>
  <c r="R32" i="1"/>
  <c r="X32" i="1" s="1"/>
  <c r="R31" i="1"/>
  <c r="X31" i="1" s="1"/>
  <c r="R30" i="1"/>
  <c r="X30" i="1" s="1"/>
  <c r="R29" i="1"/>
  <c r="X29" i="1" s="1"/>
  <c r="R27" i="1"/>
  <c r="X27" i="1" s="1"/>
  <c r="R26" i="1"/>
  <c r="X26" i="1" s="1"/>
  <c r="R25" i="1"/>
  <c r="X25" i="1" s="1"/>
  <c r="R24" i="1"/>
  <c r="X24" i="1" s="1"/>
  <c r="R23" i="1"/>
  <c r="X23" i="1" s="1"/>
  <c r="R22" i="1"/>
  <c r="X22" i="1" s="1"/>
  <c r="R21" i="1"/>
  <c r="X21" i="1" s="1"/>
  <c r="R20" i="1"/>
  <c r="X20" i="1" s="1"/>
  <c r="R19" i="1"/>
  <c r="X19" i="1" s="1"/>
  <c r="R18" i="1"/>
  <c r="X18" i="1" s="1"/>
  <c r="R17" i="1"/>
  <c r="X17" i="1" s="1"/>
  <c r="R16" i="1"/>
  <c r="X16" i="1" s="1"/>
  <c r="R15" i="1"/>
  <c r="X15" i="1" s="1"/>
  <c r="R14" i="1"/>
  <c r="X14" i="1" s="1"/>
  <c r="R13" i="1"/>
  <c r="X13" i="1" s="1"/>
  <c r="R12" i="1"/>
  <c r="X12" i="1" s="1"/>
  <c r="R10" i="1"/>
  <c r="X10" i="1" s="1"/>
  <c r="R9" i="1"/>
  <c r="X9" i="1" s="1"/>
  <c r="R8" i="1"/>
  <c r="X8" i="1" s="1"/>
  <c r="R7" i="1"/>
  <c r="X7" i="1" s="1"/>
  <c r="R94" i="1" l="1"/>
  <c r="X95" i="1"/>
  <c r="R35" i="1"/>
  <c r="R28" i="1"/>
  <c r="R96" i="1"/>
  <c r="R77" i="1"/>
  <c r="R11" i="1"/>
  <c r="R6" i="1"/>
  <c r="R103" i="1" l="1"/>
  <c r="N117" i="1" l="1"/>
  <c r="N118" i="1" s="1"/>
  <c r="N119" i="1" s="1"/>
  <c r="L117" i="1"/>
  <c r="P79" i="1"/>
  <c r="P102" i="1" l="1"/>
  <c r="N102" i="1"/>
  <c r="L102" i="1"/>
  <c r="J102" i="1"/>
  <c r="P101" i="1"/>
  <c r="N101" i="1"/>
  <c r="L101" i="1"/>
  <c r="J101" i="1"/>
  <c r="P100" i="1"/>
  <c r="N100" i="1"/>
  <c r="L100" i="1"/>
  <c r="J100" i="1"/>
  <c r="P99" i="1"/>
  <c r="N99" i="1"/>
  <c r="L99" i="1"/>
  <c r="J99" i="1"/>
  <c r="P98" i="1"/>
  <c r="N98" i="1"/>
  <c r="L98" i="1"/>
  <c r="J98" i="1"/>
  <c r="P97" i="1"/>
  <c r="N97" i="1"/>
  <c r="L97" i="1"/>
  <c r="J97" i="1"/>
  <c r="P95" i="1"/>
  <c r="N95" i="1"/>
  <c r="N94" i="1" s="1"/>
  <c r="L95" i="1"/>
  <c r="L94" i="1" s="1"/>
  <c r="J95" i="1"/>
  <c r="J94" i="1" s="1"/>
  <c r="P93" i="1"/>
  <c r="N93" i="1"/>
  <c r="L93" i="1"/>
  <c r="J93" i="1"/>
  <c r="P92" i="1"/>
  <c r="N92" i="1"/>
  <c r="L92" i="1"/>
  <c r="J92" i="1"/>
  <c r="P91" i="1"/>
  <c r="N91" i="1"/>
  <c r="L91" i="1"/>
  <c r="J91" i="1"/>
  <c r="P90" i="1"/>
  <c r="N90" i="1"/>
  <c r="L90" i="1"/>
  <c r="J90" i="1"/>
  <c r="P89" i="1"/>
  <c r="N89" i="1"/>
  <c r="L89" i="1"/>
  <c r="J89" i="1"/>
  <c r="P88" i="1"/>
  <c r="N88" i="1"/>
  <c r="L88" i="1"/>
  <c r="J88" i="1"/>
  <c r="P87" i="1"/>
  <c r="N87" i="1"/>
  <c r="L87" i="1"/>
  <c r="J87" i="1"/>
  <c r="P86" i="1"/>
  <c r="N86" i="1"/>
  <c r="L86" i="1"/>
  <c r="J86" i="1"/>
  <c r="P85" i="1"/>
  <c r="N85" i="1"/>
  <c r="L85" i="1"/>
  <c r="J85" i="1"/>
  <c r="P84" i="1"/>
  <c r="N84" i="1"/>
  <c r="L84" i="1"/>
  <c r="J84" i="1"/>
  <c r="P83" i="1"/>
  <c r="N83" i="1"/>
  <c r="L83" i="1"/>
  <c r="J83" i="1"/>
  <c r="P82" i="1"/>
  <c r="N82" i="1"/>
  <c r="L82" i="1"/>
  <c r="J82" i="1"/>
  <c r="P81" i="1"/>
  <c r="N81" i="1"/>
  <c r="L81" i="1"/>
  <c r="J81" i="1"/>
  <c r="P80" i="1"/>
  <c r="N80" i="1"/>
  <c r="L80" i="1"/>
  <c r="J80" i="1"/>
  <c r="N79" i="1"/>
  <c r="L79" i="1"/>
  <c r="J79" i="1"/>
  <c r="P78" i="1"/>
  <c r="N78" i="1"/>
  <c r="L78" i="1"/>
  <c r="J78" i="1"/>
  <c r="P76" i="1"/>
  <c r="N76" i="1"/>
  <c r="L76" i="1"/>
  <c r="Y75" i="1"/>
  <c r="Z75" i="1" s="1"/>
  <c r="P75" i="1"/>
  <c r="N75" i="1"/>
  <c r="L75" i="1"/>
  <c r="J75" i="1"/>
  <c r="Y74" i="1"/>
  <c r="Z74" i="1" s="1"/>
  <c r="P74" i="1"/>
  <c r="N74" i="1"/>
  <c r="L74" i="1"/>
  <c r="J74" i="1"/>
  <c r="Y73" i="1"/>
  <c r="Z73" i="1" s="1"/>
  <c r="P73" i="1"/>
  <c r="N73" i="1"/>
  <c r="L73" i="1"/>
  <c r="J73" i="1"/>
  <c r="Y72" i="1"/>
  <c r="Z72" i="1" s="1"/>
  <c r="P72" i="1"/>
  <c r="N72" i="1"/>
  <c r="L72" i="1"/>
  <c r="J72" i="1"/>
  <c r="Y71" i="1"/>
  <c r="Z71" i="1" s="1"/>
  <c r="P71" i="1"/>
  <c r="N71" i="1"/>
  <c r="L71" i="1"/>
  <c r="J71" i="1"/>
  <c r="Y70" i="1"/>
  <c r="Z70" i="1" s="1"/>
  <c r="P70" i="1"/>
  <c r="N70" i="1"/>
  <c r="L70" i="1"/>
  <c r="J70" i="1"/>
  <c r="Y69" i="1"/>
  <c r="Z69" i="1" s="1"/>
  <c r="P69" i="1"/>
  <c r="N69" i="1"/>
  <c r="L69" i="1"/>
  <c r="J69" i="1"/>
  <c r="Y68" i="1"/>
  <c r="Z68" i="1" s="1"/>
  <c r="P68" i="1"/>
  <c r="N68" i="1"/>
  <c r="L68" i="1"/>
  <c r="J68" i="1"/>
  <c r="Y67" i="1"/>
  <c r="Z67" i="1" s="1"/>
  <c r="P67" i="1"/>
  <c r="N67" i="1"/>
  <c r="L67" i="1"/>
  <c r="J67" i="1"/>
  <c r="Y66" i="1"/>
  <c r="Z66" i="1" s="1"/>
  <c r="P66" i="1"/>
  <c r="N66" i="1"/>
  <c r="L66" i="1"/>
  <c r="J66" i="1"/>
  <c r="Y65" i="1"/>
  <c r="Z65" i="1" s="1"/>
  <c r="P65" i="1"/>
  <c r="N65" i="1"/>
  <c r="L65" i="1"/>
  <c r="J65" i="1"/>
  <c r="Y64" i="1"/>
  <c r="Z64" i="1" s="1"/>
  <c r="P64" i="1"/>
  <c r="N64" i="1"/>
  <c r="L64" i="1"/>
  <c r="J64" i="1"/>
  <c r="Y63" i="1"/>
  <c r="Z63" i="1" s="1"/>
  <c r="P63" i="1"/>
  <c r="N63" i="1"/>
  <c r="L63" i="1"/>
  <c r="J63" i="1"/>
  <c r="Y62" i="1"/>
  <c r="Z62" i="1" s="1"/>
  <c r="P62" i="1"/>
  <c r="N62" i="1"/>
  <c r="L62" i="1"/>
  <c r="J62" i="1"/>
  <c r="Y61" i="1"/>
  <c r="Z61" i="1" s="1"/>
  <c r="P61" i="1"/>
  <c r="N61" i="1"/>
  <c r="L61" i="1"/>
  <c r="J61" i="1"/>
  <c r="Y60" i="1"/>
  <c r="Z60" i="1" s="1"/>
  <c r="P60" i="1"/>
  <c r="N60" i="1"/>
  <c r="L60" i="1"/>
  <c r="J60" i="1"/>
  <c r="Y59" i="1"/>
  <c r="Z59" i="1" s="1"/>
  <c r="P59" i="1"/>
  <c r="N59" i="1"/>
  <c r="L59" i="1"/>
  <c r="J59" i="1"/>
  <c r="Y58" i="1"/>
  <c r="Z58" i="1" s="1"/>
  <c r="P58" i="1"/>
  <c r="N58" i="1"/>
  <c r="L58" i="1"/>
  <c r="J58" i="1"/>
  <c r="Y57" i="1"/>
  <c r="Z57" i="1" s="1"/>
  <c r="P57" i="1"/>
  <c r="N57" i="1"/>
  <c r="L57" i="1"/>
  <c r="J57" i="1"/>
  <c r="P56" i="1"/>
  <c r="N56" i="1"/>
  <c r="L56" i="1"/>
  <c r="J56" i="1"/>
  <c r="P55" i="1"/>
  <c r="N55" i="1"/>
  <c r="L55" i="1"/>
  <c r="J55" i="1"/>
  <c r="Y54" i="1"/>
  <c r="Z54" i="1" s="1"/>
  <c r="P54" i="1"/>
  <c r="N54" i="1"/>
  <c r="L54" i="1"/>
  <c r="J54" i="1"/>
  <c r="Y53" i="1"/>
  <c r="Z53" i="1" s="1"/>
  <c r="P53" i="1"/>
  <c r="N53" i="1"/>
  <c r="L53" i="1"/>
  <c r="J53" i="1"/>
  <c r="Y52" i="1"/>
  <c r="Z52" i="1" s="1"/>
  <c r="P52" i="1"/>
  <c r="N52" i="1"/>
  <c r="L52" i="1"/>
  <c r="J52" i="1"/>
  <c r="Y51" i="1"/>
  <c r="Z51" i="1" s="1"/>
  <c r="P51" i="1"/>
  <c r="N51" i="1"/>
  <c r="L51" i="1"/>
  <c r="J51" i="1"/>
  <c r="Y50" i="1"/>
  <c r="Z50" i="1" s="1"/>
  <c r="P50" i="1"/>
  <c r="N50" i="1"/>
  <c r="L50" i="1"/>
  <c r="J50" i="1"/>
  <c r="Y49" i="1"/>
  <c r="Z49" i="1" s="1"/>
  <c r="N49" i="1"/>
  <c r="L49" i="1"/>
  <c r="J49" i="1"/>
  <c r="Y48" i="1"/>
  <c r="Z48" i="1" s="1"/>
  <c r="P48" i="1"/>
  <c r="N48" i="1"/>
  <c r="L48" i="1"/>
  <c r="J48" i="1"/>
  <c r="Y47" i="1"/>
  <c r="Z47" i="1" s="1"/>
  <c r="P47" i="1"/>
  <c r="N47" i="1"/>
  <c r="L47" i="1"/>
  <c r="J47" i="1"/>
  <c r="Y46" i="1"/>
  <c r="Z46" i="1" s="1"/>
  <c r="P46" i="1"/>
  <c r="N46" i="1"/>
  <c r="L46" i="1"/>
  <c r="J46" i="1"/>
  <c r="Y45" i="1"/>
  <c r="Z45" i="1" s="1"/>
  <c r="P45" i="1"/>
  <c r="N45" i="1"/>
  <c r="L45" i="1"/>
  <c r="J45" i="1"/>
  <c r="Y44" i="1"/>
  <c r="Z44" i="1" s="1"/>
  <c r="P44" i="1"/>
  <c r="N44" i="1"/>
  <c r="L44" i="1"/>
  <c r="J44" i="1"/>
  <c r="Y43" i="1"/>
  <c r="Z43" i="1" s="1"/>
  <c r="P43" i="1"/>
  <c r="N43" i="1"/>
  <c r="L43" i="1"/>
  <c r="J43" i="1"/>
  <c r="Y42" i="1"/>
  <c r="Z42" i="1" s="1"/>
  <c r="P42" i="1"/>
  <c r="N42" i="1"/>
  <c r="L42" i="1"/>
  <c r="J42" i="1"/>
  <c r="Y41" i="1"/>
  <c r="Z41" i="1" s="1"/>
  <c r="P41" i="1"/>
  <c r="N41" i="1"/>
  <c r="L41" i="1"/>
  <c r="J41" i="1"/>
  <c r="Y40" i="1"/>
  <c r="Z40" i="1" s="1"/>
  <c r="P40" i="1"/>
  <c r="N40" i="1"/>
  <c r="L40" i="1"/>
  <c r="J40" i="1"/>
  <c r="Y39" i="1"/>
  <c r="Z39" i="1" s="1"/>
  <c r="P39" i="1"/>
  <c r="N39" i="1"/>
  <c r="L39" i="1"/>
  <c r="J39" i="1"/>
  <c r="Y38" i="1"/>
  <c r="Z38" i="1" s="1"/>
  <c r="P38" i="1"/>
  <c r="N38" i="1"/>
  <c r="L38" i="1"/>
  <c r="J38" i="1"/>
  <c r="Y37" i="1"/>
  <c r="Z37" i="1" s="1"/>
  <c r="P37" i="1"/>
  <c r="N37" i="1"/>
  <c r="L37" i="1"/>
  <c r="J37" i="1"/>
  <c r="Y36" i="1"/>
  <c r="Z36" i="1" s="1"/>
  <c r="P36" i="1"/>
  <c r="N36" i="1"/>
  <c r="L36" i="1"/>
  <c r="J36" i="1"/>
  <c r="Y34" i="1"/>
  <c r="Z34" i="1" s="1"/>
  <c r="P34" i="1"/>
  <c r="N34" i="1"/>
  <c r="L34" i="1"/>
  <c r="J34" i="1"/>
  <c r="Y33" i="1"/>
  <c r="Z33" i="1" s="1"/>
  <c r="P33" i="1"/>
  <c r="N33" i="1"/>
  <c r="L33" i="1"/>
  <c r="J33" i="1"/>
  <c r="Y32" i="1"/>
  <c r="Z32" i="1" s="1"/>
  <c r="P32" i="1"/>
  <c r="N32" i="1"/>
  <c r="L32" i="1"/>
  <c r="J32" i="1"/>
  <c r="Y31" i="1"/>
  <c r="Z31" i="1" s="1"/>
  <c r="P31" i="1"/>
  <c r="N31" i="1"/>
  <c r="L31" i="1"/>
  <c r="J31" i="1"/>
  <c r="Y30" i="1"/>
  <c r="Z30" i="1" s="1"/>
  <c r="P30" i="1"/>
  <c r="N30" i="1"/>
  <c r="L30" i="1"/>
  <c r="J30" i="1"/>
  <c r="Y29" i="1"/>
  <c r="Z29" i="1" s="1"/>
  <c r="P29" i="1"/>
  <c r="N29" i="1"/>
  <c r="L29" i="1"/>
  <c r="J29" i="1"/>
  <c r="P27" i="1"/>
  <c r="N27" i="1"/>
  <c r="L27" i="1"/>
  <c r="P26" i="1"/>
  <c r="N26" i="1"/>
  <c r="L26" i="1"/>
  <c r="P25" i="1"/>
  <c r="N25" i="1"/>
  <c r="L25" i="1"/>
  <c r="N24" i="1"/>
  <c r="L24" i="1"/>
  <c r="P23" i="1"/>
  <c r="N23" i="1"/>
  <c r="L23" i="1"/>
  <c r="P22" i="1"/>
  <c r="N22" i="1"/>
  <c r="L22" i="1"/>
  <c r="Y21" i="1"/>
  <c r="Z21" i="1" s="1"/>
  <c r="P21" i="1"/>
  <c r="N21" i="1"/>
  <c r="L21" i="1"/>
  <c r="J21" i="1"/>
  <c r="Y20" i="1"/>
  <c r="Z20" i="1" s="1"/>
  <c r="P20" i="1"/>
  <c r="N20" i="1"/>
  <c r="L20" i="1"/>
  <c r="J20" i="1"/>
  <c r="Y19" i="1"/>
  <c r="Z19" i="1" s="1"/>
  <c r="P19" i="1"/>
  <c r="N19" i="1"/>
  <c r="L19" i="1"/>
  <c r="J19" i="1"/>
  <c r="Y18" i="1"/>
  <c r="Z18" i="1" s="1"/>
  <c r="P18" i="1"/>
  <c r="N18" i="1"/>
  <c r="L18" i="1"/>
  <c r="J18" i="1"/>
  <c r="Y17" i="1"/>
  <c r="Z17" i="1" s="1"/>
  <c r="P17" i="1"/>
  <c r="N17" i="1"/>
  <c r="L17" i="1"/>
  <c r="J17" i="1"/>
  <c r="Y16" i="1"/>
  <c r="Z16" i="1" s="1"/>
  <c r="P16" i="1"/>
  <c r="N16" i="1"/>
  <c r="L16" i="1"/>
  <c r="J16" i="1"/>
  <c r="Y15" i="1"/>
  <c r="Z15" i="1" s="1"/>
  <c r="P15" i="1"/>
  <c r="N15" i="1"/>
  <c r="L15" i="1"/>
  <c r="J15" i="1"/>
  <c r="Y14" i="1"/>
  <c r="Z14" i="1" s="1"/>
  <c r="P14" i="1"/>
  <c r="N14" i="1"/>
  <c r="L14" i="1"/>
  <c r="J14" i="1"/>
  <c r="Y13" i="1"/>
  <c r="Z13" i="1" s="1"/>
  <c r="P13" i="1"/>
  <c r="N13" i="1"/>
  <c r="L13" i="1"/>
  <c r="J13" i="1"/>
  <c r="Y12" i="1"/>
  <c r="Z12" i="1" s="1"/>
  <c r="P12" i="1"/>
  <c r="N12" i="1"/>
  <c r="L12" i="1"/>
  <c r="J12" i="1"/>
  <c r="P10" i="1"/>
  <c r="N10" i="1"/>
  <c r="L10" i="1"/>
  <c r="P9" i="1"/>
  <c r="N9" i="1"/>
  <c r="L9" i="1"/>
  <c r="P8" i="1"/>
  <c r="N8" i="1"/>
  <c r="L8" i="1"/>
  <c r="Y7" i="1"/>
  <c r="Z7" i="1" s="1"/>
  <c r="P7" i="1"/>
  <c r="N7" i="1"/>
  <c r="L7" i="1"/>
  <c r="J7" i="1"/>
  <c r="J6" i="1" s="1"/>
  <c r="Y22" i="1" l="1"/>
  <c r="Z22" i="1" s="1"/>
  <c r="P96" i="1"/>
  <c r="L6" i="1"/>
  <c r="Y102" i="1"/>
  <c r="Z102" i="1" s="1"/>
  <c r="N6" i="1"/>
  <c r="Y26" i="1"/>
  <c r="Z26" i="1" s="1"/>
  <c r="Y10" i="1"/>
  <c r="Z10" i="1" s="1"/>
  <c r="Y23" i="1"/>
  <c r="Z23" i="1" s="1"/>
  <c r="J96" i="1"/>
  <c r="Y99" i="1"/>
  <c r="Z99" i="1" s="1"/>
  <c r="J11" i="1"/>
  <c r="X94" i="1"/>
  <c r="Y94" i="1" s="1"/>
  <c r="N11" i="1"/>
  <c r="Y56" i="1"/>
  <c r="Z56" i="1" s="1"/>
  <c r="P49" i="1"/>
  <c r="Y55" i="1"/>
  <c r="Z55" i="1" s="1"/>
  <c r="Y76" i="1"/>
  <c r="Z76" i="1" s="1"/>
  <c r="P28" i="1"/>
  <c r="Y9" i="1"/>
  <c r="Z9" i="1" s="1"/>
  <c r="J35" i="1"/>
  <c r="L96" i="1"/>
  <c r="Y101" i="1"/>
  <c r="Z101" i="1" s="1"/>
  <c r="Y98" i="1"/>
  <c r="Z98" i="1" s="1"/>
  <c r="N96" i="1"/>
  <c r="Y100" i="1"/>
  <c r="Z100" i="1" s="1"/>
  <c r="Y93" i="1"/>
  <c r="Z93" i="1" s="1"/>
  <c r="Y92" i="1"/>
  <c r="Z92" i="1" s="1"/>
  <c r="J77" i="1"/>
  <c r="Y85" i="1"/>
  <c r="Z85" i="1" s="1"/>
  <c r="L77" i="1"/>
  <c r="Y84" i="1"/>
  <c r="Z84" i="1" s="1"/>
  <c r="Y25" i="1"/>
  <c r="Z25" i="1" s="1"/>
  <c r="N77" i="1"/>
  <c r="Y81" i="1"/>
  <c r="Z81" i="1" s="1"/>
  <c r="Y83" i="1"/>
  <c r="Z83" i="1" s="1"/>
  <c r="Y91" i="1"/>
  <c r="Z91" i="1" s="1"/>
  <c r="Y27" i="1"/>
  <c r="Z27" i="1" s="1"/>
  <c r="J28" i="1"/>
  <c r="Y80" i="1"/>
  <c r="Z80" i="1" s="1"/>
  <c r="Y88" i="1"/>
  <c r="Z88" i="1" s="1"/>
  <c r="Y89" i="1"/>
  <c r="Z89" i="1" s="1"/>
  <c r="L11" i="1"/>
  <c r="N28" i="1"/>
  <c r="Y8" i="1"/>
  <c r="Z8" i="1" s="1"/>
  <c r="P24" i="1"/>
  <c r="Y24" i="1" s="1"/>
  <c r="Z24" i="1" s="1"/>
  <c r="L35" i="1"/>
  <c r="Y82" i="1"/>
  <c r="Z82" i="1" s="1"/>
  <c r="Y90" i="1"/>
  <c r="Z90" i="1" s="1"/>
  <c r="P6" i="1"/>
  <c r="Y86" i="1"/>
  <c r="Z86" i="1" s="1"/>
  <c r="L28" i="1"/>
  <c r="N35" i="1"/>
  <c r="Y79" i="1"/>
  <c r="Z79" i="1" s="1"/>
  <c r="Y87" i="1"/>
  <c r="Z87" i="1" s="1"/>
  <c r="P77" i="1"/>
  <c r="P94" i="1"/>
  <c r="N103" i="1" l="1"/>
  <c r="X28" i="1"/>
  <c r="Y28" i="1" s="1"/>
  <c r="Y95" i="1"/>
  <c r="Z95" i="1" s="1"/>
  <c r="J103" i="1"/>
  <c r="X35" i="1"/>
  <c r="Y35" i="1" s="1"/>
  <c r="L103" i="1"/>
  <c r="P11" i="1"/>
  <c r="X11" i="1"/>
  <c r="Y11" i="1" s="1"/>
  <c r="P35" i="1"/>
  <c r="Y97" i="1"/>
  <c r="Z97" i="1" s="1"/>
  <c r="X96" i="1"/>
  <c r="Y96" i="1" s="1"/>
  <c r="Y78" i="1"/>
  <c r="Z78" i="1" s="1"/>
  <c r="X77" i="1"/>
  <c r="Y77" i="1" s="1"/>
  <c r="X6" i="1"/>
  <c r="P103" i="1" l="1"/>
  <c r="O117" i="1" s="1"/>
  <c r="Y6" i="1"/>
  <c r="X103" i="1"/>
  <c r="Y103" i="1" s="1"/>
</calcChain>
</file>

<file path=xl/sharedStrings.xml><?xml version="1.0" encoding="utf-8"?>
<sst xmlns="http://schemas.openxmlformats.org/spreadsheetml/2006/main" count="527" uniqueCount="242">
  <si>
    <t>ÍTEM</t>
  </si>
  <si>
    <t>DESCRIPCIÓN</t>
  </si>
  <si>
    <t>UND.</t>
  </si>
  <si>
    <t>PRECIO UNITARIO (Bs)</t>
  </si>
  <si>
    <t>CONTRATO ORIGINAL</t>
  </si>
  <si>
    <t>CONTRATO MODIFICATORIO N°2</t>
  </si>
  <si>
    <t>CONTRATO MODIFICATORIO Nº3</t>
  </si>
  <si>
    <t>CONTRATO MODIFICATORIO Nº4</t>
  </si>
  <si>
    <t>INCREMENTO O DECREMENTO</t>
  </si>
  <si>
    <t>OBSERVACIONES</t>
  </si>
  <si>
    <t>CANTIDAD</t>
  </si>
  <si>
    <t>MONTO</t>
  </si>
  <si>
    <t>PORCENTAJE</t>
  </si>
  <si>
    <t>BS.-</t>
  </si>
  <si>
    <t>[%]</t>
  </si>
  <si>
    <t>1</t>
  </si>
  <si>
    <t>MOVIMIENTO DE TIERRAS</t>
  </si>
  <si>
    <t>DESBROCE, DESTRONQUE Y LIMPIEZA</t>
  </si>
  <si>
    <t>HAS</t>
  </si>
  <si>
    <t>1a</t>
  </si>
  <si>
    <t>M3</t>
  </si>
  <si>
    <t>1b</t>
  </si>
  <si>
    <t>1c</t>
  </si>
  <si>
    <t>TRANSPORTE DE MATERIAL ; DMT=12.70 km</t>
  </si>
  <si>
    <t>M3-KM</t>
  </si>
  <si>
    <t>PAVIMENTACIÓN</t>
  </si>
  <si>
    <t>M2</t>
  </si>
  <si>
    <t>TRANSPORTE DE CAPA BASE REMOVIDA DMT 12.70 KM</t>
  </si>
  <si>
    <t>LTS</t>
  </si>
  <si>
    <t>TON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</si>
  <si>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</si>
  <si>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</si>
  <si>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</si>
  <si>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</si>
  <si>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</si>
  <si>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</si>
  <si>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11d</t>
  </si>
  <si>
    <t>11e</t>
  </si>
  <si>
    <t>TRANSPORTE DE CAPA SUB-BASE REMOVIDA  HASTA 16,00 KM</t>
  </si>
  <si>
    <t>11f</t>
  </si>
  <si>
    <t>TRANSPORTE DE CAPA SUB-BASE PROCESADA HASTA 16,00 KM</t>
  </si>
  <si>
    <t>SELLO DE FISURAS Y GRIETAS</t>
  </si>
  <si>
    <t>ML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</si>
  <si>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</si>
  <si>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</si>
  <si>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</si>
  <si>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</si>
  <si>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</si>
  <si>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</si>
  <si>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</si>
  <si>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RELLENO ESTRUCTURAL</t>
  </si>
  <si>
    <t>ACERO ESTRUCTURAL (FY=4200 KG/M2)</t>
  </si>
  <si>
    <t>KG</t>
  </si>
  <si>
    <t>CUNETA LATERAL DE CORTE, REVESTIDA DE H°S° TIPO "C" (FCK=160 KG/CM2)</t>
  </si>
  <si>
    <t>ZANJAS DE CORONAMIENTO DE H°S° TIPO "C" MENOR (FCK=160 KG/CM2)</t>
  </si>
  <si>
    <t>CUNETAS FALTANTES H°S° TIPO "C" (FCK=160 KG/CM2)</t>
  </si>
  <si>
    <t xml:space="preserve">ESCOLLERADO CON PIEDRA ACOMODADA (E=0.20 M)           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</si>
  <si>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</si>
  <si>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</si>
  <si>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</si>
  <si>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</si>
  <si>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</si>
  <si>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</si>
  <si>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</si>
  <si>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 xml:space="preserve">TUBOS DE DRENAJE PVC  D=4"                             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</si>
  <si>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</si>
  <si>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</si>
  <si>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</si>
  <si>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</si>
  <si>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PINTADO DE LA SUPERFICIE DE RODADURA 0.12 M DE ANCHO</t>
  </si>
  <si>
    <t>PINTADO DE LA SUPERFICIE DE RODADURA 0.15 M DE ANCHO</t>
  </si>
  <si>
    <t>UND</t>
  </si>
  <si>
    <t xml:space="preserve">TACHAS REFLECTIVAS BIDIRECCIONALES                    </t>
  </si>
  <si>
    <t>PZA</t>
  </si>
  <si>
    <t>GLB</t>
  </si>
  <si>
    <t>SERVICIOS PARA EL INGENIERO</t>
  </si>
  <si>
    <t>H*D</t>
  </si>
  <si>
    <t xml:space="preserve">MANTENIMIENTO, LUBRICANTES Y COMBUSTIBLE             </t>
  </si>
  <si>
    <t>V*M</t>
  </si>
  <si>
    <t>ALQUILER DE OFICINAS  VIVIENDAS Y OTRAS INSTALACIONES</t>
  </si>
  <si>
    <t>M2*MES</t>
  </si>
  <si>
    <t>MONTO TOTAL</t>
  </si>
  <si>
    <t>SUPERINTENDENTE DE OBRA</t>
  </si>
  <si>
    <t>GERENTE DE PROYECTO</t>
  </si>
  <si>
    <t>FISCAL DE OBRA</t>
  </si>
  <si>
    <t>ABC - REGIONAL TARIJA</t>
  </si>
  <si>
    <t>ancho columna 75</t>
  </si>
  <si>
    <t>ORDEN DE CAMBIO Nº1</t>
  </si>
  <si>
    <t>ORDEN DE CAMBIO Nº2</t>
  </si>
  <si>
    <t>PRESUPUESTO ACTUALIZADO SEGÚN CONTRATO MODIFICATORIO N°5 - 2022</t>
  </si>
  <si>
    <t>CONTRATO MODIFICATORIO Nº5</t>
  </si>
  <si>
    <t>CONSTRUCCIÓN Y REHABILITACIÓN TRAMO CARRETERO VILLA MONTES - LA VERTIENTE - PALO MARCADO</t>
  </si>
  <si>
    <t>EXCAVACIÓN COMÚN</t>
  </si>
  <si>
    <t>TERRAPLÉN CON MATERIAL DE PRÉSTAMO</t>
  </si>
  <si>
    <t xml:space="preserve">IMPRIMACIÓN BITUMINOSA CALZADA Y BERMA -EJECUCIÓN               </t>
  </si>
  <si>
    <t>RECONFORMACIÓN DE CAPA BASE - CALZADA (E=20 CM)</t>
  </si>
  <si>
    <t>RECONFORMACIÓN DE CAPA BASE - BERMAS (E=20 CM)</t>
  </si>
  <si>
    <t>REPOSICIÓN DE CAPA BASE GRANULAR (CALZADA Y BERMAS)</t>
  </si>
  <si>
    <t>CONCRETO ASFALTICO CON POLÍMEROS CALZADA - EJECUCIÓN</t>
  </si>
  <si>
    <t xml:space="preserve">SUMINISTRO DE ASF. DILUIDO/EMULSIÓN P/IMPRIMACIÓN    </t>
  </si>
  <si>
    <t>SUMINISTRO DE CEMENTO ASFALTICO MODIFICADO C/ POLÍMEROS P/CALZADA</t>
  </si>
  <si>
    <t>TRANSPORTE DE AGREGADOS PARA CARPETA ASFÁLTICA</t>
  </si>
  <si>
    <t>REPOSICIÓN DE CAPA SUB-BASE CON MATERIAL PROCESADO (CALZADA Y BERMAS)</t>
  </si>
  <si>
    <t>RECONFORMACIÓN DE CAPA SUB-BASE</t>
  </si>
  <si>
    <t>REHABILITACIÓN Y MANTENIMIENTO</t>
  </si>
  <si>
    <t>EXCAVACIÓN PARA ESTRUCTURAS MENORES Y ALCANTARILLAS</t>
  </si>
  <si>
    <t>HORMIGÓN SIMPLE TIPO "A" PARA OBRAS DE DRENAJE MENOR (FCK=210 KG/CM2)</t>
  </si>
  <si>
    <t>HORMIGÓN SIMPLE TIPO "B" PARA OBRAS DE DRENAJE MENOR (FCK=180 KG/CM2)</t>
  </si>
  <si>
    <t>HORMIGÓN CICLÓPEO PARA OBRAS DE DRENAJE MENOR</t>
  </si>
  <si>
    <t>PROVISIÓN Y COLOCACIÓN TUBERÍA DE H°A° D=1000 MM</t>
  </si>
  <si>
    <t>HORMIGÓN SIMPLE TIPO "E" PARA OBRAS DE DRENAJE MENOR (FCK=110 KG/CM2)</t>
  </si>
  <si>
    <t>CUNETA DE PIE DE TERRAPLÉN H°S° TIPO "C" (FCK=160 KG/CM2)</t>
  </si>
  <si>
    <t>CUNETA EN BANQUINA EN CORTE Y TERRAPLÉN H°S° TIPO "C" (FCK=160 KG/CM2)</t>
  </si>
  <si>
    <t>CORDÓN CUNETA H°S° TIPO C (FCK=160 KG/CM2)</t>
  </si>
  <si>
    <t xml:space="preserve">SUBDREN LONGITUDINAL, INCLUYE EXCAVACIÓN     </t>
  </si>
  <si>
    <t>PROVISIÓN Y COLOCADO DE ALCANTARILLA ARMCO GALVANIZADA D=1.0 M E= 2 MM.</t>
  </si>
  <si>
    <t>EXCAVACIÓN DE ENCAUCES Y CANALIZACIONES</t>
  </si>
  <si>
    <t>GAVIONES TIPO CAJÓN PARA OBRAS COMPLEMENTARIAS</t>
  </si>
  <si>
    <t>GAVIONES TIPO COLCHÓN PARA OBRAS COMPLEMENTARIAS 6X2X3</t>
  </si>
  <si>
    <t>CONFORMACIÓN DE SUELO CEMENTO</t>
  </si>
  <si>
    <t>DEMOLICIÓN DE ESTRUCTURAS DE HORMIGÓN SIMPLE</t>
  </si>
  <si>
    <t>DEMOLICIÓN DE ESTRUCTURAS DE HORMIGÓN ARMADO</t>
  </si>
  <si>
    <t>DEMOLICIÓN DE ESTRUCTURAS DE HORMIGÓN CICLÓPEO</t>
  </si>
  <si>
    <t>DEMOLICIÓN DE ESTRUCTURAS DE MAMPOSTERÍA DE PIEDRA</t>
  </si>
  <si>
    <t>DEMOLICIÓN DE ESTRUCTURAS DE ZAMPEADO DE PIEDRA</t>
  </si>
  <si>
    <t>REMOCIÓN DE PAVIMENTO</t>
  </si>
  <si>
    <t>REMOCIÓN DE ALCANTARILLA ARMCO GALVANIZADA D=1.0 E=2MM</t>
  </si>
  <si>
    <t>SEÑALIZACIÓN Y SEGURIDAD VIAL</t>
  </si>
  <si>
    <t xml:space="preserve">DEFENSAS LATERALES METÁLICAS, INCLUYE TERMINALES     </t>
  </si>
  <si>
    <t>SEÑALIZACIÓN HORIZONTAL CON SÍMBOLOS Y LETRAS</t>
  </si>
  <si>
    <t xml:space="preserve">SEÑAL PREVENTIVA CUADRANGULAR (0.6 X 0.6 M)        </t>
  </si>
  <si>
    <t>SEÑAL REGLAMENTARIA OCTOGONAL "PARE" 0.6 M DE ALTURA</t>
  </si>
  <si>
    <t xml:space="preserve">SEÑAL REGLAMENTARIA TRIANGULAR "CEDA" 1.20 M DE LADO  </t>
  </si>
  <si>
    <t xml:space="preserve">SEÑAL REGLAMENTARIA (0.60 X 0.90 M)        </t>
  </si>
  <si>
    <t xml:space="preserve">SEÑAL INFORMATIVA  DE DESTINO 2.20 X 1.10M                </t>
  </si>
  <si>
    <t xml:space="preserve">SEÑAL INFORMATIVA  DE DESTINO 2.20 X 0.60M                </t>
  </si>
  <si>
    <t xml:space="preserve">SEÑAL INFORMATIVA  DE DESTINO 2.40 X 1.10M                </t>
  </si>
  <si>
    <t xml:space="preserve">SEÑAL INFORMATIVA  DE DESTINO 2.80 X 1.10M                </t>
  </si>
  <si>
    <t xml:space="preserve">SEÑAL INFORMATIVA  DE DESTINO 1.60X1.10M                </t>
  </si>
  <si>
    <t xml:space="preserve">SEÑAL INFORMATIVA  DE SERVICIO (0.50X0.50 M) </t>
  </si>
  <si>
    <t>REMOCIÓN DE SEÑALIZACIÓN VERTICAL</t>
  </si>
  <si>
    <t>MEDIDAS DE MITIGACIÓN AMBIENTAL</t>
  </si>
  <si>
    <t xml:space="preserve">SERVICIO DE ALIMENTACIÓN                             </t>
  </si>
  <si>
    <t>PROVISIÓN DE VAGONETA DOBLE TRACCIÓN</t>
  </si>
  <si>
    <t xml:space="preserve">PROVISIÓN DE CAMIONETA DOBLE TRACCIÓN, CABINA DOBLE </t>
  </si>
  <si>
    <t>GRUPO ELECTRÓGENO</t>
  </si>
  <si>
    <t>UN*DÍA</t>
  </si>
  <si>
    <t>Ing. Iván Danilo Garnica Rocha</t>
  </si>
  <si>
    <t>Ing. Eyber López López</t>
  </si>
  <si>
    <t>EMPRESA ESTRATÉGICA BOLIVIANA DE CONSTRUCCIÓN
Y CONSERVACIÓN DE INFRAESTRUCTURA CIVIL (EBC)</t>
  </si>
  <si>
    <t>TIPO</t>
  </si>
  <si>
    <t>CODIGO</t>
  </si>
  <si>
    <t>G</t>
  </si>
  <si>
    <t>I</t>
  </si>
  <si>
    <t>1.1</t>
  </si>
  <si>
    <t>2.2</t>
  </si>
  <si>
    <t>3.3</t>
  </si>
  <si>
    <t>4.4</t>
  </si>
  <si>
    <t>5.5</t>
  </si>
  <si>
    <t>2.1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</si>
  <si>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</si>
  <si>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</si>
  <si>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</si>
  <si>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</si>
  <si>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</si>
  <si>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</si>
  <si>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</si>
  <si>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</si>
  <si>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</si>
  <si>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</si>
  <si>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</si>
  <si>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</si>
  <si>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</si>
  <si>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</si>
  <si>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3.1</t>
  </si>
  <si>
    <t>3.2</t>
  </si>
  <si>
    <t>3.4</t>
  </si>
  <si>
    <t>3.5</t>
  </si>
  <si>
    <t>3.6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</si>
  <si>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</si>
  <si>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</si>
  <si>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</si>
  <si>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</si>
  <si>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</si>
  <si>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</si>
  <si>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</si>
  <si>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</si>
  <si>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</si>
  <si>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</si>
  <si>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</si>
  <si>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</si>
  <si>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</si>
  <si>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</si>
  <si>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</si>
  <si>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</si>
  <si>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</si>
  <si>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</si>
  <si>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</si>
  <si>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</si>
  <si>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</si>
  <si>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</si>
  <si>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</si>
  <si>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</si>
  <si>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</si>
  <si>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</si>
  <si>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</si>
  <si>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</si>
  <si>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</si>
  <si>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</si>
  <si>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</si>
  <si>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</si>
  <si>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</si>
  <si>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</si>
  <si>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</si>
  <si>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</si>
  <si>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</si>
  <si>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</si>
  <si>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</si>
  <si>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</si>
  <si>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5.1</t>
  </si>
  <si>
    <t>5.3</t>
  </si>
  <si>
    <t>6.1</t>
  </si>
  <si>
    <t>7.2</t>
  </si>
  <si>
    <t>5.2</t>
  </si>
  <si>
    <t>5.4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</si>
  <si>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</si>
  <si>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</si>
  <si>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</si>
  <si>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</si>
  <si>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</si>
  <si>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</si>
  <si>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</si>
  <si>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</si>
  <si>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</si>
  <si>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</si>
  <si>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</si>
  <si>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7.1</t>
  </si>
  <si>
    <t>7.3</t>
  </si>
  <si>
    <t>7.4</t>
  </si>
  <si>
    <t>7.5</t>
  </si>
  <si>
    <t>7.6</t>
  </si>
  <si>
    <t>SIMBOLO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</si>
</sst>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#,##0.00_ ;\-#,##0.00\ "/>
    <numFmt numFmtId="167" formatCode="0.00000"/>
    <numFmt numFmtId="168" formatCode="_(* #,##0.00000_);_(* \(#,##0.000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vantGarde Bk B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u/>
      <sz val="22"/>
      <color theme="1"/>
      <name val="Times New Roman"/>
      <family val="1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49" fontId="8" fillId="2" borderId="7" xfId="4" applyNumberFormat="1" applyFont="1" applyFill="1" applyBorder="1" applyAlignment="1">
      <alignment horizontal="center" vertical="center"/>
    </xf>
    <xf numFmtId="0" fontId="8" fillId="2" borderId="7" xfId="4" applyFont="1" applyFill="1" applyBorder="1" applyAlignment="1">
      <alignment vertical="center"/>
    </xf>
    <xf numFmtId="0" fontId="9" fillId="2" borderId="7" xfId="4" applyFont="1" applyFill="1" applyBorder="1" applyAlignment="1">
      <alignment horizontal="center" vertical="center"/>
    </xf>
    <xf numFmtId="165" fontId="2" fillId="2" borderId="7" xfId="3" applyFont="1" applyFill="1" applyBorder="1" applyAlignment="1">
      <alignment vertical="center"/>
    </xf>
    <xf numFmtId="43" fontId="9" fillId="2" borderId="7" xfId="4" applyNumberFormat="1" applyFont="1" applyFill="1" applyBorder="1" applyAlignment="1">
      <alignment horizontal="right" vertical="center"/>
    </xf>
    <xf numFmtId="165" fontId="2" fillId="2" borderId="13" xfId="3" applyFont="1" applyFill="1" applyBorder="1" applyAlignment="1">
      <alignment vertical="center"/>
    </xf>
    <xf numFmtId="4" fontId="2" fillId="2" borderId="13" xfId="3" applyNumberFormat="1" applyFont="1" applyFill="1" applyBorder="1" applyAlignment="1">
      <alignment vertical="center"/>
    </xf>
    <xf numFmtId="10" fontId="2" fillId="2" borderId="13" xfId="2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49" fontId="9" fillId="3" borderId="7" xfId="5" applyNumberFormat="1" applyFont="1" applyFill="1" applyBorder="1" applyAlignment="1" applyProtection="1">
      <alignment horizontal="center" vertical="center" wrapText="1"/>
      <protection locked="0"/>
    </xf>
    <xf numFmtId="0" fontId="9" fillId="3" borderId="7" xfId="4" applyFont="1" applyFill="1" applyBorder="1" applyAlignment="1">
      <alignment vertical="center" wrapText="1"/>
    </xf>
    <xf numFmtId="0" fontId="9" fillId="3" borderId="7" xfId="4" applyFont="1" applyFill="1" applyBorder="1" applyAlignment="1">
      <alignment horizontal="center" vertical="center" wrapText="1"/>
    </xf>
    <xf numFmtId="43" fontId="9" fillId="3" borderId="7" xfId="6" applyNumberFormat="1" applyFont="1" applyFill="1" applyBorder="1" applyAlignment="1" applyProtection="1">
      <alignment horizontal="right" vertical="center" wrapText="1"/>
      <protection locked="0"/>
    </xf>
    <xf numFmtId="4" fontId="11" fillId="0" borderId="7" xfId="3" applyNumberFormat="1" applyFont="1" applyFill="1" applyBorder="1" applyAlignment="1">
      <alignment vertical="center" wrapText="1"/>
    </xf>
    <xf numFmtId="10" fontId="11" fillId="0" borderId="7" xfId="2" applyNumberFormat="1" applyFont="1" applyFill="1" applyBorder="1" applyAlignment="1">
      <alignment vertical="center" wrapText="1"/>
    </xf>
    <xf numFmtId="10" fontId="11" fillId="0" borderId="7" xfId="2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0" fillId="0" borderId="7" xfId="0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3" fontId="11" fillId="0" borderId="7" xfId="3" applyNumberFormat="1" applyFont="1" applyFill="1" applyBorder="1" applyAlignment="1">
      <alignment horizontal="left" vertical="center" indent="3"/>
    </xf>
    <xf numFmtId="165" fontId="11" fillId="0" borderId="7" xfId="3" applyFont="1" applyFill="1" applyBorder="1" applyAlignment="1">
      <alignment vertical="center"/>
    </xf>
    <xf numFmtId="4" fontId="11" fillId="0" borderId="7" xfId="3" applyNumberFormat="1" applyFont="1" applyFill="1" applyBorder="1" applyAlignment="1">
      <alignment vertical="center"/>
    </xf>
    <xf numFmtId="10" fontId="11" fillId="0" borderId="7" xfId="2" applyNumberFormat="1" applyFont="1" applyFill="1" applyBorder="1" applyAlignment="1">
      <alignment vertical="center"/>
    </xf>
    <xf numFmtId="10" fontId="11" fillId="0" borderId="7" xfId="2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vertical="center"/>
    </xf>
    <xf numFmtId="165" fontId="12" fillId="2" borderId="7" xfId="0" applyNumberFormat="1" applyFont="1" applyFill="1" applyBorder="1" applyAlignment="1">
      <alignment horizontal="center" vertical="center"/>
    </xf>
    <xf numFmtId="165" fontId="12" fillId="2" borderId="7" xfId="3" applyFont="1" applyFill="1" applyBorder="1" applyAlignment="1">
      <alignment vertical="center"/>
    </xf>
    <xf numFmtId="165" fontId="8" fillId="2" borderId="7" xfId="3" applyFont="1" applyFill="1" applyBorder="1" applyAlignment="1">
      <alignment vertical="center"/>
    </xf>
    <xf numFmtId="4" fontId="2" fillId="2" borderId="7" xfId="3" applyNumberFormat="1" applyFont="1" applyFill="1" applyBorder="1" applyAlignment="1">
      <alignment vertical="center"/>
    </xf>
    <xf numFmtId="10" fontId="2" fillId="2" borderId="7" xfId="2" applyNumberFormat="1" applyFont="1" applyFill="1" applyBorder="1" applyAlignment="1">
      <alignment vertical="center"/>
    </xf>
    <xf numFmtId="10" fontId="2" fillId="2" borderId="7" xfId="2" applyNumberFormat="1" applyFont="1" applyFill="1" applyBorder="1" applyAlignment="1">
      <alignment horizontal="center" vertical="center"/>
    </xf>
    <xf numFmtId="49" fontId="9" fillId="0" borderId="7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4" applyFont="1" applyBorder="1" applyAlignment="1">
      <alignment vertical="center" wrapText="1"/>
    </xf>
    <xf numFmtId="0" fontId="9" fillId="0" borderId="7" xfId="4" applyFont="1" applyBorder="1" applyAlignment="1">
      <alignment horizontal="center" vertical="center" wrapText="1"/>
    </xf>
    <xf numFmtId="43" fontId="9" fillId="0" borderId="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7" xfId="6" applyNumberFormat="1" applyFont="1" applyFill="1" applyBorder="1" applyAlignment="1" applyProtection="1">
      <alignment horizontal="center" vertical="center" wrapText="1"/>
      <protection locked="0"/>
    </xf>
    <xf numFmtId="43" fontId="9" fillId="0" borderId="7" xfId="6" applyNumberFormat="1" applyFont="1" applyFill="1" applyBorder="1" applyAlignment="1" applyProtection="1">
      <alignment horizontal="left" vertical="center" wrapText="1" indent="3"/>
      <protection locked="0"/>
    </xf>
    <xf numFmtId="0" fontId="5" fillId="4" borderId="0" xfId="0" applyFont="1" applyFill="1"/>
    <xf numFmtId="0" fontId="13" fillId="0" borderId="0" xfId="0" applyFont="1"/>
    <xf numFmtId="0" fontId="0" fillId="0" borderId="0" xfId="0" applyAlignment="1">
      <alignment vertical="center"/>
    </xf>
    <xf numFmtId="165" fontId="11" fillId="3" borderId="7" xfId="3" applyFont="1" applyFill="1" applyBorder="1" applyAlignment="1">
      <alignment vertical="center"/>
    </xf>
    <xf numFmtId="4" fontId="11" fillId="3" borderId="7" xfId="3" applyNumberFormat="1" applyFont="1" applyFill="1" applyBorder="1" applyAlignment="1">
      <alignment vertical="center"/>
    </xf>
    <xf numFmtId="10" fontId="11" fillId="3" borderId="7" xfId="2" applyNumberFormat="1" applyFont="1" applyFill="1" applyBorder="1" applyAlignment="1">
      <alignment vertical="center"/>
    </xf>
    <xf numFmtId="10" fontId="11" fillId="3" borderId="7" xfId="2" applyNumberFormat="1" applyFont="1" applyFill="1" applyBorder="1" applyAlignment="1">
      <alignment horizontal="center" vertical="center"/>
    </xf>
    <xf numFmtId="0" fontId="5" fillId="3" borderId="0" xfId="0" applyFont="1" applyFill="1"/>
    <xf numFmtId="0" fontId="5" fillId="5" borderId="0" xfId="0" applyFont="1" applyFill="1"/>
    <xf numFmtId="165" fontId="2" fillId="2" borderId="7" xfId="0" applyNumberFormat="1" applyFont="1" applyFill="1" applyBorder="1" applyAlignment="1">
      <alignment horizontal="center" vertical="center"/>
    </xf>
    <xf numFmtId="0" fontId="5" fillId="6" borderId="0" xfId="0" applyFont="1" applyFill="1"/>
    <xf numFmtId="0" fontId="9" fillId="0" borderId="7" xfId="4" applyFont="1" applyBorder="1" applyAlignment="1">
      <alignment vertical="center"/>
    </xf>
    <xf numFmtId="43" fontId="9" fillId="0" borderId="7" xfId="6" applyNumberFormat="1" applyFont="1" applyFill="1" applyBorder="1" applyAlignment="1">
      <alignment horizontal="right" vertical="center" wrapText="1"/>
    </xf>
    <xf numFmtId="0" fontId="5" fillId="7" borderId="0" xfId="0" applyFont="1" applyFill="1"/>
    <xf numFmtId="0" fontId="9" fillId="3" borderId="7" xfId="4" applyFont="1" applyFill="1" applyBorder="1" applyAlignment="1">
      <alignment vertical="center"/>
    </xf>
    <xf numFmtId="43" fontId="9" fillId="0" borderId="7" xfId="6" applyNumberFormat="1" applyFont="1" applyFill="1" applyBorder="1" applyAlignment="1">
      <alignment horizontal="left" vertical="center" wrapText="1" indent="3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5" xfId="3" applyFont="1" applyFill="1" applyBorder="1" applyAlignment="1">
      <alignment horizontal="center" vertical="center"/>
    </xf>
    <xf numFmtId="165" fontId="2" fillId="2" borderId="13" xfId="3" applyFont="1" applyFill="1" applyBorder="1" applyAlignment="1">
      <alignment horizontal="right" vertical="center"/>
    </xf>
    <xf numFmtId="165" fontId="2" fillId="2" borderId="5" xfId="3" applyFont="1" applyFill="1" applyBorder="1" applyAlignment="1">
      <alignment horizontal="right" vertical="center"/>
    </xf>
    <xf numFmtId="4" fontId="2" fillId="2" borderId="13" xfId="1" applyNumberFormat="1" applyFont="1" applyFill="1" applyBorder="1" applyAlignment="1">
      <alignment horizontal="right" vertical="center" indent="1"/>
    </xf>
    <xf numFmtId="10" fontId="2" fillId="2" borderId="13" xfId="2" applyNumberFormat="1" applyFont="1" applyFill="1" applyBorder="1" applyAlignment="1">
      <alignment horizontal="right" vertical="center"/>
    </xf>
    <xf numFmtId="2" fontId="5" fillId="0" borderId="0" xfId="0" applyNumberFormat="1" applyFont="1"/>
    <xf numFmtId="165" fontId="5" fillId="0" borderId="0" xfId="3" applyFont="1"/>
    <xf numFmtId="166" fontId="6" fillId="0" borderId="0" xfId="1" applyNumberFormat="1" applyFont="1"/>
    <xf numFmtId="167" fontId="5" fillId="0" borderId="0" xfId="0" applyNumberFormat="1" applyFont="1"/>
    <xf numFmtId="2" fontId="14" fillId="0" borderId="0" xfId="0" applyNumberFormat="1" applyFont="1"/>
    <xf numFmtId="166" fontId="5" fillId="0" borderId="0" xfId="1" applyNumberFormat="1" applyFont="1"/>
    <xf numFmtId="0" fontId="9" fillId="8" borderId="0" xfId="7" applyFont="1" applyFill="1" applyAlignment="1">
      <alignment horizontal="center" vertical="center"/>
    </xf>
    <xf numFmtId="165" fontId="1" fillId="0" borderId="0" xfId="3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8" borderId="0" xfId="7" applyFont="1" applyFill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6" fillId="0" borderId="0" xfId="3" applyFont="1" applyAlignment="1">
      <alignment horizontal="center"/>
    </xf>
    <xf numFmtId="168" fontId="6" fillId="0" borderId="0" xfId="0" applyNumberFormat="1" applyFont="1" applyAlignment="1">
      <alignment horizontal="center"/>
    </xf>
    <xf numFmtId="165" fontId="6" fillId="0" borderId="0" xfId="3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3" applyFont="1" applyAlignment="1">
      <alignment horizontal="left" vertical="center" wrapText="1"/>
    </xf>
    <xf numFmtId="0" fontId="19" fillId="0" borderId="0" xfId="0" applyFont="1"/>
    <xf numFmtId="165" fontId="19" fillId="0" borderId="0" xfId="3" applyFont="1"/>
    <xf numFmtId="165" fontId="0" fillId="0" borderId="0" xfId="3" applyFont="1"/>
    <xf numFmtId="165" fontId="11" fillId="0" borderId="7" xfId="3" applyFont="1" applyFill="1" applyBorder="1" applyAlignment="1">
      <alignment vertical="center" wrapText="1"/>
    </xf>
    <xf numFmtId="165" fontId="9" fillId="9" borderId="7" xfId="3" applyFont="1" applyFill="1" applyBorder="1" applyAlignment="1">
      <alignment vertical="center"/>
    </xf>
    <xf numFmtId="165" fontId="9" fillId="9" borderId="7" xfId="3" applyFont="1" applyFill="1" applyBorder="1" applyAlignment="1">
      <alignment vertical="center" wrapText="1"/>
    </xf>
    <xf numFmtId="165" fontId="11" fillId="9" borderId="7" xfId="3" applyFont="1" applyFill="1" applyBorder="1" applyAlignment="1">
      <alignment vertical="center"/>
    </xf>
    <xf numFmtId="165" fontId="4" fillId="9" borderId="8" xfId="3" applyFont="1" applyFill="1" applyBorder="1" applyAlignment="1">
      <alignment horizontal="center"/>
    </xf>
    <xf numFmtId="165" fontId="4" fillId="9" borderId="8" xfId="3" applyFont="1" applyFill="1" applyBorder="1" applyAlignment="1">
      <alignment horizontal="center" vertical="center"/>
    </xf>
    <xf numFmtId="165" fontId="4" fillId="9" borderId="13" xfId="3" applyFont="1" applyFill="1" applyBorder="1" applyAlignment="1">
      <alignment horizontal="center" vertical="top"/>
    </xf>
    <xf numFmtId="165" fontId="4" fillId="9" borderId="13" xfId="3" applyFont="1" applyFill="1" applyBorder="1" applyAlignment="1">
      <alignment horizontal="center" vertical="center"/>
    </xf>
    <xf numFmtId="43" fontId="5" fillId="0" borderId="0" xfId="0" applyNumberFormat="1" applyFont="1"/>
    <xf numFmtId="165" fontId="9" fillId="0" borderId="7" xfId="6" applyNumberFormat="1" applyFont="1" applyFill="1" applyBorder="1" applyAlignment="1" applyProtection="1">
      <alignment horizontal="left" vertical="center" wrapText="1" indent="1"/>
      <protection locked="0"/>
    </xf>
    <xf numFmtId="165" fontId="9" fillId="0" borderId="7" xfId="3" applyFont="1" applyFill="1" applyBorder="1" applyAlignment="1">
      <alignment vertical="center" wrapText="1"/>
    </xf>
    <xf numFmtId="165" fontId="9" fillId="0" borderId="7" xfId="3" applyFont="1" applyFill="1" applyBorder="1" applyAlignment="1">
      <alignment horizontal="left" vertical="center" indent="1"/>
    </xf>
    <xf numFmtId="165" fontId="9" fillId="0" borderId="7" xfId="3" applyFont="1" applyFill="1" applyBorder="1" applyAlignment="1">
      <alignment vertical="center"/>
    </xf>
    <xf numFmtId="165" fontId="9" fillId="0" borderId="7" xfId="6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/>
    <xf numFmtId="0" fontId="0" fillId="3" borderId="0" xfId="0" applyFont="1" applyFill="1" applyAlignment="1">
      <alignment wrapText="1"/>
    </xf>
    <xf numFmtId="165" fontId="4" fillId="10" borderId="1" xfId="3" applyFont="1" applyFill="1" applyBorder="1" applyAlignment="1">
      <alignment horizontal="center"/>
    </xf>
    <xf numFmtId="165" fontId="4" fillId="10" borderId="8" xfId="3" applyFont="1" applyFill="1" applyBorder="1" applyAlignment="1">
      <alignment horizontal="center"/>
    </xf>
    <xf numFmtId="165" fontId="4" fillId="10" borderId="4" xfId="3" applyFont="1" applyFill="1" applyBorder="1" applyAlignment="1">
      <alignment horizontal="center" vertical="top"/>
    </xf>
    <xf numFmtId="165" fontId="4" fillId="10" borderId="13" xfId="3" applyFont="1" applyFill="1" applyBorder="1" applyAlignment="1">
      <alignment horizontal="center" vertical="top"/>
    </xf>
    <xf numFmtId="165" fontId="4" fillId="10" borderId="8" xfId="3" applyFont="1" applyFill="1" applyBorder="1" applyAlignment="1">
      <alignment horizontal="center" vertical="center"/>
    </xf>
    <xf numFmtId="165" fontId="4" fillId="10" borderId="13" xfId="3" applyFont="1" applyFill="1" applyBorder="1" applyAlignment="1">
      <alignment horizontal="center" vertical="center"/>
    </xf>
    <xf numFmtId="165" fontId="5" fillId="0" borderId="0" xfId="3" applyFont="1" applyBorder="1"/>
    <xf numFmtId="2" fontId="5" fillId="0" borderId="0" xfId="0" applyNumberFormat="1" applyFont="1" applyBorder="1"/>
    <xf numFmtId="49" fontId="4" fillId="9" borderId="8" xfId="0" applyNumberFormat="1" applyFont="1" applyFill="1" applyBorder="1" applyAlignment="1">
      <alignment horizontal="center" vertical="center"/>
    </xf>
    <xf numFmtId="49" fontId="4" fillId="9" borderId="11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9" borderId="7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4" fillId="9" borderId="8" xfId="3" applyFont="1" applyFill="1" applyBorder="1" applyAlignment="1">
      <alignment horizontal="center" vertical="center" wrapText="1"/>
    </xf>
    <xf numFmtId="165" fontId="4" fillId="9" borderId="11" xfId="3" applyFont="1" applyFill="1" applyBorder="1" applyAlignment="1">
      <alignment horizontal="center" vertical="center" wrapText="1"/>
    </xf>
    <xf numFmtId="165" fontId="4" fillId="9" borderId="13" xfId="3" applyFont="1" applyFill="1" applyBorder="1" applyAlignment="1">
      <alignment horizontal="center" vertical="center" wrapText="1"/>
    </xf>
    <xf numFmtId="165" fontId="4" fillId="9" borderId="9" xfId="3" applyFont="1" applyFill="1" applyBorder="1" applyAlignment="1">
      <alignment horizontal="center" vertical="center" wrapText="1"/>
    </xf>
    <xf numFmtId="165" fontId="4" fillId="9" borderId="10" xfId="3" applyFont="1" applyFill="1" applyBorder="1" applyAlignment="1">
      <alignment horizontal="center" vertical="center" wrapText="1"/>
    </xf>
    <xf numFmtId="165" fontId="4" fillId="9" borderId="7" xfId="3" applyFont="1" applyFill="1" applyBorder="1" applyAlignment="1">
      <alignment horizontal="center" vertical="center" wrapText="1"/>
    </xf>
    <xf numFmtId="165" fontId="4" fillId="10" borderId="12" xfId="3" applyFont="1" applyFill="1" applyBorder="1" applyAlignment="1">
      <alignment horizontal="center" vertical="center" wrapText="1"/>
    </xf>
    <xf numFmtId="0" fontId="18" fillId="0" borderId="0" xfId="8" applyFont="1" applyAlignment="1">
      <alignment horizontal="center" vertical="center" wrapText="1"/>
    </xf>
    <xf numFmtId="165" fontId="4" fillId="10" borderId="7" xfId="3" applyFont="1" applyFill="1" applyBorder="1" applyAlignment="1">
      <alignment horizontal="center" vertical="center" wrapText="1"/>
    </xf>
    <xf numFmtId="165" fontId="4" fillId="10" borderId="8" xfId="3" applyFont="1" applyFill="1" applyBorder="1" applyAlignment="1">
      <alignment horizontal="center" vertical="center" wrapText="1"/>
    </xf>
    <xf numFmtId="165" fontId="4" fillId="10" borderId="11" xfId="3" applyFont="1" applyFill="1" applyBorder="1" applyAlignment="1">
      <alignment horizontal="center" vertical="center" wrapText="1"/>
    </xf>
    <xf numFmtId="165" fontId="4" fillId="10" borderId="13" xfId="3" applyFont="1" applyFill="1" applyBorder="1" applyAlignment="1">
      <alignment horizontal="center" vertical="center" wrapText="1"/>
    </xf>
    <xf numFmtId="165" fontId="4" fillId="10" borderId="9" xfId="3" applyFont="1" applyFill="1" applyBorder="1" applyAlignment="1">
      <alignment horizontal="center" vertical="center" wrapText="1"/>
    </xf>
    <xf numFmtId="165" fontId="4" fillId="10" borderId="10" xfId="3" applyFont="1" applyFill="1" applyBorder="1" applyAlignment="1">
      <alignment horizontal="center" vertical="center" wrapText="1"/>
    </xf>
    <xf numFmtId="0" fontId="18" fillId="0" borderId="0" xfId="8" applyFont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22" fillId="0" borderId="0" xfId="8" applyFont="1" applyAlignment="1">
      <alignment horizontal="center" vertical="center" wrapText="1"/>
    </xf>
    <xf numFmtId="0" fontId="16" fillId="0" borderId="0" xfId="8" applyFont="1" applyAlignment="1">
      <alignment horizontal="center" vertical="center"/>
    </xf>
    <xf numFmtId="0" fontId="17" fillId="0" borderId="0" xfId="8" applyFont="1" applyAlignment="1">
      <alignment horizontal="center" vertical="center"/>
    </xf>
  </cellXfs>
  <cellStyles count="10">
    <cellStyle name="Hipervínculo" xfId="5" builtinId="8"/>
    <cellStyle name="Millares" xfId="1" builtinId="3"/>
    <cellStyle name="Millares 2" xfId="3"/>
    <cellStyle name="Millares 2 2" xfId="6"/>
    <cellStyle name="Millares 3" xfId="9"/>
    <cellStyle name="Normal" xfId="0" builtinId="0"/>
    <cellStyle name="Normal 29" xfId="8"/>
    <cellStyle name="Normal 3" xfId="4"/>
    <cellStyle name="Normal_Certificado Pago no. 2" xfId="7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339882</xdr:colOff>
      <xdr:row>0</xdr:row>
      <xdr:rowOff>63336</xdr:rowOff>
    </xdr:from>
    <xdr:to>
      <xdr:col>3</xdr:col>
      <xdr:colOff>517712</xdr:colOff>
      <xdr:row>1</xdr:row>
      <xdr:rowOff>435639</xdr:rowOff>
    </xdr:to>
    <xdr:pic>
      <xdr:nvPicPr>
        <xdr:cNvPr id="2" name="Imagen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882" y="63336"/>
          <a:ext cx="1197005" cy="972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954179</xdr:colOff>
      <xdr:row>0</xdr:row>
      <xdr:rowOff>17369</xdr:rowOff>
    </xdr:from>
    <xdr:to>
      <xdr:col>25</xdr:col>
      <xdr:colOff>1024558</xdr:colOff>
      <xdr:row>1</xdr:row>
      <xdr:rowOff>461294</xdr:rowOff>
    </xdr:to>
    <xdr:pic>
      <xdr:nvPicPr>
        <xdr:cNvPr id="6" name="Imagen 5" descr="S.A.C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1629" y="17369"/>
          <a:ext cx="1051454" cy="1044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2495550</xdr:colOff>
      <xdr:row>108</xdr:row>
      <xdr:rowOff>152400</xdr:rowOff>
    </xdr:from>
    <xdr:to>
      <xdr:col>7</xdr:col>
      <xdr:colOff>561975</xdr:colOff>
      <xdr:row>108</xdr:row>
      <xdr:rowOff>152400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EA9CB8B-4C30-5BD5-3A2F-6D24091D0231}"/>
            </a:ext>
          </a:extLst>
        </xdr:cNvPr>
        <xdr:cNvCxnSpPr/>
      </xdr:nvCxnSpPr>
      <xdr:spPr>
        <a:xfrm flipV="1">
          <a:off x="2962275" y="23793450"/>
          <a:ext cx="311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108</xdr:row>
      <xdr:rowOff>180975</xdr:rowOff>
    </xdr:from>
    <xdr:to>
      <xdr:col>14</xdr:col>
      <xdr:colOff>962025</xdr:colOff>
      <xdr:row>108</xdr:row>
      <xdr:rowOff>180975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5BC9059-538D-4C57-B92C-6025430DCB5C}"/>
            </a:ext>
          </a:extLst>
        </xdr:cNvPr>
        <xdr:cNvCxnSpPr/>
      </xdr:nvCxnSpPr>
      <xdr:spPr>
        <a:xfrm flipV="1">
          <a:off x="10896600" y="23822025"/>
          <a:ext cx="311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1000125</xdr:colOff>
      <xdr:row>108</xdr:row>
      <xdr:rowOff>219075</xdr:rowOff>
    </xdr:from>
    <xdr:to>
      <xdr:col>24</xdr:col>
      <xdr:colOff>28575</xdr:colOff>
      <xdr:row>108</xdr:row>
      <xdr:rowOff>219075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631B34A-6553-4D08-A2ED-FFAB110E6E5D}"/>
            </a:ext>
          </a:extLst>
        </xdr:cNvPr>
        <xdr:cNvCxnSpPr/>
      </xdr:nvCxnSpPr>
      <xdr:spPr>
        <a:xfrm flipV="1">
          <a:off x="20878800" y="23860125"/>
          <a:ext cx="311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showGridLines="0" tabSelected="1" view="pageBreakPreview" topLeftCell="A71" zoomScaleNormal="80" zoomScaleSheetLayoutView="100" workbookViewId="0">
      <selection activeCell="A6" sqref="A6:B102"/>
    </sheetView>
  </sheetViews>
  <sheetFormatPr baseColWidth="10" defaultRowHeight="15"/>
  <cols>
    <col min="1" max="1" width="7" style="86" customWidth="1"/>
    <col min="2" max="2" width="8.28515625" style="86" bestFit="1" customWidth="1"/>
    <col min="3" max="3" width="8.28515625" style="86" hidden="1" customWidth="1"/>
    <col min="4" max="4" width="8.28515625" style="86" customWidth="1"/>
    <col min="5" max="5" width="75.7109375" style="86" customWidth="1"/>
    <col min="6" max="7" width="8.7109375" style="86" customWidth="1"/>
    <col min="8" max="9" width="15.7109375" style="87" customWidth="1"/>
    <col min="10" max="10" width="16.7109375" style="88" customWidth="1"/>
    <col min="11" max="11" width="15.7109375" customWidth="1"/>
    <col min="12" max="12" width="16.7109375" customWidth="1"/>
    <col min="13" max="13" width="15.7109375" customWidth="1"/>
    <col min="14" max="17" width="16.7109375" customWidth="1"/>
    <col min="18" max="18" width="18.85546875" customWidth="1"/>
    <col min="19" max="22" width="16.7109375" customWidth="1"/>
    <col min="23" max="23" width="12.140625" customWidth="1"/>
    <col min="24" max="24" width="15.7109375" customWidth="1"/>
    <col min="25" max="25" width="14.7109375" customWidth="1"/>
    <col min="26" max="26" width="20.7109375" customWidth="1"/>
    <col min="29" max="29" width="14.85546875" bestFit="1" customWidth="1"/>
  </cols>
  <sheetData>
    <row r="1" spans="1:28" ht="47.25" customHeight="1">
      <c r="A1" s="117" t="s">
        <v>89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9"/>
    </row>
    <row r="2" spans="1:28" ht="38.25" customHeight="1">
      <c r="A2" s="120" t="s">
        <v>91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2"/>
    </row>
    <row r="3" spans="1:28" s="1" customFormat="1" ht="30" customHeight="1">
      <c r="A3" s="113" t="s">
        <v>150</v>
      </c>
      <c r="B3" s="113" t="s">
        <v>151</v>
      </c>
      <c r="C3" s="113"/>
      <c r="D3" s="116" t="s">
        <v>0</v>
      </c>
      <c r="E3" s="116" t="s">
        <v>1</v>
      </c>
      <c r="F3" s="116" t="s">
        <v>2</v>
      </c>
      <c r="G3" s="116" t="s">
        <v>241</v>
      </c>
      <c r="H3" s="123" t="s">
        <v>3</v>
      </c>
      <c r="I3" s="126" t="s">
        <v>4</v>
      </c>
      <c r="J3" s="127"/>
      <c r="K3" s="126" t="s">
        <v>5</v>
      </c>
      <c r="L3" s="127"/>
      <c r="M3" s="126" t="s">
        <v>6</v>
      </c>
      <c r="N3" s="127"/>
      <c r="O3" s="126" t="s">
        <v>7</v>
      </c>
      <c r="P3" s="127"/>
      <c r="Q3" s="126" t="s">
        <v>87</v>
      </c>
      <c r="R3" s="127"/>
      <c r="S3" s="126" t="s">
        <v>88</v>
      </c>
      <c r="T3" s="127"/>
      <c r="U3" s="135" t="s">
        <v>90</v>
      </c>
      <c r="V3" s="136"/>
      <c r="W3" s="131" t="s">
        <v>8</v>
      </c>
      <c r="X3" s="132"/>
      <c r="Y3" s="132"/>
      <c r="Z3" s="132" t="s">
        <v>9</v>
      </c>
    </row>
    <row r="4" spans="1:28" s="1" customFormat="1" ht="15" customHeight="1">
      <c r="A4" s="114"/>
      <c r="B4" s="114"/>
      <c r="C4" s="114"/>
      <c r="D4" s="116"/>
      <c r="E4" s="116"/>
      <c r="F4" s="116"/>
      <c r="G4" s="116"/>
      <c r="H4" s="124"/>
      <c r="I4" s="128" t="s">
        <v>10</v>
      </c>
      <c r="J4" s="93" t="s">
        <v>11</v>
      </c>
      <c r="K4" s="123" t="s">
        <v>10</v>
      </c>
      <c r="L4" s="94" t="s">
        <v>11</v>
      </c>
      <c r="M4" s="123" t="s">
        <v>10</v>
      </c>
      <c r="N4" s="94" t="s">
        <v>11</v>
      </c>
      <c r="O4" s="123" t="s">
        <v>10</v>
      </c>
      <c r="P4" s="94" t="s">
        <v>11</v>
      </c>
      <c r="Q4" s="123" t="s">
        <v>10</v>
      </c>
      <c r="R4" s="94" t="s">
        <v>11</v>
      </c>
      <c r="S4" s="123" t="s">
        <v>10</v>
      </c>
      <c r="T4" s="94" t="s">
        <v>11</v>
      </c>
      <c r="U4" s="132" t="s">
        <v>10</v>
      </c>
      <c r="V4" s="109" t="s">
        <v>11</v>
      </c>
      <c r="W4" s="129" t="s">
        <v>10</v>
      </c>
      <c r="X4" s="105" t="s">
        <v>11</v>
      </c>
      <c r="Y4" s="106" t="s">
        <v>12</v>
      </c>
      <c r="Z4" s="133"/>
    </row>
    <row r="5" spans="1:28" s="1" customFormat="1" ht="15" customHeight="1">
      <c r="A5" s="115"/>
      <c r="B5" s="115"/>
      <c r="C5" s="115"/>
      <c r="D5" s="116"/>
      <c r="E5" s="116"/>
      <c r="F5" s="116"/>
      <c r="G5" s="116"/>
      <c r="H5" s="125"/>
      <c r="I5" s="128"/>
      <c r="J5" s="95" t="s">
        <v>13</v>
      </c>
      <c r="K5" s="125"/>
      <c r="L5" s="96" t="s">
        <v>13</v>
      </c>
      <c r="M5" s="125"/>
      <c r="N5" s="96" t="s">
        <v>13</v>
      </c>
      <c r="O5" s="125"/>
      <c r="P5" s="96" t="s">
        <v>13</v>
      </c>
      <c r="Q5" s="125"/>
      <c r="R5" s="96" t="s">
        <v>13</v>
      </c>
      <c r="S5" s="125"/>
      <c r="T5" s="96" t="s">
        <v>13</v>
      </c>
      <c r="U5" s="134"/>
      <c r="V5" s="110" t="s">
        <v>13</v>
      </c>
      <c r="W5" s="129"/>
      <c r="X5" s="107" t="s">
        <v>13</v>
      </c>
      <c r="Y5" s="108" t="s">
        <v>14</v>
      </c>
      <c r="Z5" s="134"/>
    </row>
    <row r="6" spans="1:28" s="11" customFormat="1" ht="18" customHeight="1">
      <c r="A6" s="3" t="s">
        <v>152</v>
      </c>
      <c r="B6" s="3" t="s">
        <v>15</v>
      </c>
      <c r="C6" s="3"/>
      <c r="D6" s="3" t="s">
        <v>15</v>
      </c>
      <c r="E6" s="4" t="s">
        <v>16</v>
      </c>
      <c r="F6" s="5"/>
      <c r="G6" s="5"/>
      <c r="H6" s="6"/>
      <c r="I6" s="7"/>
      <c r="J6" s="6">
        <f>SUM(J7:J10)</f>
        <v>512540.75</v>
      </c>
      <c r="K6" s="6"/>
      <c r="L6" s="8">
        <f>SUM(L7:L10)</f>
        <v>512540.75</v>
      </c>
      <c r="M6" s="6"/>
      <c r="N6" s="8">
        <f>SUM(N7:N10)</f>
        <v>712817.99</v>
      </c>
      <c r="O6" s="8"/>
      <c r="P6" s="8">
        <f>SUM(P7:P10)</f>
        <v>712817.99</v>
      </c>
      <c r="Q6" s="8"/>
      <c r="R6" s="8">
        <f>SUM(R7:R10)</f>
        <v>731310.77</v>
      </c>
      <c r="S6" s="8"/>
      <c r="T6" s="8">
        <f>SUM(T7:T10)</f>
        <v>731310.77</v>
      </c>
      <c r="U6" s="8"/>
      <c r="V6" s="8">
        <f>SUM(V7:V10)</f>
        <v>731310.77</v>
      </c>
      <c r="W6" s="6"/>
      <c r="X6" s="9">
        <f>SUM(X7:X10)</f>
        <v>0</v>
      </c>
      <c r="Y6" s="10">
        <f>X6/J6</f>
        <v>0</v>
      </c>
      <c r="Z6" s="10"/>
    </row>
    <row r="7" spans="1:28" s="19" customFormat="1" ht="17.100000000000001" customHeight="1">
      <c r="A7" s="36" t="s">
        <v>153</v>
      </c>
      <c r="B7" s="36" t="s">
        <v>154</v>
      </c>
      <c r="C7" s="36"/>
      <c r="D7" s="36">
        <v>1</v>
      </c>
      <c r="E7" s="37" t="s">
        <v>17</v>
      </c>
      <c r="F7" s="38" t="s">
        <v>18</v>
      </c>
      <c r="G7" s="38" t="s">
        <v>18</v>
      </c>
      <c r="H7" s="89">
        <v>5442.14</v>
      </c>
      <c r="I7" s="39">
        <v>94.18</v>
      </c>
      <c r="J7" s="89">
        <f>ROUND(I7*H7,2)</f>
        <v>512540.75</v>
      </c>
      <c r="K7" s="39">
        <v>94.18</v>
      </c>
      <c r="L7" s="89">
        <f>ROUND(K7*H7,2)</f>
        <v>512540.75</v>
      </c>
      <c r="M7" s="39">
        <v>94.18</v>
      </c>
      <c r="N7" s="89">
        <f>ROUND(M7*H7,2)</f>
        <v>512540.75</v>
      </c>
      <c r="O7" s="98">
        <v>94.18</v>
      </c>
      <c r="P7" s="99">
        <f>ROUND(O7*H7,2)</f>
        <v>512540.75</v>
      </c>
      <c r="Q7" s="99">
        <v>94.18</v>
      </c>
      <c r="R7" s="99">
        <f>ROUND(Q7*H7,2)</f>
        <v>512540.75</v>
      </c>
      <c r="S7" s="99">
        <v>94.18</v>
      </c>
      <c r="T7" s="99">
        <f>ROUND(S7*H7,2)</f>
        <v>512540.75</v>
      </c>
      <c r="U7" s="91">
        <v>94.18</v>
      </c>
      <c r="V7" s="91">
        <f>ROUND(U7*H7,2)</f>
        <v>512540.75</v>
      </c>
      <c r="W7" s="16">
        <f>S7-Q7</f>
        <v>0</v>
      </c>
      <c r="X7" s="16">
        <f t="shared" ref="X7:X10" si="0">T7-R7</f>
        <v>0</v>
      </c>
      <c r="Y7" s="17">
        <f>+W7/K7</f>
        <v>0</v>
      </c>
      <c r="Z7" s="18" t="str">
        <f t="shared" ref="Z7:Z10" si="1">IF(O7="","NUEVO  ITEM",IF(Y7=1,"SIN CAMBIOS",IF(Y7&gt;0,"INCREMENTO",IF(AND(Y7&lt;1,Y7&gt;0),"DECREMENTO",IF(Y7=0,"SIN MODIFICACION","DECREMENTO")))))</f>
        <v>SIN MODIFICACION</v>
      </c>
    </row>
    <row r="8" spans="1:28" s="1" customFormat="1" ht="17.100000000000001" customHeight="1">
      <c r="A8" s="36" t="s">
        <v>153</v>
      </c>
      <c r="B8" s="20">
        <v>1.2</v>
      </c>
      <c r="C8" s="20"/>
      <c r="D8" s="20" t="s">
        <v>19</v>
      </c>
      <c r="E8" s="21" t="s">
        <v>92</v>
      </c>
      <c r="F8" s="22" t="s">
        <v>20</v>
      </c>
      <c r="G8" s="22" t="s">
        <v>20</v>
      </c>
      <c r="H8" s="23">
        <v>28.92</v>
      </c>
      <c r="I8" s="24">
        <v>0</v>
      </c>
      <c r="J8" s="24">
        <v>0</v>
      </c>
      <c r="K8" s="24">
        <v>0</v>
      </c>
      <c r="L8" s="24">
        <f>ROUND(K8*H8,2)</f>
        <v>0</v>
      </c>
      <c r="M8" s="24">
        <v>583.88</v>
      </c>
      <c r="N8" s="24">
        <f>ROUND(M8*H8,2)</f>
        <v>16885.810000000001</v>
      </c>
      <c r="O8" s="100">
        <v>583.88</v>
      </c>
      <c r="P8" s="101">
        <f>ROUND(O8*H8,2)</f>
        <v>16885.810000000001</v>
      </c>
      <c r="Q8" s="101">
        <v>583.88</v>
      </c>
      <c r="R8" s="101">
        <f t="shared" ref="R8:R10" si="2">ROUND(Q8*H8,2)</f>
        <v>16885.810000000001</v>
      </c>
      <c r="S8" s="101">
        <v>583.88</v>
      </c>
      <c r="T8" s="101">
        <f t="shared" ref="T8:T10" si="3">ROUND(S8*H8,2)</f>
        <v>16885.810000000001</v>
      </c>
      <c r="U8" s="90">
        <v>583.88</v>
      </c>
      <c r="V8" s="90">
        <f t="shared" ref="V8:V71" si="4">ROUND(U8*H8,2)</f>
        <v>16885.810000000001</v>
      </c>
      <c r="W8" s="25">
        <f t="shared" ref="W8:W10" si="5">S8-Q8</f>
        <v>0</v>
      </c>
      <c r="X8" s="25">
        <f t="shared" si="0"/>
        <v>0</v>
      </c>
      <c r="Y8" s="26">
        <f>X8/N8</f>
        <v>0</v>
      </c>
      <c r="Z8" s="27" t="str">
        <f t="shared" si="1"/>
        <v>SIN MODIFICACION</v>
      </c>
      <c r="AB8" s="19"/>
    </row>
    <row r="9" spans="1:28" s="1" customFormat="1" ht="17.100000000000001" customHeight="1">
      <c r="A9" s="36" t="s">
        <v>153</v>
      </c>
      <c r="B9" s="20">
        <v>1.3</v>
      </c>
      <c r="C9" s="20"/>
      <c r="D9" s="20" t="s">
        <v>21</v>
      </c>
      <c r="E9" s="21" t="s">
        <v>93</v>
      </c>
      <c r="F9" s="22" t="s">
        <v>20</v>
      </c>
      <c r="G9" s="22" t="s">
        <v>20</v>
      </c>
      <c r="H9" s="23">
        <v>49.94</v>
      </c>
      <c r="I9" s="24">
        <v>0</v>
      </c>
      <c r="J9" s="24">
        <v>0</v>
      </c>
      <c r="K9" s="24">
        <v>0</v>
      </c>
      <c r="L9" s="24">
        <f>ROUND(K9*H9,2)</f>
        <v>0</v>
      </c>
      <c r="M9" s="24">
        <v>2284.02</v>
      </c>
      <c r="N9" s="24">
        <f>ROUND(M9*H9,2)</f>
        <v>114063.96</v>
      </c>
      <c r="O9" s="100">
        <v>2284.02</v>
      </c>
      <c r="P9" s="101">
        <f>ROUND(O9*H9,2)</f>
        <v>114063.96</v>
      </c>
      <c r="Q9" s="101">
        <v>2654.32</v>
      </c>
      <c r="R9" s="101">
        <f t="shared" si="2"/>
        <v>132556.74</v>
      </c>
      <c r="S9" s="101">
        <v>2654.32</v>
      </c>
      <c r="T9" s="101">
        <f t="shared" si="3"/>
        <v>132556.74</v>
      </c>
      <c r="U9" s="90">
        <v>2654.32</v>
      </c>
      <c r="V9" s="90">
        <f t="shared" si="4"/>
        <v>132556.74</v>
      </c>
      <c r="W9" s="25">
        <f t="shared" si="5"/>
        <v>0</v>
      </c>
      <c r="X9" s="25">
        <f t="shared" si="0"/>
        <v>0</v>
      </c>
      <c r="Y9" s="26">
        <f>X9/N9</f>
        <v>0</v>
      </c>
      <c r="Z9" s="27" t="str">
        <f t="shared" si="1"/>
        <v>SIN MODIFICACION</v>
      </c>
      <c r="AB9" s="19"/>
    </row>
    <row r="10" spans="1:28" s="1" customFormat="1" ht="17.100000000000001" customHeight="1">
      <c r="A10" s="36" t="s">
        <v>153</v>
      </c>
      <c r="B10" s="20">
        <v>1.4</v>
      </c>
      <c r="C10" s="20"/>
      <c r="D10" s="20" t="s">
        <v>22</v>
      </c>
      <c r="E10" s="21" t="s">
        <v>23</v>
      </c>
      <c r="F10" s="22" t="s">
        <v>24</v>
      </c>
      <c r="G10" s="22" t="s">
        <v>24</v>
      </c>
      <c r="H10" s="23">
        <v>2.72</v>
      </c>
      <c r="I10" s="24">
        <v>0</v>
      </c>
      <c r="J10" s="24">
        <v>0</v>
      </c>
      <c r="K10" s="24">
        <v>0</v>
      </c>
      <c r="L10" s="24">
        <f>ROUND(K10*H10,2)</f>
        <v>0</v>
      </c>
      <c r="M10" s="24">
        <v>25488.04</v>
      </c>
      <c r="N10" s="24">
        <f>ROUND(M10*H10,2)</f>
        <v>69327.47</v>
      </c>
      <c r="O10" s="100">
        <v>25488.04</v>
      </c>
      <c r="P10" s="101">
        <f>ROUND(O10*H10,2)</f>
        <v>69327.47</v>
      </c>
      <c r="Q10" s="101">
        <v>25488.04</v>
      </c>
      <c r="R10" s="101">
        <f t="shared" si="2"/>
        <v>69327.47</v>
      </c>
      <c r="S10" s="101">
        <v>25488.04</v>
      </c>
      <c r="T10" s="101">
        <f t="shared" si="3"/>
        <v>69327.47</v>
      </c>
      <c r="U10" s="90">
        <v>25488.04</v>
      </c>
      <c r="V10" s="90">
        <f t="shared" si="4"/>
        <v>69327.47</v>
      </c>
      <c r="W10" s="25">
        <f t="shared" si="5"/>
        <v>0</v>
      </c>
      <c r="X10" s="25">
        <f t="shared" si="0"/>
        <v>0</v>
      </c>
      <c r="Y10" s="26">
        <f>X10/N10</f>
        <v>0</v>
      </c>
      <c r="Z10" s="27" t="str">
        <f t="shared" si="1"/>
        <v>SIN MODIFICACION</v>
      </c>
      <c r="AB10" s="19"/>
    </row>
    <row r="11" spans="1:28" s="2" customFormat="1" ht="18" customHeight="1">
      <c r="A11" s="3" t="s">
        <v>152</v>
      </c>
      <c r="B11" s="28">
        <v>2</v>
      </c>
      <c r="C11" s="28"/>
      <c r="D11" s="28">
        <v>2</v>
      </c>
      <c r="E11" s="29" t="s">
        <v>25</v>
      </c>
      <c r="F11" s="30"/>
      <c r="G11" s="30"/>
      <c r="H11" s="31"/>
      <c r="I11" s="31"/>
      <c r="J11" s="6">
        <f>SUM(J12:J21)</f>
        <v>57368959.560000002</v>
      </c>
      <c r="K11" s="32"/>
      <c r="L11" s="6">
        <f>SUM(L12:L21)</f>
        <v>57368959.560000002</v>
      </c>
      <c r="M11" s="32"/>
      <c r="N11" s="6">
        <f>SUM(N12:N27)</f>
        <v>54945671.980000004</v>
      </c>
      <c r="O11" s="6"/>
      <c r="P11" s="6">
        <f>SUM(P12:P27)</f>
        <v>54945671.980000004</v>
      </c>
      <c r="Q11" s="6"/>
      <c r="R11" s="6">
        <f>SUM(R12:R27)</f>
        <v>54999304.82</v>
      </c>
      <c r="S11" s="6"/>
      <c r="T11" s="6">
        <f>SUM(T12:T27)</f>
        <v>54999304.82</v>
      </c>
      <c r="U11" s="6"/>
      <c r="V11" s="6">
        <f>SUM(V12:V27)</f>
        <v>54999304.82</v>
      </c>
      <c r="W11" s="33"/>
      <c r="X11" s="33">
        <f>SUM(X12:X27)</f>
        <v>0</v>
      </c>
      <c r="Y11" s="34">
        <f>X11/J11</f>
        <v>0</v>
      </c>
      <c r="Z11" s="35"/>
      <c r="AB11" s="19"/>
    </row>
    <row r="12" spans="1:28" s="1" customFormat="1" ht="17.100000000000001" customHeight="1">
      <c r="A12" s="36" t="s">
        <v>153</v>
      </c>
      <c r="B12" s="36" t="s">
        <v>159</v>
      </c>
      <c r="C12" s="36"/>
      <c r="D12" s="36">
        <v>2</v>
      </c>
      <c r="E12" s="37" t="s">
        <v>94</v>
      </c>
      <c r="F12" s="38" t="s">
        <v>26</v>
      </c>
      <c r="G12" s="38" t="s">
        <v>26</v>
      </c>
      <c r="H12" s="39">
        <v>1.46</v>
      </c>
      <c r="I12" s="39">
        <v>266002</v>
      </c>
      <c r="J12" s="24">
        <f t="shared" ref="J12:J21" si="6">ROUND(I12*H12,2)</f>
        <v>388362.92</v>
      </c>
      <c r="K12" s="39">
        <v>266002</v>
      </c>
      <c r="L12" s="24">
        <f t="shared" ref="L12:L27" si="7">ROUND(K12*H12,2)</f>
        <v>388362.92</v>
      </c>
      <c r="M12" s="39">
        <v>266002</v>
      </c>
      <c r="N12" s="24">
        <f t="shared" ref="N12:N27" si="8">ROUND(M12*H12,2)</f>
        <v>388362.92</v>
      </c>
      <c r="O12" s="98">
        <v>266002</v>
      </c>
      <c r="P12" s="101">
        <f t="shared" ref="P12:P27" si="9">ROUND(O12*H12,2)</f>
        <v>388362.92</v>
      </c>
      <c r="Q12" s="101">
        <v>266002</v>
      </c>
      <c r="R12" s="101">
        <f t="shared" ref="R12:R75" si="10">ROUND(Q12*H12,2)</f>
        <v>388362.92</v>
      </c>
      <c r="S12" s="101">
        <v>266002</v>
      </c>
      <c r="T12" s="101">
        <f t="shared" ref="T12:T27" si="11">ROUND(S12*H12,2)</f>
        <v>388362.92</v>
      </c>
      <c r="U12" s="90">
        <v>266002</v>
      </c>
      <c r="V12" s="90">
        <f t="shared" si="4"/>
        <v>388362.92</v>
      </c>
      <c r="W12" s="25">
        <f t="shared" ref="W12:W27" si="12">S12-Q12</f>
        <v>0</v>
      </c>
      <c r="X12" s="25">
        <f t="shared" ref="X12:X27" si="13">T12-R12</f>
        <v>0</v>
      </c>
      <c r="Y12" s="26">
        <f t="shared" ref="Y12:Y21" si="14">+W12/K12</f>
        <v>0</v>
      </c>
      <c r="Z12" s="27" t="str">
        <f t="shared" ref="Z12:Z27" si="15">IF(O12="","NUEVO  ITEM",IF(Y12=1,"SIN CAMBIOS",IF(Y12&gt;0,"INCREMENTO",IF(AND(Y12&lt;1,Y12&gt;0),"DECREMENTO",IF(Y12=0,"SIN MODIFICACION","DECREMENTO")))))</f>
        <v>SIN MODIFICACION</v>
      </c>
      <c r="AB12" s="19"/>
    </row>
    <row r="13" spans="1:28" s="1" customFormat="1" ht="17.100000000000001" customHeight="1">
      <c r="A13" s="36" t="s">
        <v>153</v>
      </c>
      <c r="B13" s="36" t="s">
        <v>155</v>
      </c>
      <c r="C13" s="36"/>
      <c r="D13" s="36">
        <v>3</v>
      </c>
      <c r="E13" s="37" t="s">
        <v>95</v>
      </c>
      <c r="F13" s="38" t="s">
        <v>20</v>
      </c>
      <c r="G13" s="38" t="s">
        <v>20</v>
      </c>
      <c r="H13" s="39">
        <v>96.9</v>
      </c>
      <c r="I13" s="39">
        <v>34368.400000000001</v>
      </c>
      <c r="J13" s="24">
        <f t="shared" si="6"/>
        <v>3330297.96</v>
      </c>
      <c r="K13" s="39">
        <v>34368.400000000001</v>
      </c>
      <c r="L13" s="24">
        <f t="shared" si="7"/>
        <v>3330297.96</v>
      </c>
      <c r="M13" s="39">
        <v>0</v>
      </c>
      <c r="N13" s="24">
        <f t="shared" si="8"/>
        <v>0</v>
      </c>
      <c r="O13" s="98">
        <v>0</v>
      </c>
      <c r="P13" s="101">
        <f t="shared" si="9"/>
        <v>0</v>
      </c>
      <c r="Q13" s="101">
        <v>0</v>
      </c>
      <c r="R13" s="101">
        <f t="shared" si="10"/>
        <v>0</v>
      </c>
      <c r="S13" s="101">
        <v>0</v>
      </c>
      <c r="T13" s="101">
        <f t="shared" si="11"/>
        <v>0</v>
      </c>
      <c r="U13" s="90">
        <v>0</v>
      </c>
      <c r="V13" s="90">
        <f t="shared" si="4"/>
        <v>0</v>
      </c>
      <c r="W13" s="25">
        <f t="shared" si="12"/>
        <v>0</v>
      </c>
      <c r="X13" s="25">
        <f t="shared" si="13"/>
        <v>0</v>
      </c>
      <c r="Y13" s="26">
        <f t="shared" si="14"/>
        <v>0</v>
      </c>
      <c r="Z13" s="27" t="str">
        <f t="shared" si="15"/>
        <v>SIN MODIFICACION</v>
      </c>
      <c r="AB13" s="19"/>
    </row>
    <row r="14" spans="1:28" s="1" customFormat="1" ht="17.100000000000001" customHeight="1">
      <c r="A14" s="36" t="s">
        <v>153</v>
      </c>
      <c r="B14" s="36" t="s">
        <v>160</v>
      </c>
      <c r="C14" s="36"/>
      <c r="D14" s="36">
        <v>4</v>
      </c>
      <c r="E14" s="37" t="s">
        <v>96</v>
      </c>
      <c r="F14" s="38" t="s">
        <v>20</v>
      </c>
      <c r="G14" s="38" t="s">
        <v>20</v>
      </c>
      <c r="H14" s="39">
        <v>96.9</v>
      </c>
      <c r="I14" s="40">
        <v>18832</v>
      </c>
      <c r="J14" s="24">
        <f t="shared" si="6"/>
        <v>1824820.8</v>
      </c>
      <c r="K14" s="40">
        <v>18832</v>
      </c>
      <c r="L14" s="24">
        <f t="shared" si="7"/>
        <v>1824820.8</v>
      </c>
      <c r="M14" s="40">
        <v>0</v>
      </c>
      <c r="N14" s="24">
        <f t="shared" si="8"/>
        <v>0</v>
      </c>
      <c r="O14" s="98">
        <v>0</v>
      </c>
      <c r="P14" s="101">
        <f t="shared" si="9"/>
        <v>0</v>
      </c>
      <c r="Q14" s="101">
        <v>0</v>
      </c>
      <c r="R14" s="101">
        <f t="shared" si="10"/>
        <v>0</v>
      </c>
      <c r="S14" s="101">
        <v>0</v>
      </c>
      <c r="T14" s="101">
        <f t="shared" si="11"/>
        <v>0</v>
      </c>
      <c r="U14" s="90">
        <v>0</v>
      </c>
      <c r="V14" s="90">
        <f t="shared" si="4"/>
        <v>0</v>
      </c>
      <c r="W14" s="25">
        <f t="shared" si="12"/>
        <v>0</v>
      </c>
      <c r="X14" s="25">
        <f t="shared" si="13"/>
        <v>0</v>
      </c>
      <c r="Y14" s="26">
        <f t="shared" si="14"/>
        <v>0</v>
      </c>
      <c r="Z14" s="27" t="str">
        <f t="shared" si="15"/>
        <v>SIN MODIFICACION</v>
      </c>
      <c r="AB14" s="19"/>
    </row>
    <row r="15" spans="1:28" s="1" customFormat="1" ht="17.100000000000001" customHeight="1">
      <c r="A15" s="36" t="s">
        <v>153</v>
      </c>
      <c r="B15" s="36" t="s">
        <v>161</v>
      </c>
      <c r="C15" s="36"/>
      <c r="D15" s="36">
        <v>5</v>
      </c>
      <c r="E15" s="37" t="s">
        <v>27</v>
      </c>
      <c r="F15" s="38" t="s">
        <v>24</v>
      </c>
      <c r="G15" s="38" t="s">
        <v>24</v>
      </c>
      <c r="H15" s="39">
        <v>3.74</v>
      </c>
      <c r="I15" s="39">
        <v>439169.3</v>
      </c>
      <c r="J15" s="24">
        <f t="shared" si="6"/>
        <v>1642493.18</v>
      </c>
      <c r="K15" s="39">
        <v>439169.3</v>
      </c>
      <c r="L15" s="24">
        <f t="shared" si="7"/>
        <v>1642493.18</v>
      </c>
      <c r="M15" s="39">
        <v>439169.3</v>
      </c>
      <c r="N15" s="24">
        <f t="shared" si="8"/>
        <v>1642493.18</v>
      </c>
      <c r="O15" s="98">
        <v>439169.3</v>
      </c>
      <c r="P15" s="101">
        <f t="shared" si="9"/>
        <v>1642493.18</v>
      </c>
      <c r="Q15" s="101">
        <v>439169.3</v>
      </c>
      <c r="R15" s="101">
        <f t="shared" si="10"/>
        <v>1642493.18</v>
      </c>
      <c r="S15" s="101">
        <v>439169.3</v>
      </c>
      <c r="T15" s="101">
        <f t="shared" si="11"/>
        <v>1642493.18</v>
      </c>
      <c r="U15" s="90">
        <v>439169.3</v>
      </c>
      <c r="V15" s="90">
        <f t="shared" si="4"/>
        <v>1642493.18</v>
      </c>
      <c r="W15" s="25">
        <f t="shared" si="12"/>
        <v>0</v>
      </c>
      <c r="X15" s="25">
        <f t="shared" si="13"/>
        <v>0</v>
      </c>
      <c r="Y15" s="26">
        <f t="shared" si="14"/>
        <v>0</v>
      </c>
      <c r="Z15" s="27" t="str">
        <f t="shared" si="15"/>
        <v>SIN MODIFICACION</v>
      </c>
      <c r="AB15" s="19"/>
    </row>
    <row r="16" spans="1:28" s="1" customFormat="1" ht="17.100000000000001" customHeight="1">
      <c r="A16" s="36" t="s">
        <v>153</v>
      </c>
      <c r="B16" s="36" t="s">
        <v>162</v>
      </c>
      <c r="C16" s="36"/>
      <c r="D16" s="36">
        <v>6</v>
      </c>
      <c r="E16" s="37" t="s">
        <v>97</v>
      </c>
      <c r="F16" s="38" t="s">
        <v>20</v>
      </c>
      <c r="G16" s="38" t="s">
        <v>20</v>
      </c>
      <c r="H16" s="39">
        <v>191.25</v>
      </c>
      <c r="I16" s="39">
        <v>41713.949999999997</v>
      </c>
      <c r="J16" s="24">
        <f t="shared" si="6"/>
        <v>7977792.9400000004</v>
      </c>
      <c r="K16" s="39">
        <v>41713.949999999997</v>
      </c>
      <c r="L16" s="24">
        <f t="shared" si="7"/>
        <v>7977792.9400000004</v>
      </c>
      <c r="M16" s="39">
        <v>53551.299999999996</v>
      </c>
      <c r="N16" s="24">
        <f t="shared" si="8"/>
        <v>10241686.130000001</v>
      </c>
      <c r="O16" s="98">
        <v>53551.299999999996</v>
      </c>
      <c r="P16" s="101">
        <f t="shared" si="9"/>
        <v>10241686.130000001</v>
      </c>
      <c r="Q16" s="101">
        <v>53551.299999999996</v>
      </c>
      <c r="R16" s="101">
        <f t="shared" si="10"/>
        <v>10241686.130000001</v>
      </c>
      <c r="S16" s="101">
        <v>53551.299999999996</v>
      </c>
      <c r="T16" s="101">
        <f t="shared" si="11"/>
        <v>10241686.130000001</v>
      </c>
      <c r="U16" s="90">
        <v>53551.299999999996</v>
      </c>
      <c r="V16" s="90">
        <f t="shared" si="4"/>
        <v>10241686.130000001</v>
      </c>
      <c r="W16" s="25">
        <f t="shared" si="12"/>
        <v>0</v>
      </c>
      <c r="X16" s="25">
        <f t="shared" si="13"/>
        <v>0</v>
      </c>
      <c r="Y16" s="26">
        <f t="shared" si="14"/>
        <v>0</v>
      </c>
      <c r="Z16" s="27" t="str">
        <f t="shared" si="15"/>
        <v>SIN MODIFICACION</v>
      </c>
      <c r="AB16" s="19"/>
    </row>
    <row r="17" spans="1:28" s="1" customFormat="1" ht="17.100000000000001" customHeight="1">
      <c r="A17" s="36" t="s">
        <v>153</v>
      </c>
      <c r="B17" s="36" t="s">
        <v>163</v>
      </c>
      <c r="C17" s="36"/>
      <c r="D17" s="36">
        <v>7</v>
      </c>
      <c r="E17" s="37" t="s">
        <v>98</v>
      </c>
      <c r="F17" s="38" t="s">
        <v>20</v>
      </c>
      <c r="G17" s="38" t="s">
        <v>20</v>
      </c>
      <c r="H17" s="39">
        <v>594.04999999999995</v>
      </c>
      <c r="I17" s="39">
        <v>17411.04</v>
      </c>
      <c r="J17" s="24">
        <f t="shared" si="6"/>
        <v>10343028.310000001</v>
      </c>
      <c r="K17" s="39">
        <v>17411.04</v>
      </c>
      <c r="L17" s="24">
        <f t="shared" si="7"/>
        <v>10343028.310000001</v>
      </c>
      <c r="M17" s="39">
        <v>13021.47</v>
      </c>
      <c r="N17" s="24">
        <f t="shared" si="8"/>
        <v>7735404.25</v>
      </c>
      <c r="O17" s="98">
        <v>13021.47</v>
      </c>
      <c r="P17" s="101">
        <f t="shared" si="9"/>
        <v>7735404.25</v>
      </c>
      <c r="Q17" s="101">
        <v>13021.47</v>
      </c>
      <c r="R17" s="101">
        <f t="shared" si="10"/>
        <v>7735404.25</v>
      </c>
      <c r="S17" s="101">
        <v>13021.47</v>
      </c>
      <c r="T17" s="101">
        <f t="shared" si="11"/>
        <v>7735404.25</v>
      </c>
      <c r="U17" s="90">
        <v>13021.47</v>
      </c>
      <c r="V17" s="90">
        <f t="shared" si="4"/>
        <v>7735404.25</v>
      </c>
      <c r="W17" s="25">
        <f t="shared" si="12"/>
        <v>0</v>
      </c>
      <c r="X17" s="25">
        <f t="shared" si="13"/>
        <v>0</v>
      </c>
      <c r="Y17" s="26">
        <f t="shared" si="14"/>
        <v>0</v>
      </c>
      <c r="Z17" s="27" t="str">
        <f t="shared" si="15"/>
        <v>SIN MODIFICACION</v>
      </c>
      <c r="AB17" s="19"/>
    </row>
    <row r="18" spans="1:28" s="1" customFormat="1" ht="17.100000000000001" customHeight="1">
      <c r="A18" s="36" t="s">
        <v>153</v>
      </c>
      <c r="B18" s="36" t="s">
        <v>164</v>
      </c>
      <c r="C18" s="36"/>
      <c r="D18" s="36">
        <v>8</v>
      </c>
      <c r="E18" s="37" t="s">
        <v>99</v>
      </c>
      <c r="F18" s="38" t="s">
        <v>28</v>
      </c>
      <c r="G18" s="38" t="s">
        <v>28</v>
      </c>
      <c r="H18" s="39">
        <v>12.04</v>
      </c>
      <c r="I18" s="39">
        <v>399003</v>
      </c>
      <c r="J18" s="24">
        <f t="shared" si="6"/>
        <v>4803996.12</v>
      </c>
      <c r="K18" s="39">
        <v>399003</v>
      </c>
      <c r="L18" s="24">
        <f t="shared" si="7"/>
        <v>4803996.12</v>
      </c>
      <c r="M18" s="39">
        <v>399003</v>
      </c>
      <c r="N18" s="24">
        <f t="shared" si="8"/>
        <v>4803996.12</v>
      </c>
      <c r="O18" s="98">
        <v>399003</v>
      </c>
      <c r="P18" s="101">
        <f t="shared" si="9"/>
        <v>4803996.12</v>
      </c>
      <c r="Q18" s="101">
        <v>399003</v>
      </c>
      <c r="R18" s="101">
        <f t="shared" si="10"/>
        <v>4803996.12</v>
      </c>
      <c r="S18" s="101">
        <v>399003</v>
      </c>
      <c r="T18" s="101">
        <f t="shared" si="11"/>
        <v>4803996.12</v>
      </c>
      <c r="U18" s="90">
        <v>399003</v>
      </c>
      <c r="V18" s="90">
        <f t="shared" si="4"/>
        <v>4803996.12</v>
      </c>
      <c r="W18" s="25">
        <f t="shared" si="12"/>
        <v>0</v>
      </c>
      <c r="X18" s="25">
        <f t="shared" si="13"/>
        <v>0</v>
      </c>
      <c r="Y18" s="26">
        <f t="shared" si="14"/>
        <v>0</v>
      </c>
      <c r="Z18" s="27" t="str">
        <f t="shared" si="15"/>
        <v>SIN MODIFICACION</v>
      </c>
      <c r="AB18" s="19"/>
    </row>
    <row r="19" spans="1:28" s="1" customFormat="1" ht="17.100000000000001" customHeight="1">
      <c r="A19" s="36" t="s">
        <v>153</v>
      </c>
      <c r="B19" s="36" t="s">
        <v>165</v>
      </c>
      <c r="C19" s="36"/>
      <c r="D19" s="36">
        <v>9</v>
      </c>
      <c r="E19" s="37" t="s">
        <v>100</v>
      </c>
      <c r="F19" s="38" t="s">
        <v>29</v>
      </c>
      <c r="G19" s="38" t="s">
        <v>29</v>
      </c>
      <c r="H19" s="39">
        <v>9167.4599999999991</v>
      </c>
      <c r="I19" s="39">
        <v>2437.5500000000002</v>
      </c>
      <c r="J19" s="24">
        <f t="shared" si="6"/>
        <v>22346142.120000001</v>
      </c>
      <c r="K19" s="39">
        <v>2437.5500000000002</v>
      </c>
      <c r="L19" s="24">
        <f t="shared" si="7"/>
        <v>22346142.120000001</v>
      </c>
      <c r="M19" s="39">
        <v>1920.67</v>
      </c>
      <c r="N19" s="24">
        <f t="shared" si="8"/>
        <v>17607665.399999999</v>
      </c>
      <c r="O19" s="98">
        <v>1920.67</v>
      </c>
      <c r="P19" s="101">
        <f t="shared" si="9"/>
        <v>17607665.399999999</v>
      </c>
      <c r="Q19" s="101">
        <v>1920.67</v>
      </c>
      <c r="R19" s="101">
        <f t="shared" si="10"/>
        <v>17607665.399999999</v>
      </c>
      <c r="S19" s="101">
        <v>1920.67</v>
      </c>
      <c r="T19" s="101">
        <f t="shared" si="11"/>
        <v>17607665.399999999</v>
      </c>
      <c r="U19" s="90">
        <v>1920.67</v>
      </c>
      <c r="V19" s="90">
        <f t="shared" si="4"/>
        <v>17607665.399999999</v>
      </c>
      <c r="W19" s="25">
        <f t="shared" si="12"/>
        <v>0</v>
      </c>
      <c r="X19" s="25">
        <f t="shared" si="13"/>
        <v>0</v>
      </c>
      <c r="Y19" s="26">
        <f t="shared" si="14"/>
        <v>0</v>
      </c>
      <c r="Z19" s="27" t="str">
        <f t="shared" si="15"/>
        <v>SIN MODIFICACION</v>
      </c>
      <c r="AB19" s="19"/>
    </row>
    <row r="20" spans="1:28" s="1" customFormat="1" ht="17.100000000000001" customHeight="1">
      <c r="A20" s="36" t="s">
        <v>153</v>
      </c>
      <c r="B20" s="36" t="s">
        <v>166</v>
      </c>
      <c r="C20" s="36"/>
      <c r="D20" s="36">
        <v>10</v>
      </c>
      <c r="E20" s="37" t="s">
        <v>101</v>
      </c>
      <c r="F20" s="38" t="s">
        <v>24</v>
      </c>
      <c r="G20" s="38" t="s">
        <v>24</v>
      </c>
      <c r="H20" s="39">
        <v>2.72</v>
      </c>
      <c r="I20" s="39">
        <v>510143.47</v>
      </c>
      <c r="J20" s="24">
        <f t="shared" si="6"/>
        <v>1387590.24</v>
      </c>
      <c r="K20" s="39">
        <v>510143.47</v>
      </c>
      <c r="L20" s="24">
        <f t="shared" si="7"/>
        <v>1387590.24</v>
      </c>
      <c r="M20" s="39">
        <v>381529.09</v>
      </c>
      <c r="N20" s="24">
        <f t="shared" si="8"/>
        <v>1037759.12</v>
      </c>
      <c r="O20" s="102">
        <v>381529.09</v>
      </c>
      <c r="P20" s="101">
        <f t="shared" si="9"/>
        <v>1037759.12</v>
      </c>
      <c r="Q20" s="101">
        <v>381529.09</v>
      </c>
      <c r="R20" s="101">
        <f t="shared" si="10"/>
        <v>1037759.12</v>
      </c>
      <c r="S20" s="101">
        <v>381529.09</v>
      </c>
      <c r="T20" s="101">
        <f t="shared" si="11"/>
        <v>1037759.12</v>
      </c>
      <c r="U20" s="90">
        <v>381529.09</v>
      </c>
      <c r="V20" s="90">
        <f t="shared" si="4"/>
        <v>1037759.12</v>
      </c>
      <c r="W20" s="25">
        <f t="shared" si="12"/>
        <v>0</v>
      </c>
      <c r="X20" s="25">
        <f t="shared" si="13"/>
        <v>0</v>
      </c>
      <c r="Y20" s="26">
        <f t="shared" si="14"/>
        <v>0</v>
      </c>
      <c r="Z20" s="27" t="str">
        <f t="shared" si="15"/>
        <v>SIN MODIFICACION</v>
      </c>
      <c r="AB20" s="19"/>
    </row>
    <row r="21" spans="1:28" s="1" customFormat="1" ht="17.100000000000001" customHeight="1">
      <c r="A21" s="36" t="s">
        <v>153</v>
      </c>
      <c r="B21" s="36" t="s">
        <v>167</v>
      </c>
      <c r="C21" s="36"/>
      <c r="D21" s="36">
        <v>11</v>
      </c>
      <c r="E21" s="37" t="s">
        <v>30</v>
      </c>
      <c r="F21" s="38" t="s">
        <v>24</v>
      </c>
      <c r="G21" s="38" t="s">
        <v>24</v>
      </c>
      <c r="H21" s="39">
        <v>2.72</v>
      </c>
      <c r="I21" s="39">
        <v>1222218.74</v>
      </c>
      <c r="J21" s="24">
        <f t="shared" si="6"/>
        <v>3324434.97</v>
      </c>
      <c r="K21" s="39">
        <v>1222218.74</v>
      </c>
      <c r="L21" s="24">
        <f t="shared" si="7"/>
        <v>3324434.97</v>
      </c>
      <c r="M21" s="39">
        <v>1569052.7600000002</v>
      </c>
      <c r="N21" s="24">
        <f t="shared" si="8"/>
        <v>4267823.51</v>
      </c>
      <c r="O21" s="102">
        <v>1569052.7600000002</v>
      </c>
      <c r="P21" s="101">
        <f t="shared" si="9"/>
        <v>4267823.51</v>
      </c>
      <c r="Q21" s="101">
        <v>1569052.7600000002</v>
      </c>
      <c r="R21" s="101">
        <f t="shared" si="10"/>
        <v>4267823.51</v>
      </c>
      <c r="S21" s="101">
        <v>1569052.7600000002</v>
      </c>
      <c r="T21" s="101">
        <f t="shared" si="11"/>
        <v>4267823.51</v>
      </c>
      <c r="U21" s="90">
        <v>1569052.7600000002</v>
      </c>
      <c r="V21" s="90">
        <f t="shared" si="4"/>
        <v>4267823.51</v>
      </c>
      <c r="W21" s="25">
        <f t="shared" si="12"/>
        <v>0</v>
      </c>
      <c r="X21" s="25">
        <f t="shared" si="13"/>
        <v>0</v>
      </c>
      <c r="Y21" s="26">
        <f t="shared" si="14"/>
        <v>0</v>
      </c>
      <c r="Z21" s="27" t="str">
        <f t="shared" si="15"/>
        <v>SIN MODIFICACION</v>
      </c>
      <c r="AB21" s="19"/>
    </row>
    <row r="22" spans="1:28" s="1" customFormat="1" ht="17.100000000000001" customHeight="1">
      <c r="A22" s="36" t="s">
        <v>153</v>
      </c>
      <c r="B22" s="36" t="s">
        <v>168</v>
      </c>
      <c r="C22" s="36"/>
      <c r="D22" s="36" t="s">
        <v>31</v>
      </c>
      <c r="E22" s="37" t="s">
        <v>32</v>
      </c>
      <c r="F22" s="22" t="s">
        <v>20</v>
      </c>
      <c r="G22" s="22" t="s">
        <v>20</v>
      </c>
      <c r="H22" s="41">
        <v>13.94</v>
      </c>
      <c r="I22" s="24">
        <v>0</v>
      </c>
      <c r="J22" s="24">
        <v>0</v>
      </c>
      <c r="K22" s="24">
        <v>0</v>
      </c>
      <c r="L22" s="24">
        <f t="shared" si="7"/>
        <v>0</v>
      </c>
      <c r="M22" s="24">
        <v>50718</v>
      </c>
      <c r="N22" s="24">
        <f t="shared" si="8"/>
        <v>707008.92</v>
      </c>
      <c r="O22" s="100">
        <v>50718</v>
      </c>
      <c r="P22" s="101">
        <f t="shared" si="9"/>
        <v>707008.92</v>
      </c>
      <c r="Q22" s="101">
        <v>50718</v>
      </c>
      <c r="R22" s="101">
        <f t="shared" si="10"/>
        <v>707008.92</v>
      </c>
      <c r="S22" s="101">
        <v>50718</v>
      </c>
      <c r="T22" s="101">
        <f t="shared" si="11"/>
        <v>707008.92</v>
      </c>
      <c r="U22" s="90">
        <v>50718</v>
      </c>
      <c r="V22" s="90">
        <f t="shared" si="4"/>
        <v>707008.92</v>
      </c>
      <c r="W22" s="25">
        <f t="shared" si="12"/>
        <v>0</v>
      </c>
      <c r="X22" s="25">
        <f t="shared" si="13"/>
        <v>0</v>
      </c>
      <c r="Y22" s="26">
        <f t="shared" ref="Y22:Y27" si="16">X22/N22</f>
        <v>0</v>
      </c>
      <c r="Z22" s="27" t="str">
        <f t="shared" si="15"/>
        <v>SIN MODIFICACION</v>
      </c>
      <c r="AB22" s="19"/>
    </row>
    <row r="23" spans="1:28" s="1" customFormat="1" ht="17.100000000000001" customHeight="1">
      <c r="A23" s="36" t="s">
        <v>153</v>
      </c>
      <c r="B23" s="36" t="s">
        <v>169</v>
      </c>
      <c r="C23" s="36"/>
      <c r="D23" s="36" t="s">
        <v>33</v>
      </c>
      <c r="E23" s="37" t="s">
        <v>34</v>
      </c>
      <c r="F23" s="38" t="s">
        <v>20</v>
      </c>
      <c r="G23" s="38" t="s">
        <v>20</v>
      </c>
      <c r="H23" s="39">
        <v>13.94</v>
      </c>
      <c r="I23" s="39">
        <v>0</v>
      </c>
      <c r="J23" s="24">
        <v>0</v>
      </c>
      <c r="K23" s="39">
        <v>0</v>
      </c>
      <c r="L23" s="24">
        <f t="shared" si="7"/>
        <v>0</v>
      </c>
      <c r="M23" s="39">
        <v>5984</v>
      </c>
      <c r="N23" s="24">
        <f t="shared" si="8"/>
        <v>83416.960000000006</v>
      </c>
      <c r="O23" s="100">
        <v>5984</v>
      </c>
      <c r="P23" s="101">
        <f t="shared" si="9"/>
        <v>83416.960000000006</v>
      </c>
      <c r="Q23" s="101">
        <v>5984</v>
      </c>
      <c r="R23" s="101">
        <f t="shared" si="10"/>
        <v>83416.960000000006</v>
      </c>
      <c r="S23" s="101">
        <v>5984</v>
      </c>
      <c r="T23" s="101">
        <f t="shared" si="11"/>
        <v>83416.960000000006</v>
      </c>
      <c r="U23" s="90">
        <v>5984</v>
      </c>
      <c r="V23" s="90">
        <f t="shared" si="4"/>
        <v>83416.960000000006</v>
      </c>
      <c r="W23" s="25">
        <f t="shared" si="12"/>
        <v>0</v>
      </c>
      <c r="X23" s="25">
        <f t="shared" si="13"/>
        <v>0</v>
      </c>
      <c r="Y23" s="26">
        <f t="shared" si="16"/>
        <v>0</v>
      </c>
      <c r="Z23" s="27" t="str">
        <f t="shared" si="15"/>
        <v>SIN MODIFICACION</v>
      </c>
      <c r="AB23" s="19"/>
    </row>
    <row r="24" spans="1:28" s="1" customFormat="1" ht="17.100000000000001" customHeight="1">
      <c r="A24" s="36" t="s">
        <v>153</v>
      </c>
      <c r="B24" s="36" t="s">
        <v>170</v>
      </c>
      <c r="C24" s="36"/>
      <c r="D24" s="36" t="s">
        <v>35</v>
      </c>
      <c r="E24" s="37" t="s">
        <v>102</v>
      </c>
      <c r="F24" s="38" t="s">
        <v>20</v>
      </c>
      <c r="G24" s="38" t="s">
        <v>20</v>
      </c>
      <c r="H24" s="39">
        <v>127.8</v>
      </c>
      <c r="I24" s="39">
        <v>0</v>
      </c>
      <c r="J24" s="24">
        <v>0</v>
      </c>
      <c r="K24" s="39">
        <v>0</v>
      </c>
      <c r="L24" s="24">
        <f t="shared" si="7"/>
        <v>0</v>
      </c>
      <c r="M24" s="39">
        <v>7047.74</v>
      </c>
      <c r="N24" s="24">
        <f t="shared" si="8"/>
        <v>900701.17</v>
      </c>
      <c r="O24" s="100">
        <v>7047.74</v>
      </c>
      <c r="P24" s="101">
        <f t="shared" si="9"/>
        <v>900701.17</v>
      </c>
      <c r="Q24" s="101">
        <v>7047.74</v>
      </c>
      <c r="R24" s="101">
        <f t="shared" si="10"/>
        <v>900701.17</v>
      </c>
      <c r="S24" s="101">
        <v>7047.74</v>
      </c>
      <c r="T24" s="101">
        <f t="shared" si="11"/>
        <v>900701.17</v>
      </c>
      <c r="U24" s="90">
        <v>7047.74</v>
      </c>
      <c r="V24" s="90">
        <f t="shared" si="4"/>
        <v>900701.17</v>
      </c>
      <c r="W24" s="25">
        <f t="shared" si="12"/>
        <v>0</v>
      </c>
      <c r="X24" s="25">
        <f t="shared" si="13"/>
        <v>0</v>
      </c>
      <c r="Y24" s="26">
        <f t="shared" si="16"/>
        <v>0</v>
      </c>
      <c r="Z24" s="27" t="str">
        <f t="shared" si="15"/>
        <v>SIN MODIFICACION</v>
      </c>
      <c r="AB24" s="19"/>
    </row>
    <row r="25" spans="1:28" s="1" customFormat="1" ht="17.100000000000001" customHeight="1">
      <c r="A25" s="36" t="s">
        <v>153</v>
      </c>
      <c r="B25" s="36" t="s">
        <v>171</v>
      </c>
      <c r="C25" s="36"/>
      <c r="D25" s="36" t="s">
        <v>36</v>
      </c>
      <c r="E25" s="37" t="s">
        <v>103</v>
      </c>
      <c r="F25" s="38" t="s">
        <v>20</v>
      </c>
      <c r="G25" s="38" t="s">
        <v>20</v>
      </c>
      <c r="H25" s="39">
        <v>83.8</v>
      </c>
      <c r="I25" s="39">
        <v>0</v>
      </c>
      <c r="J25" s="24">
        <v>0</v>
      </c>
      <c r="K25" s="39">
        <v>0</v>
      </c>
      <c r="L25" s="24">
        <f t="shared" si="7"/>
        <v>0</v>
      </c>
      <c r="M25" s="39">
        <v>63040</v>
      </c>
      <c r="N25" s="24">
        <f t="shared" si="8"/>
        <v>5282752</v>
      </c>
      <c r="O25" s="101">
        <v>63040</v>
      </c>
      <c r="P25" s="101">
        <f t="shared" si="9"/>
        <v>5282752</v>
      </c>
      <c r="Q25" s="101">
        <v>63680.01</v>
      </c>
      <c r="R25" s="101">
        <f t="shared" si="10"/>
        <v>5336384.84</v>
      </c>
      <c r="S25" s="101">
        <v>63680.01</v>
      </c>
      <c r="T25" s="101">
        <f t="shared" si="11"/>
        <v>5336384.84</v>
      </c>
      <c r="U25" s="90">
        <v>63680.01</v>
      </c>
      <c r="V25" s="90">
        <f t="shared" si="4"/>
        <v>5336384.84</v>
      </c>
      <c r="W25" s="25">
        <f t="shared" si="12"/>
        <v>0</v>
      </c>
      <c r="X25" s="25">
        <f t="shared" si="13"/>
        <v>0</v>
      </c>
      <c r="Y25" s="26">
        <f t="shared" si="16"/>
        <v>0</v>
      </c>
      <c r="Z25" s="27" t="str">
        <f t="shared" si="15"/>
        <v>SIN MODIFICACION</v>
      </c>
      <c r="AB25" s="19"/>
    </row>
    <row r="26" spans="1:28" s="1" customFormat="1" ht="17.100000000000001" customHeight="1">
      <c r="A26" s="36" t="s">
        <v>153</v>
      </c>
      <c r="B26" s="36" t="s">
        <v>172</v>
      </c>
      <c r="C26" s="36"/>
      <c r="D26" s="36" t="s">
        <v>37</v>
      </c>
      <c r="E26" s="37" t="s">
        <v>38</v>
      </c>
      <c r="F26" s="38" t="s">
        <v>24</v>
      </c>
      <c r="G26" s="38" t="s">
        <v>24</v>
      </c>
      <c r="H26" s="39">
        <v>3.74</v>
      </c>
      <c r="I26" s="39">
        <v>0</v>
      </c>
      <c r="J26" s="24">
        <v>0</v>
      </c>
      <c r="K26" s="39">
        <v>0</v>
      </c>
      <c r="L26" s="24">
        <f t="shared" si="7"/>
        <v>0</v>
      </c>
      <c r="M26" s="39">
        <v>32761.170000000002</v>
      </c>
      <c r="N26" s="24">
        <f t="shared" si="8"/>
        <v>122526.78</v>
      </c>
      <c r="O26" s="100">
        <v>32761.170000000002</v>
      </c>
      <c r="P26" s="101">
        <f t="shared" si="9"/>
        <v>122526.78</v>
      </c>
      <c r="Q26" s="101">
        <v>32761.170000000002</v>
      </c>
      <c r="R26" s="101">
        <f t="shared" si="10"/>
        <v>122526.78</v>
      </c>
      <c r="S26" s="101">
        <v>32761.170000000002</v>
      </c>
      <c r="T26" s="101">
        <f t="shared" si="11"/>
        <v>122526.78</v>
      </c>
      <c r="U26" s="90">
        <v>32761.170000000002</v>
      </c>
      <c r="V26" s="90">
        <f t="shared" si="4"/>
        <v>122526.78</v>
      </c>
      <c r="W26" s="25">
        <f t="shared" si="12"/>
        <v>0</v>
      </c>
      <c r="X26" s="25">
        <f t="shared" si="13"/>
        <v>0</v>
      </c>
      <c r="Y26" s="26">
        <f t="shared" si="16"/>
        <v>0</v>
      </c>
      <c r="Z26" s="27" t="str">
        <f t="shared" si="15"/>
        <v>SIN MODIFICACION</v>
      </c>
      <c r="AB26" s="19"/>
    </row>
    <row r="27" spans="1:28" s="43" customFormat="1" ht="17.100000000000001" customHeight="1">
      <c r="A27" s="36" t="s">
        <v>153</v>
      </c>
      <c r="B27" s="36" t="s">
        <v>173</v>
      </c>
      <c r="C27" s="36"/>
      <c r="D27" s="36" t="s">
        <v>39</v>
      </c>
      <c r="E27" s="37" t="s">
        <v>40</v>
      </c>
      <c r="F27" s="38" t="s">
        <v>24</v>
      </c>
      <c r="G27" s="38" t="s">
        <v>24</v>
      </c>
      <c r="H27" s="39">
        <v>2.72</v>
      </c>
      <c r="I27" s="39">
        <v>0</v>
      </c>
      <c r="J27" s="24">
        <v>0</v>
      </c>
      <c r="K27" s="39">
        <v>0</v>
      </c>
      <c r="L27" s="24">
        <f t="shared" si="7"/>
        <v>0</v>
      </c>
      <c r="M27" s="39">
        <v>45616</v>
      </c>
      <c r="N27" s="24">
        <f t="shared" si="8"/>
        <v>124075.52</v>
      </c>
      <c r="O27" s="100">
        <v>45616</v>
      </c>
      <c r="P27" s="101">
        <f t="shared" si="9"/>
        <v>124075.52</v>
      </c>
      <c r="Q27" s="101">
        <v>45616</v>
      </c>
      <c r="R27" s="101">
        <f t="shared" si="10"/>
        <v>124075.52</v>
      </c>
      <c r="S27" s="101">
        <v>45616</v>
      </c>
      <c r="T27" s="101">
        <f t="shared" si="11"/>
        <v>124075.52</v>
      </c>
      <c r="U27" s="90">
        <v>45616</v>
      </c>
      <c r="V27" s="90">
        <f t="shared" si="4"/>
        <v>124075.52</v>
      </c>
      <c r="W27" s="25">
        <f t="shared" si="12"/>
        <v>0</v>
      </c>
      <c r="X27" s="25">
        <f t="shared" si="13"/>
        <v>0</v>
      </c>
      <c r="Y27" s="26">
        <f t="shared" si="16"/>
        <v>0</v>
      </c>
      <c r="Z27" s="27" t="str">
        <f t="shared" si="15"/>
        <v>SIN MODIFICACION</v>
      </c>
      <c r="AB27" s="19"/>
    </row>
    <row r="28" spans="1:28" s="44" customFormat="1" ht="18" customHeight="1">
      <c r="A28" s="28" t="s">
        <v>152</v>
      </c>
      <c r="B28" s="28">
        <v>3</v>
      </c>
      <c r="C28" s="28"/>
      <c r="D28" s="28">
        <v>3</v>
      </c>
      <c r="E28" s="29" t="s">
        <v>104</v>
      </c>
      <c r="F28" s="30"/>
      <c r="G28" s="30"/>
      <c r="H28" s="31"/>
      <c r="I28" s="31"/>
      <c r="J28" s="6">
        <f>SUM(J29:J34)</f>
        <v>18406118.689999998</v>
      </c>
      <c r="K28" s="32"/>
      <c r="L28" s="6">
        <f>SUM(L29:L34)</f>
        <v>18406118.689999998</v>
      </c>
      <c r="M28" s="32"/>
      <c r="N28" s="6">
        <f>SUM(N29:N34)</f>
        <v>18406118.689999998</v>
      </c>
      <c r="O28" s="6"/>
      <c r="P28" s="6">
        <f>SUM(P29:P34)</f>
        <v>18406118.689999998</v>
      </c>
      <c r="Q28" s="6"/>
      <c r="R28" s="6">
        <f>SUM(R29:R34)</f>
        <v>18406118.689999998</v>
      </c>
      <c r="S28" s="6"/>
      <c r="T28" s="6">
        <f>SUM(T29:T34)</f>
        <v>18406118.689999998</v>
      </c>
      <c r="U28" s="6"/>
      <c r="V28" s="6">
        <f>SUM(V29:V34)</f>
        <v>18406118.689999998</v>
      </c>
      <c r="W28" s="33"/>
      <c r="X28" s="33">
        <f>SUM(X29:X34)</f>
        <v>0</v>
      </c>
      <c r="Y28" s="34">
        <f>X28/J28</f>
        <v>0</v>
      </c>
      <c r="Z28" s="35"/>
      <c r="AB28" s="19"/>
    </row>
    <row r="29" spans="1:28" s="49" customFormat="1" ht="17.100000000000001" customHeight="1">
      <c r="A29" s="36" t="s">
        <v>153</v>
      </c>
      <c r="B29" s="12" t="s">
        <v>174</v>
      </c>
      <c r="C29" s="12"/>
      <c r="D29" s="12">
        <v>12</v>
      </c>
      <c r="E29" s="13" t="s">
        <v>41</v>
      </c>
      <c r="F29" s="14" t="s">
        <v>42</v>
      </c>
      <c r="G29" s="14" t="s">
        <v>42</v>
      </c>
      <c r="H29" s="15">
        <v>18.399999999999999</v>
      </c>
      <c r="I29" s="15">
        <v>61360</v>
      </c>
      <c r="J29" s="45">
        <f t="shared" ref="J29:J34" si="17">ROUND(I29*H29,2)</f>
        <v>1129024</v>
      </c>
      <c r="K29" s="15">
        <v>61360</v>
      </c>
      <c r="L29" s="45">
        <f t="shared" ref="L29:L34" si="18">ROUND(K29*H29,2)</f>
        <v>1129024</v>
      </c>
      <c r="M29" s="15">
        <v>61360</v>
      </c>
      <c r="N29" s="45">
        <f t="shared" ref="N29:N34" si="19">ROUND(M29*H29,2)</f>
        <v>1129024</v>
      </c>
      <c r="O29" s="100">
        <v>61360</v>
      </c>
      <c r="P29" s="101">
        <f t="shared" ref="P29:P34" si="20">ROUND(O29*H29,2)</f>
        <v>1129024</v>
      </c>
      <c r="Q29" s="101">
        <v>61360</v>
      </c>
      <c r="R29" s="101">
        <f t="shared" si="10"/>
        <v>1129024</v>
      </c>
      <c r="S29" s="101">
        <v>61360</v>
      </c>
      <c r="T29" s="101">
        <f t="shared" ref="T29:T34" si="21">ROUND(S29*H29,2)</f>
        <v>1129024</v>
      </c>
      <c r="U29" s="90">
        <v>61360</v>
      </c>
      <c r="V29" s="90">
        <f t="shared" si="4"/>
        <v>1129024</v>
      </c>
      <c r="W29" s="46">
        <f t="shared" ref="W29:W34" si="22">S29-Q29</f>
        <v>0</v>
      </c>
      <c r="X29" s="46">
        <f t="shared" ref="X29:X34" si="23">T29-R29</f>
        <v>0</v>
      </c>
      <c r="Y29" s="47">
        <f t="shared" ref="Y29:Y34" si="24">+W29/K29</f>
        <v>0</v>
      </c>
      <c r="Z29" s="48" t="str">
        <f t="shared" ref="Z29:Z34" si="25">IF(O29="","NUEVO  ITEM",IF(Y29=1,"SIN CAMBIOS",IF(Y29&gt;0,"INCREMENTO",IF(AND(Y29&lt;1,Y29&gt;0),"DECREMENTO",IF(Y29=0,"SIN MODIFICACION","DECREMENTO")))))</f>
        <v>SIN MODIFICACION</v>
      </c>
      <c r="AA29" s="1"/>
      <c r="AB29" s="19"/>
    </row>
    <row r="30" spans="1:28" s="49" customFormat="1" ht="17.100000000000001" customHeight="1">
      <c r="A30" s="36" t="s">
        <v>153</v>
      </c>
      <c r="B30" s="12" t="s">
        <v>175</v>
      </c>
      <c r="C30" s="12"/>
      <c r="D30" s="12">
        <v>13</v>
      </c>
      <c r="E30" s="13" t="s">
        <v>43</v>
      </c>
      <c r="F30" s="14" t="s">
        <v>26</v>
      </c>
      <c r="G30" s="14" t="s">
        <v>26</v>
      </c>
      <c r="H30" s="15">
        <v>129.19</v>
      </c>
      <c r="I30" s="15">
        <v>9907</v>
      </c>
      <c r="J30" s="45">
        <f t="shared" si="17"/>
        <v>1279885.33</v>
      </c>
      <c r="K30" s="15">
        <v>9907</v>
      </c>
      <c r="L30" s="45">
        <f t="shared" si="18"/>
        <v>1279885.33</v>
      </c>
      <c r="M30" s="15">
        <v>9907</v>
      </c>
      <c r="N30" s="45">
        <f t="shared" si="19"/>
        <v>1279885.33</v>
      </c>
      <c r="O30" s="100">
        <v>9907</v>
      </c>
      <c r="P30" s="101">
        <f t="shared" si="20"/>
        <v>1279885.33</v>
      </c>
      <c r="Q30" s="101">
        <v>9907</v>
      </c>
      <c r="R30" s="101">
        <f t="shared" si="10"/>
        <v>1279885.33</v>
      </c>
      <c r="S30" s="101">
        <v>9907</v>
      </c>
      <c r="T30" s="101">
        <f t="shared" si="21"/>
        <v>1279885.33</v>
      </c>
      <c r="U30" s="90">
        <v>9907</v>
      </c>
      <c r="V30" s="90">
        <f t="shared" si="4"/>
        <v>1279885.33</v>
      </c>
      <c r="W30" s="46">
        <f t="shared" si="22"/>
        <v>0</v>
      </c>
      <c r="X30" s="46">
        <f t="shared" si="23"/>
        <v>0</v>
      </c>
      <c r="Y30" s="47">
        <f t="shared" si="24"/>
        <v>0</v>
      </c>
      <c r="Z30" s="48" t="str">
        <f t="shared" si="25"/>
        <v>SIN MODIFICACION</v>
      </c>
      <c r="AA30" s="1"/>
      <c r="AB30" s="19"/>
    </row>
    <row r="31" spans="1:28" s="49" customFormat="1" ht="17.100000000000001" customHeight="1">
      <c r="A31" s="36" t="s">
        <v>153</v>
      </c>
      <c r="B31" s="12" t="s">
        <v>156</v>
      </c>
      <c r="C31" s="12"/>
      <c r="D31" s="12">
        <v>14</v>
      </c>
      <c r="E31" s="13" t="s">
        <v>44</v>
      </c>
      <c r="F31" s="14" t="s">
        <v>29</v>
      </c>
      <c r="G31" s="14" t="s">
        <v>29</v>
      </c>
      <c r="H31" s="15">
        <v>8520.98</v>
      </c>
      <c r="I31" s="15">
        <v>6.14</v>
      </c>
      <c r="J31" s="45">
        <f t="shared" si="17"/>
        <v>52318.82</v>
      </c>
      <c r="K31" s="15">
        <v>6.14</v>
      </c>
      <c r="L31" s="45">
        <f t="shared" si="18"/>
        <v>52318.82</v>
      </c>
      <c r="M31" s="15">
        <v>6.14</v>
      </c>
      <c r="N31" s="45">
        <f t="shared" si="19"/>
        <v>52318.82</v>
      </c>
      <c r="O31" s="100">
        <v>6.14</v>
      </c>
      <c r="P31" s="101">
        <f t="shared" si="20"/>
        <v>52318.82</v>
      </c>
      <c r="Q31" s="101">
        <v>6.14</v>
      </c>
      <c r="R31" s="101">
        <f t="shared" si="10"/>
        <v>52318.82</v>
      </c>
      <c r="S31" s="101">
        <v>6.14</v>
      </c>
      <c r="T31" s="101">
        <f t="shared" si="21"/>
        <v>52318.82</v>
      </c>
      <c r="U31" s="90">
        <v>6.14</v>
      </c>
      <c r="V31" s="90">
        <f t="shared" si="4"/>
        <v>52318.82</v>
      </c>
      <c r="W31" s="46">
        <f t="shared" si="22"/>
        <v>0</v>
      </c>
      <c r="X31" s="46">
        <f t="shared" si="23"/>
        <v>0</v>
      </c>
      <c r="Y31" s="47">
        <f t="shared" si="24"/>
        <v>0</v>
      </c>
      <c r="Z31" s="48" t="str">
        <f t="shared" si="25"/>
        <v>SIN MODIFICACION</v>
      </c>
      <c r="AA31" s="1"/>
      <c r="AB31" s="19"/>
    </row>
    <row r="32" spans="1:28" s="49" customFormat="1" ht="17.100000000000001" customHeight="1">
      <c r="A32" s="36" t="s">
        <v>153</v>
      </c>
      <c r="B32" s="12" t="s">
        <v>176</v>
      </c>
      <c r="C32" s="12"/>
      <c r="D32" s="12">
        <v>15</v>
      </c>
      <c r="E32" s="13" t="s">
        <v>45</v>
      </c>
      <c r="F32" s="14" t="s">
        <v>29</v>
      </c>
      <c r="G32" s="14" t="s">
        <v>29</v>
      </c>
      <c r="H32" s="15">
        <v>8520.98</v>
      </c>
      <c r="I32" s="15">
        <v>69.349999999999994</v>
      </c>
      <c r="J32" s="45">
        <f t="shared" si="17"/>
        <v>590929.96</v>
      </c>
      <c r="K32" s="15">
        <v>69.349999999999994</v>
      </c>
      <c r="L32" s="45">
        <f t="shared" si="18"/>
        <v>590929.96</v>
      </c>
      <c r="M32" s="15">
        <v>69.349999999999994</v>
      </c>
      <c r="N32" s="45">
        <f t="shared" si="19"/>
        <v>590929.96</v>
      </c>
      <c r="O32" s="101">
        <v>69.349999999999994</v>
      </c>
      <c r="P32" s="101">
        <f t="shared" si="20"/>
        <v>590929.96</v>
      </c>
      <c r="Q32" s="101">
        <v>69.349999999999994</v>
      </c>
      <c r="R32" s="101">
        <f t="shared" si="10"/>
        <v>590929.96</v>
      </c>
      <c r="S32" s="101">
        <v>69.349999999999994</v>
      </c>
      <c r="T32" s="101">
        <f t="shared" si="21"/>
        <v>590929.96</v>
      </c>
      <c r="U32" s="90">
        <v>69.349999999999994</v>
      </c>
      <c r="V32" s="90">
        <f t="shared" si="4"/>
        <v>590929.96</v>
      </c>
      <c r="W32" s="46">
        <f t="shared" si="22"/>
        <v>0</v>
      </c>
      <c r="X32" s="46">
        <f t="shared" si="23"/>
        <v>0</v>
      </c>
      <c r="Y32" s="47">
        <f t="shared" si="24"/>
        <v>0</v>
      </c>
      <c r="Z32" s="48" t="str">
        <f t="shared" si="25"/>
        <v>SIN MODIFICACION</v>
      </c>
      <c r="AA32" s="1"/>
      <c r="AB32" s="19"/>
    </row>
    <row r="33" spans="1:28" s="1" customFormat="1" ht="17.100000000000001" customHeight="1">
      <c r="A33" s="36" t="s">
        <v>153</v>
      </c>
      <c r="B33" s="12" t="s">
        <v>177</v>
      </c>
      <c r="C33" s="36"/>
      <c r="D33" s="36">
        <v>16</v>
      </c>
      <c r="E33" s="37" t="s">
        <v>46</v>
      </c>
      <c r="F33" s="38" t="s">
        <v>26</v>
      </c>
      <c r="G33" s="38" t="s">
        <v>26</v>
      </c>
      <c r="H33" s="39">
        <v>65.069999999999993</v>
      </c>
      <c r="I33" s="39">
        <v>180894</v>
      </c>
      <c r="J33" s="24">
        <f t="shared" si="17"/>
        <v>11770772.58</v>
      </c>
      <c r="K33" s="39">
        <v>180894</v>
      </c>
      <c r="L33" s="24">
        <f t="shared" si="18"/>
        <v>11770772.58</v>
      </c>
      <c r="M33" s="39">
        <v>180894</v>
      </c>
      <c r="N33" s="24">
        <f t="shared" si="19"/>
        <v>11770772.58</v>
      </c>
      <c r="O33" s="100">
        <v>180894</v>
      </c>
      <c r="P33" s="101">
        <f t="shared" si="20"/>
        <v>11770772.58</v>
      </c>
      <c r="Q33" s="101">
        <v>180894</v>
      </c>
      <c r="R33" s="101">
        <f t="shared" si="10"/>
        <v>11770772.58</v>
      </c>
      <c r="S33" s="101">
        <v>180894</v>
      </c>
      <c r="T33" s="101">
        <f t="shared" si="21"/>
        <v>11770772.58</v>
      </c>
      <c r="U33" s="90">
        <v>180894</v>
      </c>
      <c r="V33" s="90">
        <f t="shared" si="4"/>
        <v>11770772.58</v>
      </c>
      <c r="W33" s="25">
        <f t="shared" si="22"/>
        <v>0</v>
      </c>
      <c r="X33" s="25">
        <f t="shared" si="23"/>
        <v>0</v>
      </c>
      <c r="Y33" s="26">
        <f t="shared" si="24"/>
        <v>0</v>
      </c>
      <c r="Z33" s="27" t="str">
        <f t="shared" si="25"/>
        <v>SIN MODIFICACION</v>
      </c>
      <c r="AB33" s="19"/>
    </row>
    <row r="34" spans="1:28" s="50" customFormat="1" ht="17.100000000000001" customHeight="1">
      <c r="A34" s="36" t="s">
        <v>153</v>
      </c>
      <c r="B34" s="12" t="s">
        <v>178</v>
      </c>
      <c r="C34" s="12"/>
      <c r="D34" s="12">
        <v>17</v>
      </c>
      <c r="E34" s="13" t="s">
        <v>47</v>
      </c>
      <c r="F34" s="14" t="s">
        <v>26</v>
      </c>
      <c r="G34" s="14" t="s">
        <v>26</v>
      </c>
      <c r="H34" s="15">
        <v>36.15</v>
      </c>
      <c r="I34" s="15">
        <v>99120</v>
      </c>
      <c r="J34" s="45">
        <f t="shared" si="17"/>
        <v>3583188</v>
      </c>
      <c r="K34" s="15">
        <v>99120</v>
      </c>
      <c r="L34" s="45">
        <f t="shared" si="18"/>
        <v>3583188</v>
      </c>
      <c r="M34" s="15">
        <v>99120</v>
      </c>
      <c r="N34" s="45">
        <f t="shared" si="19"/>
        <v>3583188</v>
      </c>
      <c r="O34" s="100">
        <v>99120</v>
      </c>
      <c r="P34" s="101">
        <f t="shared" si="20"/>
        <v>3583188</v>
      </c>
      <c r="Q34" s="101">
        <v>99120</v>
      </c>
      <c r="R34" s="101">
        <f t="shared" si="10"/>
        <v>3583188</v>
      </c>
      <c r="S34" s="101">
        <v>99120</v>
      </c>
      <c r="T34" s="101">
        <f t="shared" si="21"/>
        <v>3583188</v>
      </c>
      <c r="U34" s="90">
        <v>99120</v>
      </c>
      <c r="V34" s="90">
        <f t="shared" si="4"/>
        <v>3583188</v>
      </c>
      <c r="W34" s="46">
        <f t="shared" si="22"/>
        <v>0</v>
      </c>
      <c r="X34" s="46">
        <f t="shared" si="23"/>
        <v>0</v>
      </c>
      <c r="Y34" s="47">
        <f t="shared" si="24"/>
        <v>0</v>
      </c>
      <c r="Z34" s="48" t="str">
        <f t="shared" si="25"/>
        <v>SIN MODIFICACION</v>
      </c>
      <c r="AA34" s="1"/>
      <c r="AB34" s="19"/>
    </row>
    <row r="35" spans="1:28" s="44" customFormat="1" ht="18" customHeight="1">
      <c r="A35" s="28" t="s">
        <v>152</v>
      </c>
      <c r="B35" s="28">
        <v>4</v>
      </c>
      <c r="C35" s="28"/>
      <c r="D35" s="28">
        <v>4</v>
      </c>
      <c r="E35" s="29" t="s">
        <v>48</v>
      </c>
      <c r="F35" s="51"/>
      <c r="G35" s="51"/>
      <c r="H35" s="6"/>
      <c r="I35" s="6"/>
      <c r="J35" s="6">
        <f>SUM(J36:J75)</f>
        <v>16778276.030000001</v>
      </c>
      <c r="K35" s="32"/>
      <c r="L35" s="6">
        <f>SUM(L36:L75)</f>
        <v>16778276.030000001</v>
      </c>
      <c r="M35" s="32"/>
      <c r="N35" s="6">
        <f>SUM(N36:N76)</f>
        <v>17234447.400000002</v>
      </c>
      <c r="O35" s="6"/>
      <c r="P35" s="6">
        <f>SUM(P36:P76)</f>
        <v>17234447.400000002</v>
      </c>
      <c r="Q35" s="6"/>
      <c r="R35" s="6">
        <f>SUM(R36:R76)</f>
        <v>17670447.390000001</v>
      </c>
      <c r="S35" s="6"/>
      <c r="T35" s="6">
        <f>SUM(T36:T76)</f>
        <v>17670447.390000001</v>
      </c>
      <c r="U35" s="6"/>
      <c r="V35" s="6">
        <f>SUM(V36:V76)</f>
        <v>17670447.390000001</v>
      </c>
      <c r="W35" s="33"/>
      <c r="X35" s="33">
        <f>SUM(X36:X76)</f>
        <v>0</v>
      </c>
      <c r="Y35" s="34">
        <f>X35/J35</f>
        <v>0</v>
      </c>
      <c r="Z35" s="35"/>
      <c r="AB35" s="19"/>
    </row>
    <row r="36" spans="1:28" s="49" customFormat="1" ht="17.100000000000001" customHeight="1">
      <c r="A36" s="36" t="s">
        <v>153</v>
      </c>
      <c r="B36" s="12" t="s">
        <v>179</v>
      </c>
      <c r="C36" s="12"/>
      <c r="D36" s="12">
        <v>18</v>
      </c>
      <c r="E36" s="13" t="s">
        <v>49</v>
      </c>
      <c r="F36" s="14" t="s">
        <v>18</v>
      </c>
      <c r="G36" s="14" t="s">
        <v>18</v>
      </c>
      <c r="H36" s="15">
        <v>5170.03</v>
      </c>
      <c r="I36" s="15">
        <v>5</v>
      </c>
      <c r="J36" s="45">
        <f t="shared" ref="J36:J75" si="26">ROUND(I36*H36,2)</f>
        <v>25850.15</v>
      </c>
      <c r="K36" s="15">
        <v>5</v>
      </c>
      <c r="L36" s="45">
        <f t="shared" ref="L36:L76" si="27">ROUND(K36*H36,2)</f>
        <v>25850.15</v>
      </c>
      <c r="M36" s="15">
        <v>5</v>
      </c>
      <c r="N36" s="45">
        <f t="shared" ref="N36:N76" si="28">ROUND(M36*H36,2)</f>
        <v>25850.15</v>
      </c>
      <c r="O36" s="24">
        <v>5</v>
      </c>
      <c r="P36" s="24">
        <f t="shared" ref="P36:P76" si="29">ROUND(O36*H36,2)</f>
        <v>25850.15</v>
      </c>
      <c r="Q36" s="24">
        <v>5</v>
      </c>
      <c r="R36" s="24">
        <f t="shared" si="10"/>
        <v>25850.15</v>
      </c>
      <c r="S36" s="24">
        <v>5</v>
      </c>
      <c r="T36" s="24">
        <f t="shared" ref="T36:T76" si="30">ROUND(S36*H36,2)</f>
        <v>25850.15</v>
      </c>
      <c r="U36" s="92">
        <v>5</v>
      </c>
      <c r="V36" s="92">
        <f t="shared" si="4"/>
        <v>25850.15</v>
      </c>
      <c r="W36" s="46">
        <f t="shared" ref="W36:W93" si="31">S36-Q36</f>
        <v>0</v>
      </c>
      <c r="X36" s="46">
        <f t="shared" ref="X36:X76" si="32">T36-R36</f>
        <v>0</v>
      </c>
      <c r="Y36" s="47">
        <f t="shared" ref="Y36:Y75" si="33">+W36/K36</f>
        <v>0</v>
      </c>
      <c r="Z36" s="48" t="str">
        <f t="shared" ref="Z36:Z76" si="34">IF(O36="","NUEVO  ITEM",IF(Y36=1,"SIN CAMBIOS",IF(Y36&gt;0,"INCREMENTO",IF(AND(Y36&lt;1,Y36&gt;0),"DECREMENTO",IF(Y36=0,"SIN MODIFICACION","DECREMENTO")))))</f>
        <v>SIN MODIFICACION</v>
      </c>
      <c r="AA36" s="1"/>
      <c r="AB36" s="19"/>
    </row>
    <row r="37" spans="1:28" s="52" customFormat="1" ht="17.100000000000001" customHeight="1">
      <c r="A37" s="36" t="s">
        <v>153</v>
      </c>
      <c r="B37" s="36" t="s">
        <v>180</v>
      </c>
      <c r="C37" s="36"/>
      <c r="D37" s="36">
        <v>19</v>
      </c>
      <c r="E37" s="37" t="s">
        <v>105</v>
      </c>
      <c r="F37" s="38" t="s">
        <v>20</v>
      </c>
      <c r="G37" s="38" t="s">
        <v>20</v>
      </c>
      <c r="H37" s="39">
        <v>34.61</v>
      </c>
      <c r="I37" s="39">
        <v>15078</v>
      </c>
      <c r="J37" s="24">
        <f t="shared" si="26"/>
        <v>521849.58</v>
      </c>
      <c r="K37" s="39">
        <v>15078</v>
      </c>
      <c r="L37" s="24">
        <f t="shared" si="27"/>
        <v>521849.58</v>
      </c>
      <c r="M37" s="39">
        <v>15078</v>
      </c>
      <c r="N37" s="24">
        <f t="shared" si="28"/>
        <v>521849.58</v>
      </c>
      <c r="O37" s="24">
        <v>15078</v>
      </c>
      <c r="P37" s="24">
        <f t="shared" si="29"/>
        <v>521849.58</v>
      </c>
      <c r="Q37" s="24">
        <v>15078</v>
      </c>
      <c r="R37" s="24">
        <f t="shared" si="10"/>
        <v>521849.58</v>
      </c>
      <c r="S37" s="24">
        <v>15078</v>
      </c>
      <c r="T37" s="24">
        <f t="shared" si="30"/>
        <v>521849.58</v>
      </c>
      <c r="U37" s="92">
        <v>15078</v>
      </c>
      <c r="V37" s="92">
        <f t="shared" si="4"/>
        <v>521849.58</v>
      </c>
      <c r="W37" s="25">
        <f t="shared" si="31"/>
        <v>0</v>
      </c>
      <c r="X37" s="25">
        <f t="shared" si="32"/>
        <v>0</v>
      </c>
      <c r="Y37" s="26">
        <f t="shared" si="33"/>
        <v>0</v>
      </c>
      <c r="Z37" s="27" t="str">
        <f t="shared" si="34"/>
        <v>SIN MODIFICACION</v>
      </c>
      <c r="AA37" s="1"/>
      <c r="AB37" s="19"/>
    </row>
    <row r="38" spans="1:28" s="52" customFormat="1" ht="17.100000000000001" customHeight="1">
      <c r="A38" s="36" t="s">
        <v>153</v>
      </c>
      <c r="B38" s="12" t="s">
        <v>181</v>
      </c>
      <c r="C38" s="36"/>
      <c r="D38" s="36">
        <v>20</v>
      </c>
      <c r="E38" s="37" t="s">
        <v>50</v>
      </c>
      <c r="F38" s="38" t="s">
        <v>20</v>
      </c>
      <c r="G38" s="38" t="s">
        <v>20</v>
      </c>
      <c r="H38" s="39">
        <v>72.510000000000005</v>
      </c>
      <c r="I38" s="39">
        <v>4958</v>
      </c>
      <c r="J38" s="24">
        <f>ROUND(I38*H38,2)</f>
        <v>359504.58</v>
      </c>
      <c r="K38" s="39">
        <v>4958</v>
      </c>
      <c r="L38" s="24">
        <f t="shared" si="27"/>
        <v>359504.58</v>
      </c>
      <c r="M38" s="39">
        <v>4958</v>
      </c>
      <c r="N38" s="24">
        <f t="shared" si="28"/>
        <v>359504.58</v>
      </c>
      <c r="O38" s="24">
        <v>4958</v>
      </c>
      <c r="P38" s="24">
        <f t="shared" si="29"/>
        <v>359504.58</v>
      </c>
      <c r="Q38" s="24">
        <v>4958</v>
      </c>
      <c r="R38" s="24">
        <f t="shared" si="10"/>
        <v>359504.58</v>
      </c>
      <c r="S38" s="24">
        <v>4958</v>
      </c>
      <c r="T38" s="24">
        <f t="shared" si="30"/>
        <v>359504.58</v>
      </c>
      <c r="U38" s="92">
        <v>4958</v>
      </c>
      <c r="V38" s="92">
        <f t="shared" si="4"/>
        <v>359504.58</v>
      </c>
      <c r="W38" s="25">
        <f t="shared" si="31"/>
        <v>0</v>
      </c>
      <c r="X38" s="25">
        <f t="shared" si="32"/>
        <v>0</v>
      </c>
      <c r="Y38" s="26">
        <f t="shared" si="33"/>
        <v>0</v>
      </c>
      <c r="Z38" s="27" t="str">
        <f t="shared" si="34"/>
        <v>SIN MODIFICACION</v>
      </c>
      <c r="AA38" s="1"/>
      <c r="AB38" s="19"/>
    </row>
    <row r="39" spans="1:28" s="52" customFormat="1" ht="17.100000000000001" customHeight="1">
      <c r="A39" s="36" t="s">
        <v>153</v>
      </c>
      <c r="B39" s="36" t="s">
        <v>157</v>
      </c>
      <c r="C39" s="36"/>
      <c r="D39" s="36">
        <v>21</v>
      </c>
      <c r="E39" s="37" t="s">
        <v>106</v>
      </c>
      <c r="F39" s="38" t="s">
        <v>20</v>
      </c>
      <c r="G39" s="38" t="s">
        <v>20</v>
      </c>
      <c r="H39" s="39">
        <v>2112.84</v>
      </c>
      <c r="I39" s="39">
        <v>1786</v>
      </c>
      <c r="J39" s="24">
        <f t="shared" si="26"/>
        <v>3773532.24</v>
      </c>
      <c r="K39" s="39">
        <v>1786</v>
      </c>
      <c r="L39" s="24">
        <f t="shared" si="27"/>
        <v>3773532.24</v>
      </c>
      <c r="M39" s="39">
        <v>1786</v>
      </c>
      <c r="N39" s="24">
        <f t="shared" si="28"/>
        <v>3773532.24</v>
      </c>
      <c r="O39" s="24">
        <v>1786</v>
      </c>
      <c r="P39" s="24">
        <f t="shared" si="29"/>
        <v>3773532.24</v>
      </c>
      <c r="Q39" s="24">
        <v>1786</v>
      </c>
      <c r="R39" s="24">
        <f t="shared" si="10"/>
        <v>3773532.24</v>
      </c>
      <c r="S39" s="24">
        <v>1786</v>
      </c>
      <c r="T39" s="24">
        <f t="shared" si="30"/>
        <v>3773532.24</v>
      </c>
      <c r="U39" s="92">
        <v>1786</v>
      </c>
      <c r="V39" s="92">
        <f t="shared" si="4"/>
        <v>3773532.24</v>
      </c>
      <c r="W39" s="25">
        <f t="shared" si="31"/>
        <v>0</v>
      </c>
      <c r="X39" s="25">
        <f t="shared" si="32"/>
        <v>0</v>
      </c>
      <c r="Y39" s="26">
        <f t="shared" si="33"/>
        <v>0</v>
      </c>
      <c r="Z39" s="27" t="str">
        <f t="shared" si="34"/>
        <v>SIN MODIFICACION</v>
      </c>
      <c r="AA39" s="1"/>
      <c r="AB39" s="19"/>
    </row>
    <row r="40" spans="1:28" s="52" customFormat="1" ht="17.100000000000001" customHeight="1">
      <c r="A40" s="36" t="s">
        <v>153</v>
      </c>
      <c r="B40" s="12" t="s">
        <v>182</v>
      </c>
      <c r="C40" s="36"/>
      <c r="D40" s="36">
        <v>22</v>
      </c>
      <c r="E40" s="37" t="s">
        <v>51</v>
      </c>
      <c r="F40" s="38" t="s">
        <v>52</v>
      </c>
      <c r="G40" s="38" t="s">
        <v>52</v>
      </c>
      <c r="H40" s="39">
        <v>17.21</v>
      </c>
      <c r="I40" s="39">
        <v>224933</v>
      </c>
      <c r="J40" s="24">
        <f t="shared" si="26"/>
        <v>3871096.93</v>
      </c>
      <c r="K40" s="39">
        <v>224933</v>
      </c>
      <c r="L40" s="24">
        <f t="shared" si="27"/>
        <v>3871096.93</v>
      </c>
      <c r="M40" s="39">
        <v>224933</v>
      </c>
      <c r="N40" s="24">
        <f t="shared" si="28"/>
        <v>3871096.93</v>
      </c>
      <c r="O40" s="24">
        <v>224933</v>
      </c>
      <c r="P40" s="24">
        <f t="shared" si="29"/>
        <v>3871096.93</v>
      </c>
      <c r="Q40" s="24">
        <v>224933</v>
      </c>
      <c r="R40" s="24">
        <f t="shared" si="10"/>
        <v>3871096.93</v>
      </c>
      <c r="S40" s="24">
        <v>224933</v>
      </c>
      <c r="T40" s="24">
        <f t="shared" si="30"/>
        <v>3871096.93</v>
      </c>
      <c r="U40" s="92">
        <v>224933</v>
      </c>
      <c r="V40" s="92">
        <f t="shared" si="4"/>
        <v>3871096.93</v>
      </c>
      <c r="W40" s="25">
        <f t="shared" si="31"/>
        <v>0</v>
      </c>
      <c r="X40" s="25">
        <f t="shared" si="32"/>
        <v>0</v>
      </c>
      <c r="Y40" s="26">
        <f t="shared" si="33"/>
        <v>0</v>
      </c>
      <c r="Z40" s="27" t="str">
        <f t="shared" si="34"/>
        <v>SIN MODIFICACION</v>
      </c>
      <c r="AA40" s="1"/>
      <c r="AB40" s="19"/>
    </row>
    <row r="41" spans="1:28" s="49" customFormat="1" ht="17.100000000000001" customHeight="1">
      <c r="A41" s="36" t="s">
        <v>153</v>
      </c>
      <c r="B41" s="36" t="s">
        <v>183</v>
      </c>
      <c r="C41" s="36"/>
      <c r="D41" s="36">
        <v>23</v>
      </c>
      <c r="E41" s="37" t="s">
        <v>107</v>
      </c>
      <c r="F41" s="38" t="s">
        <v>20</v>
      </c>
      <c r="G41" s="38" t="s">
        <v>20</v>
      </c>
      <c r="H41" s="39">
        <v>1634.17</v>
      </c>
      <c r="I41" s="39">
        <v>20</v>
      </c>
      <c r="J41" s="24">
        <f t="shared" si="26"/>
        <v>32683.4</v>
      </c>
      <c r="K41" s="39">
        <v>20</v>
      </c>
      <c r="L41" s="24">
        <f t="shared" si="27"/>
        <v>32683.4</v>
      </c>
      <c r="M41" s="39">
        <v>20</v>
      </c>
      <c r="N41" s="24">
        <f t="shared" si="28"/>
        <v>32683.4</v>
      </c>
      <c r="O41" s="24">
        <v>20</v>
      </c>
      <c r="P41" s="24">
        <f t="shared" si="29"/>
        <v>32683.4</v>
      </c>
      <c r="Q41" s="24">
        <v>177.29</v>
      </c>
      <c r="R41" s="24">
        <f t="shared" si="10"/>
        <v>289722</v>
      </c>
      <c r="S41" s="24">
        <v>177.29</v>
      </c>
      <c r="T41" s="24">
        <f t="shared" si="30"/>
        <v>289722</v>
      </c>
      <c r="U41" s="92">
        <v>177.29</v>
      </c>
      <c r="V41" s="92">
        <f t="shared" si="4"/>
        <v>289722</v>
      </c>
      <c r="W41" s="25">
        <f t="shared" si="31"/>
        <v>0</v>
      </c>
      <c r="X41" s="25">
        <f t="shared" si="32"/>
        <v>0</v>
      </c>
      <c r="Y41" s="26">
        <f t="shared" si="33"/>
        <v>0</v>
      </c>
      <c r="Z41" s="27" t="str">
        <f t="shared" si="34"/>
        <v>SIN MODIFICACION</v>
      </c>
      <c r="AA41" s="1"/>
      <c r="AB41" s="19"/>
    </row>
    <row r="42" spans="1:28" s="49" customFormat="1" ht="17.100000000000001" customHeight="1">
      <c r="A42" s="36" t="s">
        <v>153</v>
      </c>
      <c r="B42" s="12" t="s">
        <v>184</v>
      </c>
      <c r="C42" s="36"/>
      <c r="D42" s="36">
        <v>24</v>
      </c>
      <c r="E42" s="37" t="s">
        <v>108</v>
      </c>
      <c r="F42" s="38" t="s">
        <v>20</v>
      </c>
      <c r="G42" s="38" t="s">
        <v>20</v>
      </c>
      <c r="H42" s="39">
        <v>1729.01</v>
      </c>
      <c r="I42" s="39">
        <v>116</v>
      </c>
      <c r="J42" s="24">
        <f t="shared" si="26"/>
        <v>200565.16</v>
      </c>
      <c r="K42" s="39">
        <v>116</v>
      </c>
      <c r="L42" s="24">
        <f t="shared" si="27"/>
        <v>200565.16</v>
      </c>
      <c r="M42" s="39">
        <v>116</v>
      </c>
      <c r="N42" s="24">
        <f t="shared" si="28"/>
        <v>200565.16</v>
      </c>
      <c r="O42" s="24">
        <v>116</v>
      </c>
      <c r="P42" s="24">
        <f t="shared" si="29"/>
        <v>200565.16</v>
      </c>
      <c r="Q42" s="24">
        <v>190.06</v>
      </c>
      <c r="R42" s="24">
        <v>328615.13</v>
      </c>
      <c r="S42" s="24">
        <v>190.06</v>
      </c>
      <c r="T42" s="24">
        <v>328615.13</v>
      </c>
      <c r="U42" s="92">
        <v>190.06</v>
      </c>
      <c r="V42" s="92">
        <v>328615.13</v>
      </c>
      <c r="W42" s="25">
        <f t="shared" si="31"/>
        <v>0</v>
      </c>
      <c r="X42" s="25">
        <f t="shared" si="32"/>
        <v>0</v>
      </c>
      <c r="Y42" s="26">
        <f t="shared" si="33"/>
        <v>0</v>
      </c>
      <c r="Z42" s="27" t="str">
        <f t="shared" si="34"/>
        <v>SIN MODIFICACION</v>
      </c>
      <c r="AA42" s="1"/>
      <c r="AB42" s="19"/>
    </row>
    <row r="43" spans="1:28" s="1" customFormat="1" ht="17.100000000000001" customHeight="1">
      <c r="A43" s="36" t="s">
        <v>153</v>
      </c>
      <c r="B43" s="36" t="s">
        <v>185</v>
      </c>
      <c r="C43" s="36"/>
      <c r="D43" s="36">
        <v>25</v>
      </c>
      <c r="E43" s="37" t="s">
        <v>109</v>
      </c>
      <c r="F43" s="38" t="s">
        <v>42</v>
      </c>
      <c r="G43" s="38" t="s">
        <v>42</v>
      </c>
      <c r="H43" s="39">
        <v>2244.69</v>
      </c>
      <c r="I43" s="39">
        <v>63</v>
      </c>
      <c r="J43" s="24">
        <f t="shared" si="26"/>
        <v>141415.47</v>
      </c>
      <c r="K43" s="39">
        <v>63</v>
      </c>
      <c r="L43" s="24">
        <f t="shared" si="27"/>
        <v>141415.47</v>
      </c>
      <c r="M43" s="39">
        <v>63</v>
      </c>
      <c r="N43" s="24">
        <f t="shared" si="28"/>
        <v>141415.47</v>
      </c>
      <c r="O43" s="24">
        <v>63</v>
      </c>
      <c r="P43" s="24">
        <f t="shared" si="29"/>
        <v>141415.47</v>
      </c>
      <c r="Q43" s="24">
        <v>63</v>
      </c>
      <c r="R43" s="24">
        <f t="shared" si="10"/>
        <v>141415.47</v>
      </c>
      <c r="S43" s="24">
        <v>63</v>
      </c>
      <c r="T43" s="24">
        <f t="shared" si="30"/>
        <v>141415.47</v>
      </c>
      <c r="U43" s="92">
        <v>63</v>
      </c>
      <c r="V43" s="92">
        <f t="shared" si="4"/>
        <v>141415.47</v>
      </c>
      <c r="W43" s="25">
        <f t="shared" si="31"/>
        <v>0</v>
      </c>
      <c r="X43" s="25">
        <f t="shared" si="32"/>
        <v>0</v>
      </c>
      <c r="Y43" s="26">
        <f t="shared" si="33"/>
        <v>0</v>
      </c>
      <c r="Z43" s="27" t="str">
        <f t="shared" si="34"/>
        <v>SIN MODIFICACION</v>
      </c>
      <c r="AB43" s="19"/>
    </row>
    <row r="44" spans="1:28" s="52" customFormat="1" ht="17.100000000000001" customHeight="1">
      <c r="A44" s="36" t="s">
        <v>153</v>
      </c>
      <c r="B44" s="12" t="s">
        <v>186</v>
      </c>
      <c r="C44" s="36"/>
      <c r="D44" s="36">
        <v>26</v>
      </c>
      <c r="E44" s="37" t="s">
        <v>110</v>
      </c>
      <c r="F44" s="38" t="s">
        <v>20</v>
      </c>
      <c r="G44" s="38" t="s">
        <v>20</v>
      </c>
      <c r="H44" s="39">
        <v>1393.68</v>
      </c>
      <c r="I44" s="39">
        <v>52</v>
      </c>
      <c r="J44" s="24">
        <f t="shared" si="26"/>
        <v>72471.360000000001</v>
      </c>
      <c r="K44" s="39">
        <v>52</v>
      </c>
      <c r="L44" s="24">
        <f t="shared" si="27"/>
        <v>72471.360000000001</v>
      </c>
      <c r="M44" s="39">
        <v>170.39</v>
      </c>
      <c r="N44" s="24">
        <f t="shared" si="28"/>
        <v>237469.14</v>
      </c>
      <c r="O44" s="24">
        <v>170.39</v>
      </c>
      <c r="P44" s="24">
        <f t="shared" si="29"/>
        <v>237469.14</v>
      </c>
      <c r="Q44" s="24">
        <v>170.39</v>
      </c>
      <c r="R44" s="24">
        <f t="shared" si="10"/>
        <v>237469.14</v>
      </c>
      <c r="S44" s="24">
        <v>170.39</v>
      </c>
      <c r="T44" s="24">
        <f t="shared" si="30"/>
        <v>237469.14</v>
      </c>
      <c r="U44" s="92">
        <v>170.39</v>
      </c>
      <c r="V44" s="92">
        <f t="shared" si="4"/>
        <v>237469.14</v>
      </c>
      <c r="W44" s="25">
        <f t="shared" si="31"/>
        <v>0</v>
      </c>
      <c r="X44" s="25">
        <f t="shared" si="32"/>
        <v>0</v>
      </c>
      <c r="Y44" s="26">
        <f t="shared" si="33"/>
        <v>0</v>
      </c>
      <c r="Z44" s="27" t="str">
        <f t="shared" si="34"/>
        <v>SIN MODIFICACION</v>
      </c>
      <c r="AA44" s="1"/>
      <c r="AB44" s="19"/>
    </row>
    <row r="45" spans="1:28" s="42" customFormat="1" ht="17.100000000000001" customHeight="1">
      <c r="A45" s="36" t="s">
        <v>153</v>
      </c>
      <c r="B45" s="36" t="s">
        <v>187</v>
      </c>
      <c r="C45" s="36"/>
      <c r="D45" s="36">
        <v>27</v>
      </c>
      <c r="E45" s="37" t="s">
        <v>53</v>
      </c>
      <c r="F45" s="38" t="s">
        <v>20</v>
      </c>
      <c r="G45" s="38" t="s">
        <v>20</v>
      </c>
      <c r="H45" s="39">
        <v>1483.78</v>
      </c>
      <c r="I45" s="39">
        <v>959</v>
      </c>
      <c r="J45" s="24">
        <f t="shared" si="26"/>
        <v>1422945.02</v>
      </c>
      <c r="K45" s="39">
        <v>959</v>
      </c>
      <c r="L45" s="24">
        <f t="shared" si="27"/>
        <v>1422945.02</v>
      </c>
      <c r="M45" s="39">
        <v>959</v>
      </c>
      <c r="N45" s="24">
        <f t="shared" si="28"/>
        <v>1422945.02</v>
      </c>
      <c r="O45" s="24">
        <v>959</v>
      </c>
      <c r="P45" s="24">
        <f t="shared" si="29"/>
        <v>1422945.02</v>
      </c>
      <c r="Q45" s="24">
        <v>959</v>
      </c>
      <c r="R45" s="24">
        <f t="shared" si="10"/>
        <v>1422945.02</v>
      </c>
      <c r="S45" s="24">
        <v>959</v>
      </c>
      <c r="T45" s="24">
        <f t="shared" si="30"/>
        <v>1422945.02</v>
      </c>
      <c r="U45" s="92">
        <v>959</v>
      </c>
      <c r="V45" s="92">
        <f t="shared" si="4"/>
        <v>1422945.02</v>
      </c>
      <c r="W45" s="25">
        <f t="shared" si="31"/>
        <v>0</v>
      </c>
      <c r="X45" s="25">
        <f t="shared" si="32"/>
        <v>0</v>
      </c>
      <c r="Y45" s="26">
        <f t="shared" si="33"/>
        <v>0</v>
      </c>
      <c r="Z45" s="27" t="str">
        <f t="shared" si="34"/>
        <v>SIN MODIFICACION</v>
      </c>
      <c r="AA45" s="1"/>
      <c r="AB45" s="19"/>
    </row>
    <row r="46" spans="1:28" s="42" customFormat="1" ht="17.100000000000001" customHeight="1">
      <c r="A46" s="36" t="s">
        <v>153</v>
      </c>
      <c r="B46" s="12" t="s">
        <v>188</v>
      </c>
      <c r="C46" s="36"/>
      <c r="D46" s="36">
        <v>28</v>
      </c>
      <c r="E46" s="37" t="s">
        <v>111</v>
      </c>
      <c r="F46" s="38" t="s">
        <v>20</v>
      </c>
      <c r="G46" s="38" t="s">
        <v>20</v>
      </c>
      <c r="H46" s="39">
        <v>1483.78</v>
      </c>
      <c r="I46" s="39">
        <v>1578</v>
      </c>
      <c r="J46" s="24">
        <f t="shared" si="26"/>
        <v>2341404.84</v>
      </c>
      <c r="K46" s="39">
        <v>1578</v>
      </c>
      <c r="L46" s="24">
        <f t="shared" si="27"/>
        <v>2341404.84</v>
      </c>
      <c r="M46" s="39">
        <v>1578</v>
      </c>
      <c r="N46" s="24">
        <f t="shared" si="28"/>
        <v>2341404.84</v>
      </c>
      <c r="O46" s="24">
        <v>1578</v>
      </c>
      <c r="P46" s="24">
        <f t="shared" si="29"/>
        <v>2341404.84</v>
      </c>
      <c r="Q46" s="24">
        <v>1578</v>
      </c>
      <c r="R46" s="24">
        <f t="shared" si="10"/>
        <v>2341404.84</v>
      </c>
      <c r="S46" s="24">
        <v>1578</v>
      </c>
      <c r="T46" s="24">
        <f t="shared" si="30"/>
        <v>2341404.84</v>
      </c>
      <c r="U46" s="92">
        <v>1578</v>
      </c>
      <c r="V46" s="92">
        <f t="shared" si="4"/>
        <v>2341404.84</v>
      </c>
      <c r="W46" s="25">
        <f t="shared" si="31"/>
        <v>0</v>
      </c>
      <c r="X46" s="25">
        <f t="shared" si="32"/>
        <v>0</v>
      </c>
      <c r="Y46" s="26">
        <f t="shared" si="33"/>
        <v>0</v>
      </c>
      <c r="Z46" s="27" t="str">
        <f t="shared" si="34"/>
        <v>SIN MODIFICACION</v>
      </c>
      <c r="AA46" s="1"/>
      <c r="AB46" s="19"/>
    </row>
    <row r="47" spans="1:28" s="42" customFormat="1" ht="17.100000000000001" customHeight="1">
      <c r="A47" s="36" t="s">
        <v>153</v>
      </c>
      <c r="B47" s="36" t="s">
        <v>189</v>
      </c>
      <c r="C47" s="36"/>
      <c r="D47" s="36">
        <v>29</v>
      </c>
      <c r="E47" s="37" t="s">
        <v>112</v>
      </c>
      <c r="F47" s="38" t="s">
        <v>20</v>
      </c>
      <c r="G47" s="38" t="s">
        <v>20</v>
      </c>
      <c r="H47" s="39">
        <v>1483.78</v>
      </c>
      <c r="I47" s="39">
        <v>182</v>
      </c>
      <c r="J47" s="24">
        <f t="shared" si="26"/>
        <v>270047.96000000002</v>
      </c>
      <c r="K47" s="39">
        <v>182</v>
      </c>
      <c r="L47" s="24">
        <f t="shared" si="27"/>
        <v>270047.96000000002</v>
      </c>
      <c r="M47" s="39">
        <v>182</v>
      </c>
      <c r="N47" s="24">
        <f t="shared" si="28"/>
        <v>270047.96000000002</v>
      </c>
      <c r="O47" s="24">
        <v>182</v>
      </c>
      <c r="P47" s="24">
        <f t="shared" si="29"/>
        <v>270047.96000000002</v>
      </c>
      <c r="Q47" s="24">
        <v>182</v>
      </c>
      <c r="R47" s="24">
        <f t="shared" si="10"/>
        <v>270047.96000000002</v>
      </c>
      <c r="S47" s="24">
        <v>182</v>
      </c>
      <c r="T47" s="24">
        <f t="shared" si="30"/>
        <v>270047.96000000002</v>
      </c>
      <c r="U47" s="92">
        <v>182</v>
      </c>
      <c r="V47" s="92">
        <f t="shared" si="4"/>
        <v>270047.96000000002</v>
      </c>
      <c r="W47" s="25">
        <f t="shared" si="31"/>
        <v>0</v>
      </c>
      <c r="X47" s="25">
        <f t="shared" si="32"/>
        <v>0</v>
      </c>
      <c r="Y47" s="26">
        <f t="shared" si="33"/>
        <v>0</v>
      </c>
      <c r="Z47" s="27" t="str">
        <f t="shared" si="34"/>
        <v>SIN MODIFICACION</v>
      </c>
      <c r="AA47" s="1"/>
      <c r="AB47" s="19"/>
    </row>
    <row r="48" spans="1:28" s="42" customFormat="1" ht="17.100000000000001" customHeight="1">
      <c r="A48" s="36" t="s">
        <v>153</v>
      </c>
      <c r="B48" s="12" t="s">
        <v>190</v>
      </c>
      <c r="C48" s="36"/>
      <c r="D48" s="36">
        <v>30</v>
      </c>
      <c r="E48" s="37" t="s">
        <v>54</v>
      </c>
      <c r="F48" s="38" t="s">
        <v>20</v>
      </c>
      <c r="G48" s="38" t="s">
        <v>20</v>
      </c>
      <c r="H48" s="39">
        <v>1483.78</v>
      </c>
      <c r="I48" s="39">
        <v>324</v>
      </c>
      <c r="J48" s="24">
        <f t="shared" si="26"/>
        <v>480744.72</v>
      </c>
      <c r="K48" s="39">
        <v>324</v>
      </c>
      <c r="L48" s="24">
        <f t="shared" si="27"/>
        <v>480744.72</v>
      </c>
      <c r="M48" s="39">
        <v>324</v>
      </c>
      <c r="N48" s="24">
        <f t="shared" si="28"/>
        <v>480744.72</v>
      </c>
      <c r="O48" s="24">
        <v>324</v>
      </c>
      <c r="P48" s="24">
        <f t="shared" si="29"/>
        <v>480744.72</v>
      </c>
      <c r="Q48" s="24">
        <v>324</v>
      </c>
      <c r="R48" s="24">
        <f t="shared" si="10"/>
        <v>480744.72</v>
      </c>
      <c r="S48" s="24">
        <v>324</v>
      </c>
      <c r="T48" s="24">
        <f t="shared" si="30"/>
        <v>480744.72</v>
      </c>
      <c r="U48" s="92">
        <v>324</v>
      </c>
      <c r="V48" s="92">
        <f t="shared" si="4"/>
        <v>480744.72</v>
      </c>
      <c r="W48" s="25">
        <f t="shared" si="31"/>
        <v>0</v>
      </c>
      <c r="X48" s="25">
        <f t="shared" si="32"/>
        <v>0</v>
      </c>
      <c r="Y48" s="26">
        <f t="shared" si="33"/>
        <v>0</v>
      </c>
      <c r="Z48" s="27" t="str">
        <f t="shared" si="34"/>
        <v>SIN MODIFICACION</v>
      </c>
      <c r="AA48" s="1"/>
      <c r="AB48" s="19"/>
    </row>
    <row r="49" spans="1:28" s="42" customFormat="1" ht="17.100000000000001" customHeight="1">
      <c r="A49" s="36" t="s">
        <v>153</v>
      </c>
      <c r="B49" s="36" t="s">
        <v>191</v>
      </c>
      <c r="C49" s="36"/>
      <c r="D49" s="36">
        <v>31</v>
      </c>
      <c r="E49" s="37" t="s">
        <v>113</v>
      </c>
      <c r="F49" s="38" t="s">
        <v>20</v>
      </c>
      <c r="G49" s="38" t="s">
        <v>20</v>
      </c>
      <c r="H49" s="39">
        <v>1483.78</v>
      </c>
      <c r="I49" s="39">
        <v>915</v>
      </c>
      <c r="J49" s="24">
        <f t="shared" si="26"/>
        <v>1357658.7</v>
      </c>
      <c r="K49" s="39">
        <v>915</v>
      </c>
      <c r="L49" s="24">
        <f t="shared" si="27"/>
        <v>1357658.7</v>
      </c>
      <c r="M49" s="39">
        <v>915</v>
      </c>
      <c r="N49" s="24">
        <f t="shared" si="28"/>
        <v>1357658.7</v>
      </c>
      <c r="O49" s="24">
        <v>915</v>
      </c>
      <c r="P49" s="24">
        <f t="shared" si="29"/>
        <v>1357658.7</v>
      </c>
      <c r="Q49" s="24">
        <v>915</v>
      </c>
      <c r="R49" s="24">
        <f t="shared" si="10"/>
        <v>1357658.7</v>
      </c>
      <c r="S49" s="24">
        <v>915</v>
      </c>
      <c r="T49" s="24">
        <f t="shared" si="30"/>
        <v>1357658.7</v>
      </c>
      <c r="U49" s="92">
        <v>915</v>
      </c>
      <c r="V49" s="92">
        <f t="shared" si="4"/>
        <v>1357658.7</v>
      </c>
      <c r="W49" s="25">
        <f t="shared" si="31"/>
        <v>0</v>
      </c>
      <c r="X49" s="25">
        <f t="shared" si="32"/>
        <v>0</v>
      </c>
      <c r="Y49" s="26">
        <f t="shared" si="33"/>
        <v>0</v>
      </c>
      <c r="Z49" s="27" t="str">
        <f t="shared" si="34"/>
        <v>SIN MODIFICACION</v>
      </c>
      <c r="AA49" s="1"/>
      <c r="AB49" s="19"/>
    </row>
    <row r="50" spans="1:28" s="49" customFormat="1" ht="17.100000000000001" customHeight="1">
      <c r="A50" s="36" t="s">
        <v>153</v>
      </c>
      <c r="B50" s="12" t="s">
        <v>192</v>
      </c>
      <c r="C50" s="36"/>
      <c r="D50" s="36">
        <v>32</v>
      </c>
      <c r="E50" s="37" t="s">
        <v>55</v>
      </c>
      <c r="F50" s="38" t="s">
        <v>20</v>
      </c>
      <c r="G50" s="38" t="s">
        <v>20</v>
      </c>
      <c r="H50" s="39">
        <v>1483.78</v>
      </c>
      <c r="I50" s="39">
        <v>173</v>
      </c>
      <c r="J50" s="24">
        <f t="shared" si="26"/>
        <v>256693.94</v>
      </c>
      <c r="K50" s="39">
        <v>173</v>
      </c>
      <c r="L50" s="24">
        <f t="shared" si="27"/>
        <v>256693.94</v>
      </c>
      <c r="M50" s="39">
        <v>173</v>
      </c>
      <c r="N50" s="24">
        <f t="shared" si="28"/>
        <v>256693.94</v>
      </c>
      <c r="O50" s="24">
        <v>173</v>
      </c>
      <c r="P50" s="24">
        <f t="shared" si="29"/>
        <v>256693.94</v>
      </c>
      <c r="Q50" s="24">
        <v>173</v>
      </c>
      <c r="R50" s="24">
        <f t="shared" si="10"/>
        <v>256693.94</v>
      </c>
      <c r="S50" s="24">
        <v>173</v>
      </c>
      <c r="T50" s="24">
        <f t="shared" si="30"/>
        <v>256693.94</v>
      </c>
      <c r="U50" s="92">
        <v>173</v>
      </c>
      <c r="V50" s="92">
        <f t="shared" si="4"/>
        <v>256693.94</v>
      </c>
      <c r="W50" s="25">
        <f t="shared" si="31"/>
        <v>0</v>
      </c>
      <c r="X50" s="25">
        <f t="shared" si="32"/>
        <v>0</v>
      </c>
      <c r="Y50" s="26">
        <f t="shared" si="33"/>
        <v>0</v>
      </c>
      <c r="Z50" s="27" t="str">
        <f t="shared" si="34"/>
        <v>SIN MODIFICACION</v>
      </c>
      <c r="AA50" s="1"/>
      <c r="AB50" s="19"/>
    </row>
    <row r="51" spans="1:28" s="49" customFormat="1" ht="17.100000000000001" customHeight="1">
      <c r="A51" s="36" t="s">
        <v>153</v>
      </c>
      <c r="B51" s="36" t="s">
        <v>193</v>
      </c>
      <c r="C51" s="36"/>
      <c r="D51" s="36">
        <v>33</v>
      </c>
      <c r="E51" s="37" t="s">
        <v>114</v>
      </c>
      <c r="F51" s="38" t="s">
        <v>42</v>
      </c>
      <c r="G51" s="38" t="s">
        <v>42</v>
      </c>
      <c r="H51" s="39">
        <v>298.16000000000003</v>
      </c>
      <c r="I51" s="39">
        <v>1320</v>
      </c>
      <c r="J51" s="24">
        <f t="shared" si="26"/>
        <v>393571.2</v>
      </c>
      <c r="K51" s="39">
        <v>1320</v>
      </c>
      <c r="L51" s="24">
        <f t="shared" si="27"/>
        <v>393571.2</v>
      </c>
      <c r="M51" s="39">
        <v>1320</v>
      </c>
      <c r="N51" s="24">
        <f t="shared" si="28"/>
        <v>393571.2</v>
      </c>
      <c r="O51" s="24">
        <v>1320</v>
      </c>
      <c r="P51" s="24">
        <f t="shared" si="29"/>
        <v>393571.2</v>
      </c>
      <c r="Q51" s="24">
        <v>1320</v>
      </c>
      <c r="R51" s="24">
        <f t="shared" si="10"/>
        <v>393571.2</v>
      </c>
      <c r="S51" s="24">
        <v>1320</v>
      </c>
      <c r="T51" s="24">
        <f t="shared" si="30"/>
        <v>393571.2</v>
      </c>
      <c r="U51" s="92">
        <v>1320</v>
      </c>
      <c r="V51" s="92">
        <f t="shared" si="4"/>
        <v>393571.2</v>
      </c>
      <c r="W51" s="25">
        <f t="shared" si="31"/>
        <v>0</v>
      </c>
      <c r="X51" s="25">
        <f t="shared" si="32"/>
        <v>0</v>
      </c>
      <c r="Y51" s="26">
        <f t="shared" si="33"/>
        <v>0</v>
      </c>
      <c r="Z51" s="27" t="str">
        <f t="shared" si="34"/>
        <v>SIN MODIFICACION</v>
      </c>
      <c r="AA51" s="1"/>
      <c r="AB51" s="19"/>
    </row>
    <row r="52" spans="1:28" s="49" customFormat="1" ht="17.100000000000001" customHeight="1">
      <c r="A52" s="36" t="s">
        <v>153</v>
      </c>
      <c r="B52" s="12" t="s">
        <v>194</v>
      </c>
      <c r="C52" s="36"/>
      <c r="D52" s="36">
        <v>34</v>
      </c>
      <c r="E52" s="37" t="s">
        <v>115</v>
      </c>
      <c r="F52" s="38" t="s">
        <v>42</v>
      </c>
      <c r="G52" s="38" t="s">
        <v>42</v>
      </c>
      <c r="H52" s="39">
        <v>1943.4</v>
      </c>
      <c r="I52" s="39">
        <v>14</v>
      </c>
      <c r="J52" s="24">
        <f t="shared" si="26"/>
        <v>27207.599999999999</v>
      </c>
      <c r="K52" s="39">
        <v>14</v>
      </c>
      <c r="L52" s="24">
        <f t="shared" si="27"/>
        <v>27207.599999999999</v>
      </c>
      <c r="M52" s="39">
        <v>14</v>
      </c>
      <c r="N52" s="24">
        <f t="shared" si="28"/>
        <v>27207.599999999999</v>
      </c>
      <c r="O52" s="24">
        <v>14</v>
      </c>
      <c r="P52" s="24">
        <f t="shared" si="29"/>
        <v>27207.599999999999</v>
      </c>
      <c r="Q52" s="24">
        <v>14</v>
      </c>
      <c r="R52" s="24">
        <f t="shared" si="10"/>
        <v>27207.599999999999</v>
      </c>
      <c r="S52" s="24">
        <v>14</v>
      </c>
      <c r="T52" s="24">
        <f t="shared" si="30"/>
        <v>27207.599999999999</v>
      </c>
      <c r="U52" s="92">
        <v>14</v>
      </c>
      <c r="V52" s="92">
        <f t="shared" si="4"/>
        <v>27207.599999999999</v>
      </c>
      <c r="W52" s="25">
        <f t="shared" si="31"/>
        <v>0</v>
      </c>
      <c r="X52" s="25">
        <f t="shared" si="32"/>
        <v>0</v>
      </c>
      <c r="Y52" s="26">
        <f t="shared" si="33"/>
        <v>0</v>
      </c>
      <c r="Z52" s="27" t="str">
        <f t="shared" si="34"/>
        <v>SIN MODIFICACION</v>
      </c>
      <c r="AA52" s="1"/>
      <c r="AB52" s="19"/>
    </row>
    <row r="53" spans="1:28" s="52" customFormat="1" ht="17.100000000000001" customHeight="1">
      <c r="A53" s="36" t="s">
        <v>153</v>
      </c>
      <c r="B53" s="36" t="s">
        <v>195</v>
      </c>
      <c r="C53" s="36"/>
      <c r="D53" s="36">
        <v>35</v>
      </c>
      <c r="E53" s="37" t="s">
        <v>116</v>
      </c>
      <c r="F53" s="38" t="s">
        <v>20</v>
      </c>
      <c r="G53" s="38" t="s">
        <v>20</v>
      </c>
      <c r="H53" s="39">
        <v>34.61</v>
      </c>
      <c r="I53" s="39">
        <v>8800</v>
      </c>
      <c r="J53" s="24">
        <f t="shared" si="26"/>
        <v>304568</v>
      </c>
      <c r="K53" s="39">
        <v>8800</v>
      </c>
      <c r="L53" s="24">
        <f t="shared" si="27"/>
        <v>304568</v>
      </c>
      <c r="M53" s="39">
        <v>8800</v>
      </c>
      <c r="N53" s="24">
        <f t="shared" si="28"/>
        <v>304568</v>
      </c>
      <c r="O53" s="24">
        <v>8800</v>
      </c>
      <c r="P53" s="24">
        <f t="shared" si="29"/>
        <v>304568</v>
      </c>
      <c r="Q53" s="24">
        <v>8800</v>
      </c>
      <c r="R53" s="24">
        <f t="shared" si="10"/>
        <v>304568</v>
      </c>
      <c r="S53" s="24">
        <v>8800</v>
      </c>
      <c r="T53" s="24">
        <f t="shared" si="30"/>
        <v>304568</v>
      </c>
      <c r="U53" s="92">
        <v>8800</v>
      </c>
      <c r="V53" s="92">
        <f t="shared" si="4"/>
        <v>304568</v>
      </c>
      <c r="W53" s="25">
        <f t="shared" si="31"/>
        <v>0</v>
      </c>
      <c r="X53" s="25">
        <f t="shared" si="32"/>
        <v>0</v>
      </c>
      <c r="Y53" s="26">
        <f t="shared" si="33"/>
        <v>0</v>
      </c>
      <c r="Z53" s="27" t="str">
        <f t="shared" si="34"/>
        <v>SIN MODIFICACION</v>
      </c>
      <c r="AA53" s="1"/>
      <c r="AB53" s="19"/>
    </row>
    <row r="54" spans="1:28" s="49" customFormat="1" ht="17.100000000000001" customHeight="1">
      <c r="A54" s="36" t="s">
        <v>153</v>
      </c>
      <c r="B54" s="12" t="s">
        <v>196</v>
      </c>
      <c r="C54" s="36"/>
      <c r="D54" s="36">
        <v>36</v>
      </c>
      <c r="E54" s="37" t="s">
        <v>56</v>
      </c>
      <c r="F54" s="38" t="s">
        <v>26</v>
      </c>
      <c r="G54" s="38" t="s">
        <v>26</v>
      </c>
      <c r="H54" s="39">
        <v>106.62</v>
      </c>
      <c r="I54" s="39">
        <v>1200</v>
      </c>
      <c r="J54" s="24">
        <f t="shared" si="26"/>
        <v>127944</v>
      </c>
      <c r="K54" s="39">
        <v>1200</v>
      </c>
      <c r="L54" s="24">
        <f t="shared" si="27"/>
        <v>127944</v>
      </c>
      <c r="M54" s="39">
        <v>1200</v>
      </c>
      <c r="N54" s="24">
        <f t="shared" si="28"/>
        <v>127944</v>
      </c>
      <c r="O54" s="24">
        <v>1200</v>
      </c>
      <c r="P54" s="24">
        <f t="shared" si="29"/>
        <v>127944</v>
      </c>
      <c r="Q54" s="24">
        <v>1200</v>
      </c>
      <c r="R54" s="24">
        <f t="shared" si="10"/>
        <v>127944</v>
      </c>
      <c r="S54" s="24">
        <v>1200</v>
      </c>
      <c r="T54" s="24">
        <f t="shared" si="30"/>
        <v>127944</v>
      </c>
      <c r="U54" s="92">
        <v>1200</v>
      </c>
      <c r="V54" s="92">
        <f t="shared" si="4"/>
        <v>127944</v>
      </c>
      <c r="W54" s="25">
        <f t="shared" si="31"/>
        <v>0</v>
      </c>
      <c r="X54" s="25">
        <f t="shared" si="32"/>
        <v>0</v>
      </c>
      <c r="Y54" s="26">
        <f t="shared" si="33"/>
        <v>0</v>
      </c>
      <c r="Z54" s="27" t="str">
        <f t="shared" si="34"/>
        <v>SIN MODIFICACION</v>
      </c>
      <c r="AA54" s="1"/>
      <c r="AB54" s="19"/>
    </row>
    <row r="55" spans="1:28" s="55" customFormat="1" ht="17.100000000000001" customHeight="1">
      <c r="A55" s="36" t="s">
        <v>153</v>
      </c>
      <c r="B55" s="36" t="s">
        <v>197</v>
      </c>
      <c r="C55" s="36"/>
      <c r="D55" s="36">
        <v>37</v>
      </c>
      <c r="E55" s="37" t="s">
        <v>117</v>
      </c>
      <c r="F55" s="38" t="s">
        <v>20</v>
      </c>
      <c r="G55" s="38" t="s">
        <v>20</v>
      </c>
      <c r="H55" s="39">
        <v>761.21</v>
      </c>
      <c r="I55" s="39">
        <v>44</v>
      </c>
      <c r="J55" s="24">
        <f t="shared" si="26"/>
        <v>33493.24</v>
      </c>
      <c r="K55" s="39">
        <v>44</v>
      </c>
      <c r="L55" s="24">
        <f t="shared" si="27"/>
        <v>33493.24</v>
      </c>
      <c r="M55" s="39">
        <v>44</v>
      </c>
      <c r="N55" s="24">
        <f t="shared" si="28"/>
        <v>33493.24</v>
      </c>
      <c r="O55" s="24">
        <v>44</v>
      </c>
      <c r="P55" s="24">
        <f t="shared" si="29"/>
        <v>33493.24</v>
      </c>
      <c r="Q55" s="24">
        <v>63</v>
      </c>
      <c r="R55" s="24">
        <f t="shared" si="10"/>
        <v>47956.23</v>
      </c>
      <c r="S55" s="24">
        <v>63</v>
      </c>
      <c r="T55" s="24">
        <f t="shared" si="30"/>
        <v>47956.23</v>
      </c>
      <c r="U55" s="92">
        <v>63</v>
      </c>
      <c r="V55" s="92">
        <f t="shared" si="4"/>
        <v>47956.23</v>
      </c>
      <c r="W55" s="25">
        <f t="shared" si="31"/>
        <v>0</v>
      </c>
      <c r="X55" s="25">
        <f t="shared" si="32"/>
        <v>0</v>
      </c>
      <c r="Y55" s="26">
        <f t="shared" si="33"/>
        <v>0</v>
      </c>
      <c r="Z55" s="27" t="str">
        <f t="shared" si="34"/>
        <v>SIN MODIFICACION</v>
      </c>
      <c r="AA55" s="1"/>
      <c r="AB55" s="19"/>
    </row>
    <row r="56" spans="1:28" s="49" customFormat="1" ht="17.100000000000001" customHeight="1">
      <c r="A56" s="36" t="s">
        <v>153</v>
      </c>
      <c r="B56" s="12" t="s">
        <v>198</v>
      </c>
      <c r="C56" s="36"/>
      <c r="D56" s="36">
        <v>38</v>
      </c>
      <c r="E56" s="37" t="s">
        <v>118</v>
      </c>
      <c r="F56" s="38" t="s">
        <v>20</v>
      </c>
      <c r="G56" s="38" t="s">
        <v>20</v>
      </c>
      <c r="H56" s="39">
        <v>941.82</v>
      </c>
      <c r="I56" s="39">
        <v>8</v>
      </c>
      <c r="J56" s="24">
        <f t="shared" si="26"/>
        <v>7534.56</v>
      </c>
      <c r="K56" s="39">
        <v>8</v>
      </c>
      <c r="L56" s="24">
        <f t="shared" si="27"/>
        <v>7534.56</v>
      </c>
      <c r="M56" s="39">
        <v>8</v>
      </c>
      <c r="N56" s="24">
        <f t="shared" si="28"/>
        <v>7534.56</v>
      </c>
      <c r="O56" s="24">
        <v>8</v>
      </c>
      <c r="P56" s="24">
        <f t="shared" si="29"/>
        <v>7534.56</v>
      </c>
      <c r="Q56" s="24">
        <v>46.7</v>
      </c>
      <c r="R56" s="24">
        <f t="shared" si="10"/>
        <v>43982.99</v>
      </c>
      <c r="S56" s="24">
        <v>46.7</v>
      </c>
      <c r="T56" s="24">
        <f t="shared" si="30"/>
        <v>43982.99</v>
      </c>
      <c r="U56" s="92">
        <v>46.7</v>
      </c>
      <c r="V56" s="92">
        <f t="shared" si="4"/>
        <v>43982.99</v>
      </c>
      <c r="W56" s="25">
        <f t="shared" si="31"/>
        <v>0</v>
      </c>
      <c r="X56" s="25">
        <f t="shared" si="32"/>
        <v>0</v>
      </c>
      <c r="Y56" s="26">
        <f t="shared" si="33"/>
        <v>0</v>
      </c>
      <c r="Z56" s="27" t="str">
        <f t="shared" si="34"/>
        <v>SIN MODIFICACION</v>
      </c>
      <c r="AA56" s="1"/>
      <c r="AB56" s="19"/>
    </row>
    <row r="57" spans="1:28" s="49" customFormat="1" ht="17.100000000000001" customHeight="1">
      <c r="A57" s="36" t="s">
        <v>153</v>
      </c>
      <c r="B57" s="36" t="s">
        <v>199</v>
      </c>
      <c r="C57" s="36"/>
      <c r="D57" s="36">
        <v>39</v>
      </c>
      <c r="E57" s="37" t="s">
        <v>57</v>
      </c>
      <c r="F57" s="38" t="s">
        <v>20</v>
      </c>
      <c r="G57" s="38" t="s">
        <v>20</v>
      </c>
      <c r="H57" s="39">
        <v>110.15</v>
      </c>
      <c r="I57" s="39">
        <v>4</v>
      </c>
      <c r="J57" s="24">
        <f t="shared" si="26"/>
        <v>440.6</v>
      </c>
      <c r="K57" s="39">
        <v>4</v>
      </c>
      <c r="L57" s="24">
        <f t="shared" si="27"/>
        <v>440.6</v>
      </c>
      <c r="M57" s="39">
        <v>4</v>
      </c>
      <c r="N57" s="24">
        <f t="shared" si="28"/>
        <v>440.6</v>
      </c>
      <c r="O57" s="24">
        <v>4</v>
      </c>
      <c r="P57" s="24">
        <f t="shared" si="29"/>
        <v>440.6</v>
      </c>
      <c r="Q57" s="24">
        <v>4</v>
      </c>
      <c r="R57" s="24">
        <f t="shared" si="10"/>
        <v>440.6</v>
      </c>
      <c r="S57" s="24">
        <v>4</v>
      </c>
      <c r="T57" s="24">
        <f t="shared" si="30"/>
        <v>440.6</v>
      </c>
      <c r="U57" s="92">
        <v>4</v>
      </c>
      <c r="V57" s="92">
        <f t="shared" si="4"/>
        <v>440.6</v>
      </c>
      <c r="W57" s="25">
        <f t="shared" si="31"/>
        <v>0</v>
      </c>
      <c r="X57" s="25">
        <f t="shared" si="32"/>
        <v>0</v>
      </c>
      <c r="Y57" s="26">
        <f t="shared" si="33"/>
        <v>0</v>
      </c>
      <c r="Z57" s="27" t="str">
        <f t="shared" si="34"/>
        <v>SIN MODIFICACION</v>
      </c>
      <c r="AA57" s="1"/>
      <c r="AB57" s="19"/>
    </row>
    <row r="58" spans="1:28" s="52" customFormat="1" ht="17.100000000000001" customHeight="1">
      <c r="A58" s="36" t="s">
        <v>153</v>
      </c>
      <c r="B58" s="12" t="s">
        <v>200</v>
      </c>
      <c r="C58" s="12"/>
      <c r="D58" s="12">
        <v>40</v>
      </c>
      <c r="E58" s="13" t="s">
        <v>58</v>
      </c>
      <c r="F58" s="38" t="s">
        <v>26</v>
      </c>
      <c r="G58" s="38" t="s">
        <v>26</v>
      </c>
      <c r="H58" s="54">
        <v>107.87</v>
      </c>
      <c r="I58" s="39">
        <v>4</v>
      </c>
      <c r="J58" s="24">
        <f t="shared" si="26"/>
        <v>431.48</v>
      </c>
      <c r="K58" s="39">
        <v>4</v>
      </c>
      <c r="L58" s="24">
        <f t="shared" si="27"/>
        <v>431.48</v>
      </c>
      <c r="M58" s="39">
        <v>226.87</v>
      </c>
      <c r="N58" s="24">
        <f t="shared" si="28"/>
        <v>24472.47</v>
      </c>
      <c r="O58" s="24">
        <v>226.87</v>
      </c>
      <c r="P58" s="24">
        <f t="shared" si="29"/>
        <v>24472.47</v>
      </c>
      <c r="Q58" s="24">
        <v>226.87</v>
      </c>
      <c r="R58" s="24">
        <f t="shared" si="10"/>
        <v>24472.47</v>
      </c>
      <c r="S58" s="24">
        <v>226.87</v>
      </c>
      <c r="T58" s="24">
        <f t="shared" si="30"/>
        <v>24472.47</v>
      </c>
      <c r="U58" s="92">
        <v>226.87</v>
      </c>
      <c r="V58" s="92">
        <f t="shared" si="4"/>
        <v>24472.47</v>
      </c>
      <c r="W58" s="25">
        <f t="shared" si="31"/>
        <v>0</v>
      </c>
      <c r="X58" s="25">
        <f t="shared" si="32"/>
        <v>0</v>
      </c>
      <c r="Y58" s="26">
        <f t="shared" si="33"/>
        <v>0</v>
      </c>
      <c r="Z58" s="27" t="str">
        <f t="shared" si="34"/>
        <v>SIN MODIFICACION</v>
      </c>
      <c r="AA58" s="1"/>
      <c r="AB58" s="19"/>
    </row>
    <row r="59" spans="1:28" s="49" customFormat="1" ht="17.100000000000001" customHeight="1">
      <c r="A59" s="36" t="s">
        <v>153</v>
      </c>
      <c r="B59" s="36" t="s">
        <v>201</v>
      </c>
      <c r="C59" s="12"/>
      <c r="D59" s="12">
        <v>41</v>
      </c>
      <c r="E59" s="13" t="s">
        <v>56</v>
      </c>
      <c r="F59" s="38" t="s">
        <v>26</v>
      </c>
      <c r="G59" s="38" t="s">
        <v>26</v>
      </c>
      <c r="H59" s="39">
        <v>127.01</v>
      </c>
      <c r="I59" s="39">
        <v>132</v>
      </c>
      <c r="J59" s="24">
        <f t="shared" si="26"/>
        <v>16765.32</v>
      </c>
      <c r="K59" s="39">
        <v>132</v>
      </c>
      <c r="L59" s="24">
        <f t="shared" si="27"/>
        <v>16765.32</v>
      </c>
      <c r="M59" s="39">
        <v>132</v>
      </c>
      <c r="N59" s="24">
        <f t="shared" si="28"/>
        <v>16765.32</v>
      </c>
      <c r="O59" s="24">
        <v>132</v>
      </c>
      <c r="P59" s="24">
        <f t="shared" si="29"/>
        <v>16765.32</v>
      </c>
      <c r="Q59" s="24">
        <v>132</v>
      </c>
      <c r="R59" s="24">
        <f t="shared" si="10"/>
        <v>16765.32</v>
      </c>
      <c r="S59" s="24">
        <v>132</v>
      </c>
      <c r="T59" s="24">
        <f t="shared" si="30"/>
        <v>16765.32</v>
      </c>
      <c r="U59" s="92">
        <v>132</v>
      </c>
      <c r="V59" s="92">
        <f t="shared" si="4"/>
        <v>16765.32</v>
      </c>
      <c r="W59" s="25">
        <f t="shared" si="31"/>
        <v>0</v>
      </c>
      <c r="X59" s="25">
        <f t="shared" si="32"/>
        <v>0</v>
      </c>
      <c r="Y59" s="26">
        <f t="shared" si="33"/>
        <v>0</v>
      </c>
      <c r="Z59" s="27" t="str">
        <f t="shared" si="34"/>
        <v>SIN MODIFICACION</v>
      </c>
      <c r="AA59" s="1"/>
      <c r="AB59" s="19"/>
    </row>
    <row r="60" spans="1:28" s="49" customFormat="1" ht="17.100000000000001" customHeight="1">
      <c r="A60" s="36" t="s">
        <v>153</v>
      </c>
      <c r="B60" s="12" t="s">
        <v>202</v>
      </c>
      <c r="C60" s="12"/>
      <c r="D60" s="12">
        <v>42</v>
      </c>
      <c r="E60" s="13" t="s">
        <v>59</v>
      </c>
      <c r="F60" s="38" t="s">
        <v>26</v>
      </c>
      <c r="G60" s="38" t="s">
        <v>26</v>
      </c>
      <c r="H60" s="54">
        <v>174.55</v>
      </c>
      <c r="I60" s="39">
        <v>27</v>
      </c>
      <c r="J60" s="24">
        <f t="shared" si="26"/>
        <v>4712.8500000000004</v>
      </c>
      <c r="K60" s="39">
        <v>27</v>
      </c>
      <c r="L60" s="24">
        <f t="shared" si="27"/>
        <v>4712.8500000000004</v>
      </c>
      <c r="M60" s="39">
        <v>27</v>
      </c>
      <c r="N60" s="24">
        <f t="shared" si="28"/>
        <v>4712.8500000000004</v>
      </c>
      <c r="O60" s="24">
        <v>27</v>
      </c>
      <c r="P60" s="24">
        <f t="shared" si="29"/>
        <v>4712.8500000000004</v>
      </c>
      <c r="Q60" s="24">
        <v>27</v>
      </c>
      <c r="R60" s="24">
        <f t="shared" si="10"/>
        <v>4712.8500000000004</v>
      </c>
      <c r="S60" s="24">
        <v>27</v>
      </c>
      <c r="T60" s="24">
        <f t="shared" si="30"/>
        <v>4712.8500000000004</v>
      </c>
      <c r="U60" s="92">
        <v>27</v>
      </c>
      <c r="V60" s="92">
        <f t="shared" si="4"/>
        <v>4712.8500000000004</v>
      </c>
      <c r="W60" s="25">
        <f t="shared" si="31"/>
        <v>0</v>
      </c>
      <c r="X60" s="25">
        <f t="shared" si="32"/>
        <v>0</v>
      </c>
      <c r="Y60" s="26">
        <f t="shared" si="33"/>
        <v>0</v>
      </c>
      <c r="Z60" s="27" t="str">
        <f t="shared" si="34"/>
        <v>SIN MODIFICACION</v>
      </c>
      <c r="AA60" s="1"/>
      <c r="AB60" s="19"/>
    </row>
    <row r="61" spans="1:28" s="49" customFormat="1" ht="17.100000000000001" customHeight="1">
      <c r="A61" s="36" t="s">
        <v>153</v>
      </c>
      <c r="B61" s="36" t="s">
        <v>203</v>
      </c>
      <c r="C61" s="12"/>
      <c r="D61" s="12">
        <v>43</v>
      </c>
      <c r="E61" s="13" t="s">
        <v>60</v>
      </c>
      <c r="F61" s="38" t="s">
        <v>20</v>
      </c>
      <c r="G61" s="38" t="s">
        <v>20</v>
      </c>
      <c r="H61" s="54">
        <v>72.510000000000005</v>
      </c>
      <c r="I61" s="39">
        <v>66</v>
      </c>
      <c r="J61" s="24">
        <f t="shared" si="26"/>
        <v>4785.66</v>
      </c>
      <c r="K61" s="39">
        <v>66</v>
      </c>
      <c r="L61" s="24">
        <f t="shared" si="27"/>
        <v>4785.66</v>
      </c>
      <c r="M61" s="39">
        <v>66</v>
      </c>
      <c r="N61" s="24">
        <f t="shared" si="28"/>
        <v>4785.66</v>
      </c>
      <c r="O61" s="24">
        <v>66</v>
      </c>
      <c r="P61" s="24">
        <f t="shared" si="29"/>
        <v>4785.66</v>
      </c>
      <c r="Q61" s="24">
        <v>66</v>
      </c>
      <c r="R61" s="24">
        <f t="shared" si="10"/>
        <v>4785.66</v>
      </c>
      <c r="S61" s="24">
        <v>66</v>
      </c>
      <c r="T61" s="24">
        <f t="shared" si="30"/>
        <v>4785.66</v>
      </c>
      <c r="U61" s="92">
        <v>66</v>
      </c>
      <c r="V61" s="92">
        <f t="shared" si="4"/>
        <v>4785.66</v>
      </c>
      <c r="W61" s="25">
        <f t="shared" si="31"/>
        <v>0</v>
      </c>
      <c r="X61" s="25">
        <f t="shared" si="32"/>
        <v>0</v>
      </c>
      <c r="Y61" s="26">
        <f t="shared" si="33"/>
        <v>0</v>
      </c>
      <c r="Z61" s="27" t="str">
        <f t="shared" si="34"/>
        <v>SIN MODIFICACION</v>
      </c>
      <c r="AA61" s="1"/>
      <c r="AB61" s="19"/>
    </row>
    <row r="62" spans="1:28" s="49" customFormat="1" ht="17.100000000000001" customHeight="1">
      <c r="A62" s="36" t="s">
        <v>153</v>
      </c>
      <c r="B62" s="12" t="s">
        <v>204</v>
      </c>
      <c r="C62" s="12"/>
      <c r="D62" s="12">
        <v>44</v>
      </c>
      <c r="E62" s="13" t="s">
        <v>61</v>
      </c>
      <c r="F62" s="38" t="s">
        <v>26</v>
      </c>
      <c r="G62" s="38" t="s">
        <v>26</v>
      </c>
      <c r="H62" s="54">
        <v>33.590000000000003</v>
      </c>
      <c r="I62" s="39">
        <v>4400</v>
      </c>
      <c r="J62" s="24">
        <f t="shared" si="26"/>
        <v>147796</v>
      </c>
      <c r="K62" s="39">
        <v>4400</v>
      </c>
      <c r="L62" s="24">
        <f t="shared" si="27"/>
        <v>147796</v>
      </c>
      <c r="M62" s="39">
        <v>4400</v>
      </c>
      <c r="N62" s="24">
        <f t="shared" si="28"/>
        <v>147796</v>
      </c>
      <c r="O62" s="24">
        <v>4400</v>
      </c>
      <c r="P62" s="24">
        <f t="shared" si="29"/>
        <v>147796</v>
      </c>
      <c r="Q62" s="24">
        <v>4400</v>
      </c>
      <c r="R62" s="24">
        <f t="shared" si="10"/>
        <v>147796</v>
      </c>
      <c r="S62" s="24">
        <v>4400</v>
      </c>
      <c r="T62" s="24">
        <f t="shared" si="30"/>
        <v>147796</v>
      </c>
      <c r="U62" s="92">
        <v>4400</v>
      </c>
      <c r="V62" s="92">
        <f t="shared" si="4"/>
        <v>147796</v>
      </c>
      <c r="W62" s="25">
        <f t="shared" si="31"/>
        <v>0</v>
      </c>
      <c r="X62" s="25">
        <f t="shared" si="32"/>
        <v>0</v>
      </c>
      <c r="Y62" s="26">
        <f t="shared" si="33"/>
        <v>0</v>
      </c>
      <c r="Z62" s="27" t="str">
        <f t="shared" si="34"/>
        <v>SIN MODIFICACION</v>
      </c>
      <c r="AA62" s="1"/>
      <c r="AB62" s="19"/>
    </row>
    <row r="63" spans="1:28" s="49" customFormat="1" ht="17.100000000000001" customHeight="1">
      <c r="A63" s="36" t="s">
        <v>153</v>
      </c>
      <c r="B63" s="36" t="s">
        <v>205</v>
      </c>
      <c r="C63" s="12"/>
      <c r="D63" s="12">
        <v>45</v>
      </c>
      <c r="E63" s="13" t="s">
        <v>62</v>
      </c>
      <c r="F63" s="38" t="s">
        <v>26</v>
      </c>
      <c r="G63" s="38" t="s">
        <v>26</v>
      </c>
      <c r="H63" s="39">
        <v>33.82</v>
      </c>
      <c r="I63" s="39">
        <v>6072</v>
      </c>
      <c r="J63" s="24">
        <f t="shared" si="26"/>
        <v>205355.04</v>
      </c>
      <c r="K63" s="39">
        <v>6072</v>
      </c>
      <c r="L63" s="24">
        <f t="shared" si="27"/>
        <v>205355.04</v>
      </c>
      <c r="M63" s="39">
        <v>6072</v>
      </c>
      <c r="N63" s="24">
        <f t="shared" si="28"/>
        <v>205355.04</v>
      </c>
      <c r="O63" s="24">
        <v>6072</v>
      </c>
      <c r="P63" s="24">
        <f t="shared" si="29"/>
        <v>205355.04</v>
      </c>
      <c r="Q63" s="24">
        <v>6072</v>
      </c>
      <c r="R63" s="24">
        <f t="shared" si="10"/>
        <v>205355.04</v>
      </c>
      <c r="S63" s="24">
        <v>6072</v>
      </c>
      <c r="T63" s="24">
        <f t="shared" si="30"/>
        <v>205355.04</v>
      </c>
      <c r="U63" s="92">
        <v>6072</v>
      </c>
      <c r="V63" s="92">
        <f t="shared" si="4"/>
        <v>205355.04</v>
      </c>
      <c r="W63" s="25">
        <f t="shared" si="31"/>
        <v>0</v>
      </c>
      <c r="X63" s="25">
        <f t="shared" si="32"/>
        <v>0</v>
      </c>
      <c r="Y63" s="26">
        <f t="shared" si="33"/>
        <v>0</v>
      </c>
      <c r="Z63" s="27" t="str">
        <f t="shared" si="34"/>
        <v>SIN MODIFICACION</v>
      </c>
      <c r="AA63" s="1"/>
      <c r="AB63" s="19"/>
    </row>
    <row r="64" spans="1:28" s="49" customFormat="1" ht="17.100000000000001" customHeight="1">
      <c r="A64" s="36" t="s">
        <v>153</v>
      </c>
      <c r="B64" s="12" t="s">
        <v>206</v>
      </c>
      <c r="C64" s="12"/>
      <c r="D64" s="12">
        <v>46</v>
      </c>
      <c r="E64" s="56" t="s">
        <v>63</v>
      </c>
      <c r="F64" s="38" t="s">
        <v>26</v>
      </c>
      <c r="G64" s="38" t="s">
        <v>26</v>
      </c>
      <c r="H64" s="39">
        <v>18.82</v>
      </c>
      <c r="I64" s="39">
        <v>2200</v>
      </c>
      <c r="J64" s="24">
        <f t="shared" si="26"/>
        <v>41404</v>
      </c>
      <c r="K64" s="39">
        <v>2200</v>
      </c>
      <c r="L64" s="24">
        <f t="shared" si="27"/>
        <v>41404</v>
      </c>
      <c r="M64" s="39">
        <v>2200</v>
      </c>
      <c r="N64" s="24">
        <f t="shared" si="28"/>
        <v>41404</v>
      </c>
      <c r="O64" s="24">
        <v>2200</v>
      </c>
      <c r="P64" s="24">
        <f t="shared" si="29"/>
        <v>41404</v>
      </c>
      <c r="Q64" s="24">
        <v>2200</v>
      </c>
      <c r="R64" s="24">
        <f t="shared" si="10"/>
        <v>41404</v>
      </c>
      <c r="S64" s="24">
        <v>2200</v>
      </c>
      <c r="T64" s="24">
        <f t="shared" si="30"/>
        <v>41404</v>
      </c>
      <c r="U64" s="92">
        <v>2200</v>
      </c>
      <c r="V64" s="92">
        <f t="shared" si="4"/>
        <v>41404</v>
      </c>
      <c r="W64" s="25">
        <f t="shared" si="31"/>
        <v>0</v>
      </c>
      <c r="X64" s="25">
        <f t="shared" si="32"/>
        <v>0</v>
      </c>
      <c r="Y64" s="26">
        <f t="shared" si="33"/>
        <v>0</v>
      </c>
      <c r="Z64" s="27" t="str">
        <f t="shared" si="34"/>
        <v>SIN MODIFICACION</v>
      </c>
      <c r="AA64" s="1"/>
      <c r="AB64" s="19"/>
    </row>
    <row r="65" spans="1:28" s="49" customFormat="1" ht="17.100000000000001" customHeight="1">
      <c r="A65" s="36" t="s">
        <v>153</v>
      </c>
      <c r="B65" s="36" t="s">
        <v>207</v>
      </c>
      <c r="C65" s="12"/>
      <c r="D65" s="12">
        <v>47</v>
      </c>
      <c r="E65" s="13" t="s">
        <v>119</v>
      </c>
      <c r="F65" s="38" t="s">
        <v>20</v>
      </c>
      <c r="G65" s="38" t="s">
        <v>20</v>
      </c>
      <c r="H65" s="39">
        <v>85.23</v>
      </c>
      <c r="I65" s="39">
        <v>44</v>
      </c>
      <c r="J65" s="24">
        <f t="shared" si="26"/>
        <v>3750.12</v>
      </c>
      <c r="K65" s="39">
        <v>44</v>
      </c>
      <c r="L65" s="24">
        <f t="shared" si="27"/>
        <v>3750.12</v>
      </c>
      <c r="M65" s="39">
        <v>44</v>
      </c>
      <c r="N65" s="24">
        <f t="shared" si="28"/>
        <v>3750.12</v>
      </c>
      <c r="O65" s="24">
        <v>44</v>
      </c>
      <c r="P65" s="24">
        <f t="shared" si="29"/>
        <v>3750.12</v>
      </c>
      <c r="Q65" s="24">
        <v>44</v>
      </c>
      <c r="R65" s="24">
        <f t="shared" si="10"/>
        <v>3750.12</v>
      </c>
      <c r="S65" s="24">
        <v>44</v>
      </c>
      <c r="T65" s="24">
        <f t="shared" si="30"/>
        <v>3750.12</v>
      </c>
      <c r="U65" s="92">
        <v>44</v>
      </c>
      <c r="V65" s="92">
        <f t="shared" si="4"/>
        <v>3750.12</v>
      </c>
      <c r="W65" s="25">
        <f t="shared" si="31"/>
        <v>0</v>
      </c>
      <c r="X65" s="25">
        <f t="shared" si="32"/>
        <v>0</v>
      </c>
      <c r="Y65" s="26">
        <f t="shared" si="33"/>
        <v>0</v>
      </c>
      <c r="Z65" s="27" t="str">
        <f t="shared" si="34"/>
        <v>SIN MODIFICACION</v>
      </c>
      <c r="AA65" s="1"/>
      <c r="AB65" s="19"/>
    </row>
    <row r="66" spans="1:28" s="49" customFormat="1" ht="17.100000000000001" customHeight="1">
      <c r="A66" s="36" t="s">
        <v>153</v>
      </c>
      <c r="B66" s="12" t="s">
        <v>208</v>
      </c>
      <c r="C66" s="12"/>
      <c r="D66" s="12">
        <v>48</v>
      </c>
      <c r="E66" s="13" t="s">
        <v>64</v>
      </c>
      <c r="F66" s="38" t="s">
        <v>42</v>
      </c>
      <c r="G66" s="38" t="s">
        <v>42</v>
      </c>
      <c r="H66" s="39">
        <v>130.9</v>
      </c>
      <c r="I66" s="39">
        <v>55</v>
      </c>
      <c r="J66" s="24">
        <f t="shared" si="26"/>
        <v>7199.5</v>
      </c>
      <c r="K66" s="39">
        <v>55</v>
      </c>
      <c r="L66" s="24">
        <f t="shared" si="27"/>
        <v>7199.5</v>
      </c>
      <c r="M66" s="39">
        <v>55</v>
      </c>
      <c r="N66" s="24">
        <f t="shared" si="28"/>
        <v>7199.5</v>
      </c>
      <c r="O66" s="24">
        <v>55</v>
      </c>
      <c r="P66" s="24">
        <f t="shared" si="29"/>
        <v>7199.5</v>
      </c>
      <c r="Q66" s="24">
        <v>55</v>
      </c>
      <c r="R66" s="24">
        <f t="shared" si="10"/>
        <v>7199.5</v>
      </c>
      <c r="S66" s="24">
        <v>55</v>
      </c>
      <c r="T66" s="24">
        <f t="shared" si="30"/>
        <v>7199.5</v>
      </c>
      <c r="U66" s="92">
        <v>55</v>
      </c>
      <c r="V66" s="92">
        <f t="shared" si="4"/>
        <v>7199.5</v>
      </c>
      <c r="W66" s="25">
        <f t="shared" si="31"/>
        <v>0</v>
      </c>
      <c r="X66" s="25">
        <f t="shared" si="32"/>
        <v>0</v>
      </c>
      <c r="Y66" s="26">
        <f t="shared" si="33"/>
        <v>0</v>
      </c>
      <c r="Z66" s="27" t="str">
        <f t="shared" si="34"/>
        <v>SIN MODIFICACION</v>
      </c>
      <c r="AA66" s="1"/>
      <c r="AB66" s="19"/>
    </row>
    <row r="67" spans="1:28" s="49" customFormat="1" ht="17.100000000000001" customHeight="1">
      <c r="A67" s="36" t="s">
        <v>153</v>
      </c>
      <c r="B67" s="36" t="s">
        <v>209</v>
      </c>
      <c r="C67" s="36"/>
      <c r="D67" s="36">
        <v>49</v>
      </c>
      <c r="E67" s="53" t="s">
        <v>120</v>
      </c>
      <c r="F67" s="38" t="s">
        <v>20</v>
      </c>
      <c r="G67" s="38" t="s">
        <v>20</v>
      </c>
      <c r="H67" s="54">
        <v>104.01</v>
      </c>
      <c r="I67" s="39">
        <v>66</v>
      </c>
      <c r="J67" s="24">
        <f t="shared" si="26"/>
        <v>6864.66</v>
      </c>
      <c r="K67" s="39">
        <v>66</v>
      </c>
      <c r="L67" s="24">
        <f t="shared" si="27"/>
        <v>6864.66</v>
      </c>
      <c r="M67" s="39">
        <v>66</v>
      </c>
      <c r="N67" s="24">
        <f t="shared" si="28"/>
        <v>6864.66</v>
      </c>
      <c r="O67" s="24">
        <v>66</v>
      </c>
      <c r="P67" s="24">
        <f t="shared" si="29"/>
        <v>6864.66</v>
      </c>
      <c r="Q67" s="24">
        <v>66</v>
      </c>
      <c r="R67" s="24">
        <f t="shared" si="10"/>
        <v>6864.66</v>
      </c>
      <c r="S67" s="24">
        <v>66</v>
      </c>
      <c r="T67" s="24">
        <f t="shared" si="30"/>
        <v>6864.66</v>
      </c>
      <c r="U67" s="92">
        <v>66</v>
      </c>
      <c r="V67" s="92">
        <f t="shared" si="4"/>
        <v>6864.66</v>
      </c>
      <c r="W67" s="25">
        <f t="shared" si="31"/>
        <v>0</v>
      </c>
      <c r="X67" s="25">
        <f t="shared" si="32"/>
        <v>0</v>
      </c>
      <c r="Y67" s="26">
        <f t="shared" si="33"/>
        <v>0</v>
      </c>
      <c r="Z67" s="27" t="str">
        <f t="shared" si="34"/>
        <v>SIN MODIFICACION</v>
      </c>
      <c r="AA67" s="1"/>
      <c r="AB67" s="19"/>
    </row>
    <row r="68" spans="1:28" s="49" customFormat="1" ht="17.100000000000001" customHeight="1">
      <c r="A68" s="36" t="s">
        <v>153</v>
      </c>
      <c r="B68" s="12" t="s">
        <v>210</v>
      </c>
      <c r="C68" s="36"/>
      <c r="D68" s="36">
        <v>50</v>
      </c>
      <c r="E68" s="37" t="s">
        <v>121</v>
      </c>
      <c r="F68" s="38" t="s">
        <v>20</v>
      </c>
      <c r="G68" s="38" t="s">
        <v>20</v>
      </c>
      <c r="H68" s="54">
        <v>286.33</v>
      </c>
      <c r="I68" s="39">
        <v>11</v>
      </c>
      <c r="J68" s="24">
        <f t="shared" si="26"/>
        <v>3149.63</v>
      </c>
      <c r="K68" s="39">
        <v>11</v>
      </c>
      <c r="L68" s="24">
        <f t="shared" si="27"/>
        <v>3149.63</v>
      </c>
      <c r="M68" s="39">
        <v>11</v>
      </c>
      <c r="N68" s="24">
        <f t="shared" si="28"/>
        <v>3149.63</v>
      </c>
      <c r="O68" s="24">
        <v>11</v>
      </c>
      <c r="P68" s="24">
        <f t="shared" si="29"/>
        <v>3149.63</v>
      </c>
      <c r="Q68" s="24">
        <v>11</v>
      </c>
      <c r="R68" s="24">
        <f t="shared" si="10"/>
        <v>3149.63</v>
      </c>
      <c r="S68" s="24">
        <v>11</v>
      </c>
      <c r="T68" s="24">
        <f t="shared" si="30"/>
        <v>3149.63</v>
      </c>
      <c r="U68" s="92">
        <v>11</v>
      </c>
      <c r="V68" s="92">
        <f t="shared" si="4"/>
        <v>3149.63</v>
      </c>
      <c r="W68" s="25">
        <f t="shared" si="31"/>
        <v>0</v>
      </c>
      <c r="X68" s="25">
        <f t="shared" si="32"/>
        <v>0</v>
      </c>
      <c r="Y68" s="26">
        <f t="shared" si="33"/>
        <v>0</v>
      </c>
      <c r="Z68" s="27" t="str">
        <f t="shared" si="34"/>
        <v>SIN MODIFICACION</v>
      </c>
      <c r="AA68" s="1"/>
      <c r="AB68" s="19"/>
    </row>
    <row r="69" spans="1:28" s="49" customFormat="1" ht="17.100000000000001" customHeight="1">
      <c r="A69" s="36" t="s">
        <v>153</v>
      </c>
      <c r="B69" s="36" t="s">
        <v>211</v>
      </c>
      <c r="C69" s="36"/>
      <c r="D69" s="36">
        <v>51</v>
      </c>
      <c r="E69" s="37" t="s">
        <v>122</v>
      </c>
      <c r="F69" s="38" t="s">
        <v>20</v>
      </c>
      <c r="G69" s="38" t="s">
        <v>20</v>
      </c>
      <c r="H69" s="54">
        <v>120.83</v>
      </c>
      <c r="I69" s="39">
        <v>11</v>
      </c>
      <c r="J69" s="24">
        <f t="shared" si="26"/>
        <v>1329.13</v>
      </c>
      <c r="K69" s="39">
        <v>11</v>
      </c>
      <c r="L69" s="24">
        <f t="shared" si="27"/>
        <v>1329.13</v>
      </c>
      <c r="M69" s="39">
        <v>11</v>
      </c>
      <c r="N69" s="24">
        <f t="shared" si="28"/>
        <v>1329.13</v>
      </c>
      <c r="O69" s="24">
        <v>11</v>
      </c>
      <c r="P69" s="24">
        <f t="shared" si="29"/>
        <v>1329.13</v>
      </c>
      <c r="Q69" s="24">
        <v>11</v>
      </c>
      <c r="R69" s="24">
        <f t="shared" si="10"/>
        <v>1329.13</v>
      </c>
      <c r="S69" s="24">
        <v>11</v>
      </c>
      <c r="T69" s="24">
        <f t="shared" si="30"/>
        <v>1329.13</v>
      </c>
      <c r="U69" s="92">
        <v>11</v>
      </c>
      <c r="V69" s="92">
        <f t="shared" si="4"/>
        <v>1329.13</v>
      </c>
      <c r="W69" s="25">
        <f t="shared" si="31"/>
        <v>0</v>
      </c>
      <c r="X69" s="25">
        <f t="shared" si="32"/>
        <v>0</v>
      </c>
      <c r="Y69" s="26">
        <f t="shared" si="33"/>
        <v>0</v>
      </c>
      <c r="Z69" s="27" t="str">
        <f t="shared" si="34"/>
        <v>SIN MODIFICACION</v>
      </c>
      <c r="AA69" s="1"/>
      <c r="AB69" s="19"/>
    </row>
    <row r="70" spans="1:28" s="49" customFormat="1" ht="17.100000000000001" customHeight="1">
      <c r="A70" s="36" t="s">
        <v>153</v>
      </c>
      <c r="B70" s="12" t="s">
        <v>212</v>
      </c>
      <c r="C70" s="36"/>
      <c r="D70" s="36">
        <v>52</v>
      </c>
      <c r="E70" s="37" t="s">
        <v>123</v>
      </c>
      <c r="F70" s="38" t="s">
        <v>20</v>
      </c>
      <c r="G70" s="38" t="s">
        <v>20</v>
      </c>
      <c r="H70" s="54">
        <v>104.01</v>
      </c>
      <c r="I70" s="39">
        <v>11</v>
      </c>
      <c r="J70" s="24">
        <f t="shared" si="26"/>
        <v>1144.1099999999999</v>
      </c>
      <c r="K70" s="39">
        <v>11</v>
      </c>
      <c r="L70" s="24">
        <f t="shared" si="27"/>
        <v>1144.1099999999999</v>
      </c>
      <c r="M70" s="39">
        <v>11</v>
      </c>
      <c r="N70" s="24">
        <f t="shared" si="28"/>
        <v>1144.1099999999999</v>
      </c>
      <c r="O70" s="24">
        <v>11</v>
      </c>
      <c r="P70" s="24">
        <f t="shared" si="29"/>
        <v>1144.1099999999999</v>
      </c>
      <c r="Q70" s="24">
        <v>11</v>
      </c>
      <c r="R70" s="24">
        <f t="shared" si="10"/>
        <v>1144.1099999999999</v>
      </c>
      <c r="S70" s="24">
        <v>11</v>
      </c>
      <c r="T70" s="24">
        <f t="shared" si="30"/>
        <v>1144.1099999999999</v>
      </c>
      <c r="U70" s="92">
        <v>11</v>
      </c>
      <c r="V70" s="92">
        <f t="shared" si="4"/>
        <v>1144.1099999999999</v>
      </c>
      <c r="W70" s="25">
        <f t="shared" si="31"/>
        <v>0</v>
      </c>
      <c r="X70" s="25">
        <f t="shared" si="32"/>
        <v>0</v>
      </c>
      <c r="Y70" s="26">
        <f t="shared" si="33"/>
        <v>0</v>
      </c>
      <c r="Z70" s="27" t="str">
        <f t="shared" si="34"/>
        <v>SIN MODIFICACION</v>
      </c>
      <c r="AA70" s="1"/>
      <c r="AB70" s="19"/>
    </row>
    <row r="71" spans="1:28" s="49" customFormat="1" ht="17.100000000000001" customHeight="1">
      <c r="A71" s="36" t="s">
        <v>153</v>
      </c>
      <c r="B71" s="36" t="s">
        <v>213</v>
      </c>
      <c r="C71" s="36"/>
      <c r="D71" s="36">
        <v>53</v>
      </c>
      <c r="E71" s="53" t="s">
        <v>124</v>
      </c>
      <c r="F71" s="38" t="s">
        <v>20</v>
      </c>
      <c r="G71" s="38" t="s">
        <v>20</v>
      </c>
      <c r="H71" s="54">
        <v>104.01</v>
      </c>
      <c r="I71" s="39">
        <v>11</v>
      </c>
      <c r="J71" s="24">
        <f t="shared" si="26"/>
        <v>1144.1099999999999</v>
      </c>
      <c r="K71" s="39">
        <v>11</v>
      </c>
      <c r="L71" s="24">
        <f t="shared" si="27"/>
        <v>1144.1099999999999</v>
      </c>
      <c r="M71" s="39">
        <v>11</v>
      </c>
      <c r="N71" s="24">
        <f t="shared" si="28"/>
        <v>1144.1099999999999</v>
      </c>
      <c r="O71" s="24">
        <v>11</v>
      </c>
      <c r="P71" s="24">
        <f t="shared" si="29"/>
        <v>1144.1099999999999</v>
      </c>
      <c r="Q71" s="24">
        <v>11</v>
      </c>
      <c r="R71" s="24">
        <f t="shared" si="10"/>
        <v>1144.1099999999999</v>
      </c>
      <c r="S71" s="24">
        <v>11</v>
      </c>
      <c r="T71" s="24">
        <f t="shared" si="30"/>
        <v>1144.1099999999999</v>
      </c>
      <c r="U71" s="92">
        <v>11</v>
      </c>
      <c r="V71" s="92">
        <f t="shared" si="4"/>
        <v>1144.1099999999999</v>
      </c>
      <c r="W71" s="25">
        <f t="shared" si="31"/>
        <v>0</v>
      </c>
      <c r="X71" s="25">
        <f t="shared" si="32"/>
        <v>0</v>
      </c>
      <c r="Y71" s="26">
        <f t="shared" si="33"/>
        <v>0</v>
      </c>
      <c r="Z71" s="27" t="str">
        <f t="shared" si="34"/>
        <v>SIN MODIFICACION</v>
      </c>
      <c r="AA71" s="1"/>
      <c r="AB71" s="19"/>
    </row>
    <row r="72" spans="1:28" s="49" customFormat="1" ht="17.100000000000001" customHeight="1">
      <c r="A72" s="36" t="s">
        <v>153</v>
      </c>
      <c r="B72" s="12" t="s">
        <v>214</v>
      </c>
      <c r="C72" s="12"/>
      <c r="D72" s="12">
        <v>54</v>
      </c>
      <c r="E72" s="56" t="s">
        <v>125</v>
      </c>
      <c r="F72" s="38" t="s">
        <v>26</v>
      </c>
      <c r="G72" s="38" t="s">
        <v>26</v>
      </c>
      <c r="H72" s="54">
        <v>7.53</v>
      </c>
      <c r="I72" s="39">
        <v>1600</v>
      </c>
      <c r="J72" s="24">
        <f t="shared" si="26"/>
        <v>12048</v>
      </c>
      <c r="K72" s="39">
        <v>1600</v>
      </c>
      <c r="L72" s="24">
        <f t="shared" si="27"/>
        <v>12048</v>
      </c>
      <c r="M72" s="39">
        <v>1600</v>
      </c>
      <c r="N72" s="24">
        <f t="shared" si="28"/>
        <v>12048</v>
      </c>
      <c r="O72" s="24">
        <v>1600</v>
      </c>
      <c r="P72" s="24">
        <f t="shared" si="29"/>
        <v>12048</v>
      </c>
      <c r="Q72" s="24">
        <v>1600</v>
      </c>
      <c r="R72" s="24">
        <f t="shared" si="10"/>
        <v>12048</v>
      </c>
      <c r="S72" s="24">
        <v>1600</v>
      </c>
      <c r="T72" s="24">
        <f t="shared" si="30"/>
        <v>12048</v>
      </c>
      <c r="U72" s="92">
        <v>1600</v>
      </c>
      <c r="V72" s="92">
        <f t="shared" ref="V72:V102" si="35">ROUND(U72*H72,2)</f>
        <v>12048</v>
      </c>
      <c r="W72" s="25">
        <f t="shared" si="31"/>
        <v>0</v>
      </c>
      <c r="X72" s="25">
        <f t="shared" si="32"/>
        <v>0</v>
      </c>
      <c r="Y72" s="26">
        <f t="shared" si="33"/>
        <v>0</v>
      </c>
      <c r="Z72" s="27" t="str">
        <f t="shared" si="34"/>
        <v>SIN MODIFICACION</v>
      </c>
      <c r="AA72" s="1"/>
      <c r="AB72" s="19"/>
    </row>
    <row r="73" spans="1:28" s="49" customFormat="1" ht="17.100000000000001" customHeight="1">
      <c r="A73" s="36" t="s">
        <v>153</v>
      </c>
      <c r="B73" s="36" t="s">
        <v>215</v>
      </c>
      <c r="C73" s="12"/>
      <c r="D73" s="12">
        <v>55</v>
      </c>
      <c r="E73" s="13" t="s">
        <v>126</v>
      </c>
      <c r="F73" s="38" t="s">
        <v>42</v>
      </c>
      <c r="G73" s="38" t="s">
        <v>42</v>
      </c>
      <c r="H73" s="54">
        <v>104.01</v>
      </c>
      <c r="I73" s="39">
        <v>17</v>
      </c>
      <c r="J73" s="24">
        <f t="shared" si="26"/>
        <v>1768.17</v>
      </c>
      <c r="K73" s="39">
        <v>17</v>
      </c>
      <c r="L73" s="24">
        <f t="shared" si="27"/>
        <v>1768.17</v>
      </c>
      <c r="M73" s="39">
        <v>17</v>
      </c>
      <c r="N73" s="24">
        <f t="shared" si="28"/>
        <v>1768.17</v>
      </c>
      <c r="O73" s="24">
        <v>17</v>
      </c>
      <c r="P73" s="24">
        <f t="shared" si="29"/>
        <v>1768.17</v>
      </c>
      <c r="Q73" s="24">
        <v>17</v>
      </c>
      <c r="R73" s="24">
        <f t="shared" si="10"/>
        <v>1768.17</v>
      </c>
      <c r="S73" s="24">
        <v>17</v>
      </c>
      <c r="T73" s="24">
        <f t="shared" si="30"/>
        <v>1768.17</v>
      </c>
      <c r="U73" s="92">
        <v>17</v>
      </c>
      <c r="V73" s="92">
        <f t="shared" si="35"/>
        <v>1768.17</v>
      </c>
      <c r="W73" s="25">
        <f t="shared" si="31"/>
        <v>0</v>
      </c>
      <c r="X73" s="25">
        <f t="shared" si="32"/>
        <v>0</v>
      </c>
      <c r="Y73" s="26">
        <f t="shared" si="33"/>
        <v>0</v>
      </c>
      <c r="Z73" s="27" t="str">
        <f t="shared" si="34"/>
        <v>SIN MODIFICACION</v>
      </c>
      <c r="AA73" s="1"/>
      <c r="AB73" s="19"/>
    </row>
    <row r="74" spans="1:28" s="49" customFormat="1" ht="17.100000000000001" customHeight="1">
      <c r="A74" s="36" t="s">
        <v>153</v>
      </c>
      <c r="B74" s="12" t="s">
        <v>216</v>
      </c>
      <c r="C74" s="12"/>
      <c r="D74" s="12">
        <v>56</v>
      </c>
      <c r="E74" s="13" t="s">
        <v>65</v>
      </c>
      <c r="F74" s="38" t="s">
        <v>42</v>
      </c>
      <c r="G74" s="38" t="s">
        <v>42</v>
      </c>
      <c r="H74" s="54">
        <v>26.74</v>
      </c>
      <c r="I74" s="39">
        <v>8250</v>
      </c>
      <c r="J74" s="24">
        <f t="shared" si="26"/>
        <v>220605</v>
      </c>
      <c r="K74" s="39">
        <v>8250</v>
      </c>
      <c r="L74" s="24">
        <f t="shared" si="27"/>
        <v>220605</v>
      </c>
      <c r="M74" s="39">
        <v>8250</v>
      </c>
      <c r="N74" s="24">
        <f t="shared" si="28"/>
        <v>220605</v>
      </c>
      <c r="O74" s="24">
        <v>8250</v>
      </c>
      <c r="P74" s="24">
        <f t="shared" si="29"/>
        <v>220605</v>
      </c>
      <c r="Q74" s="24">
        <v>8250</v>
      </c>
      <c r="R74" s="24">
        <f t="shared" si="10"/>
        <v>220605</v>
      </c>
      <c r="S74" s="24">
        <v>8250</v>
      </c>
      <c r="T74" s="24">
        <f t="shared" si="30"/>
        <v>220605</v>
      </c>
      <c r="U74" s="92">
        <v>8250</v>
      </c>
      <c r="V74" s="92">
        <f t="shared" si="35"/>
        <v>220605</v>
      </c>
      <c r="W74" s="25">
        <f t="shared" si="31"/>
        <v>0</v>
      </c>
      <c r="X74" s="25">
        <f t="shared" si="32"/>
        <v>0</v>
      </c>
      <c r="Y74" s="26">
        <f t="shared" si="33"/>
        <v>0</v>
      </c>
      <c r="Z74" s="27" t="str">
        <f t="shared" si="34"/>
        <v>SIN MODIFICACION</v>
      </c>
      <c r="AA74" s="1"/>
      <c r="AB74" s="19"/>
    </row>
    <row r="75" spans="1:28" s="49" customFormat="1" ht="17.100000000000001" customHeight="1">
      <c r="A75" s="36" t="s">
        <v>153</v>
      </c>
      <c r="B75" s="36" t="s">
        <v>217</v>
      </c>
      <c r="C75" s="12"/>
      <c r="D75" s="12">
        <v>57</v>
      </c>
      <c r="E75" s="56" t="s">
        <v>66</v>
      </c>
      <c r="F75" s="38" t="s">
        <v>24</v>
      </c>
      <c r="G75" s="38" t="s">
        <v>24</v>
      </c>
      <c r="H75" s="54">
        <v>2.72</v>
      </c>
      <c r="I75" s="39">
        <v>27500</v>
      </c>
      <c r="J75" s="24">
        <f t="shared" si="26"/>
        <v>74800</v>
      </c>
      <c r="K75" s="39">
        <v>27500</v>
      </c>
      <c r="L75" s="24">
        <f t="shared" si="27"/>
        <v>74800</v>
      </c>
      <c r="M75" s="39">
        <v>27500</v>
      </c>
      <c r="N75" s="24">
        <f t="shared" si="28"/>
        <v>74800</v>
      </c>
      <c r="O75" s="24">
        <v>27500</v>
      </c>
      <c r="P75" s="24">
        <f t="shared" si="29"/>
        <v>74800</v>
      </c>
      <c r="Q75" s="24">
        <v>27500</v>
      </c>
      <c r="R75" s="24">
        <f t="shared" si="10"/>
        <v>74800</v>
      </c>
      <c r="S75" s="24">
        <v>27500</v>
      </c>
      <c r="T75" s="24">
        <f t="shared" si="30"/>
        <v>74800</v>
      </c>
      <c r="U75" s="92">
        <v>27500</v>
      </c>
      <c r="V75" s="92">
        <f t="shared" si="35"/>
        <v>74800</v>
      </c>
      <c r="W75" s="25">
        <f t="shared" si="31"/>
        <v>0</v>
      </c>
      <c r="X75" s="25">
        <f t="shared" si="32"/>
        <v>0</v>
      </c>
      <c r="Y75" s="26">
        <f t="shared" si="33"/>
        <v>0</v>
      </c>
      <c r="Z75" s="27" t="str">
        <f t="shared" si="34"/>
        <v>SIN MODIFICACION</v>
      </c>
      <c r="AA75" s="1"/>
      <c r="AB75" s="19"/>
    </row>
    <row r="76" spans="1:28" s="1" customFormat="1" ht="17.100000000000001" customHeight="1">
      <c r="A76" s="36" t="s">
        <v>153</v>
      </c>
      <c r="B76" s="12" t="s">
        <v>218</v>
      </c>
      <c r="C76" s="36"/>
      <c r="D76" s="36" t="s">
        <v>67</v>
      </c>
      <c r="E76" s="53" t="s">
        <v>68</v>
      </c>
      <c r="F76" s="38" t="s">
        <v>42</v>
      </c>
      <c r="G76" s="38" t="s">
        <v>42</v>
      </c>
      <c r="H76" s="57">
        <v>19.98</v>
      </c>
      <c r="I76" s="24">
        <v>0</v>
      </c>
      <c r="J76" s="24">
        <v>0</v>
      </c>
      <c r="K76" s="24">
        <v>0</v>
      </c>
      <c r="L76" s="24">
        <f t="shared" si="27"/>
        <v>0</v>
      </c>
      <c r="M76" s="24">
        <v>13370</v>
      </c>
      <c r="N76" s="24">
        <f t="shared" si="28"/>
        <v>267132.59999999998</v>
      </c>
      <c r="O76" s="24">
        <v>13370</v>
      </c>
      <c r="P76" s="24">
        <f t="shared" si="29"/>
        <v>267132.59999999998</v>
      </c>
      <c r="Q76" s="24">
        <v>13370</v>
      </c>
      <c r="R76" s="24">
        <f t="shared" ref="R76" si="36">ROUND(Q76*H76,2)</f>
        <v>267132.59999999998</v>
      </c>
      <c r="S76" s="24">
        <v>13370</v>
      </c>
      <c r="T76" s="24">
        <f t="shared" si="30"/>
        <v>267132.59999999998</v>
      </c>
      <c r="U76" s="92">
        <v>13370</v>
      </c>
      <c r="V76" s="92">
        <f t="shared" si="35"/>
        <v>267132.59999999998</v>
      </c>
      <c r="W76" s="25">
        <f t="shared" si="31"/>
        <v>0</v>
      </c>
      <c r="X76" s="25">
        <f t="shared" si="32"/>
        <v>0</v>
      </c>
      <c r="Y76" s="26">
        <f>X76/N76</f>
        <v>0</v>
      </c>
      <c r="Z76" s="27" t="str">
        <f t="shared" si="34"/>
        <v>SIN MODIFICACION</v>
      </c>
      <c r="AB76" s="19"/>
    </row>
    <row r="77" spans="1:28" s="44" customFormat="1">
      <c r="A77" s="28" t="s">
        <v>152</v>
      </c>
      <c r="B77" s="28">
        <v>5</v>
      </c>
      <c r="C77" s="28"/>
      <c r="D77" s="28">
        <v>5</v>
      </c>
      <c r="E77" s="29" t="s">
        <v>127</v>
      </c>
      <c r="F77" s="51"/>
      <c r="G77" s="51"/>
      <c r="H77" s="6"/>
      <c r="I77" s="6"/>
      <c r="J77" s="6">
        <f>SUM(J78:J93)</f>
        <v>12064327.41</v>
      </c>
      <c r="K77" s="32"/>
      <c r="L77" s="6">
        <f>SUM(L78:L93)</f>
        <v>12064327.41</v>
      </c>
      <c r="M77" s="32"/>
      <c r="N77" s="6">
        <f>SUM(N78:N93)</f>
        <v>12064327.41</v>
      </c>
      <c r="O77" s="6"/>
      <c r="P77" s="6">
        <f>SUM(P78:P93)</f>
        <v>12064327.41</v>
      </c>
      <c r="Q77" s="6"/>
      <c r="R77" s="6">
        <f>SUM(R78:R93)</f>
        <v>12064327.41</v>
      </c>
      <c r="S77" s="6"/>
      <c r="T77" s="6">
        <f>SUM(T78:T93)</f>
        <v>12064327.41</v>
      </c>
      <c r="U77" s="6"/>
      <c r="V77" s="6">
        <f>SUM(V78:V93)</f>
        <v>12064327.41</v>
      </c>
      <c r="W77" s="33">
        <f t="shared" si="31"/>
        <v>0</v>
      </c>
      <c r="X77" s="33">
        <f>SUM(X78:X93)</f>
        <v>0</v>
      </c>
      <c r="Y77" s="34">
        <f>X77/J77</f>
        <v>0</v>
      </c>
      <c r="Z77" s="35"/>
      <c r="AB77" s="19"/>
    </row>
    <row r="78" spans="1:28" s="49" customFormat="1" ht="17.100000000000001" customHeight="1">
      <c r="A78" s="36" t="s">
        <v>153</v>
      </c>
      <c r="B78" s="36" t="s">
        <v>219</v>
      </c>
      <c r="C78" s="36"/>
      <c r="D78" s="36">
        <v>58</v>
      </c>
      <c r="E78" s="37" t="s">
        <v>128</v>
      </c>
      <c r="F78" s="38" t="s">
        <v>42</v>
      </c>
      <c r="G78" s="38" t="s">
        <v>42</v>
      </c>
      <c r="H78" s="39">
        <v>659.99</v>
      </c>
      <c r="I78" s="39">
        <v>14232</v>
      </c>
      <c r="J78" s="24">
        <f t="shared" ref="J78:J93" si="37">ROUND(I78*H78,2)</f>
        <v>9392977.6799999997</v>
      </c>
      <c r="K78" s="39">
        <v>14232</v>
      </c>
      <c r="L78" s="24">
        <f t="shared" ref="L78:L93" si="38">ROUND(K78*H78,2)</f>
        <v>9392977.6799999997</v>
      </c>
      <c r="M78" s="39">
        <v>14232</v>
      </c>
      <c r="N78" s="24">
        <f t="shared" ref="N78:N93" si="39">ROUND(M78*H78,2)</f>
        <v>9392977.6799999997</v>
      </c>
      <c r="O78" s="98">
        <v>14232</v>
      </c>
      <c r="P78" s="101">
        <f t="shared" ref="P78:P93" si="40">ROUND(O78*H78,2)</f>
        <v>9392977.6799999997</v>
      </c>
      <c r="Q78" s="101">
        <v>14232</v>
      </c>
      <c r="R78" s="101">
        <f t="shared" ref="R78:R93" si="41">ROUND(Q78*H78,2)</f>
        <v>9392977.6799999997</v>
      </c>
      <c r="S78" s="101">
        <v>14232</v>
      </c>
      <c r="T78" s="101">
        <f t="shared" ref="T78:T93" si="42">ROUND(S78*H78,2)</f>
        <v>9392977.6799999997</v>
      </c>
      <c r="U78" s="90">
        <v>14232</v>
      </c>
      <c r="V78" s="90">
        <f t="shared" si="35"/>
        <v>9392977.6799999997</v>
      </c>
      <c r="W78" s="46">
        <f t="shared" si="31"/>
        <v>0</v>
      </c>
      <c r="X78" s="46">
        <f t="shared" ref="X78:X93" si="43">T78-R78</f>
        <v>0</v>
      </c>
      <c r="Y78" s="47">
        <f t="shared" ref="Y78:Y93" si="44">X78/N78</f>
        <v>0</v>
      </c>
      <c r="Z78" s="48" t="str">
        <f t="shared" ref="Z78:Z102" si="45">IF(O78="","NUEVO  ITEM",IF(Y78=1,"SIN CAMBIOS",IF(Y78&gt;0,"INCREMENTO",IF(AND(Y78&lt;1,Y78&gt;0),"DECREMENTO",IF(Y78=0,"SIN MODIFICACION","DECREMENTO")))))</f>
        <v>SIN MODIFICACION</v>
      </c>
      <c r="AA78" s="1"/>
      <c r="AB78" s="19"/>
    </row>
    <row r="79" spans="1:28" s="49" customFormat="1" ht="17.100000000000001" customHeight="1">
      <c r="A79" s="36" t="s">
        <v>153</v>
      </c>
      <c r="B79" s="36" t="s">
        <v>223</v>
      </c>
      <c r="C79" s="36"/>
      <c r="D79" s="36">
        <v>59</v>
      </c>
      <c r="E79" s="37" t="s">
        <v>69</v>
      </c>
      <c r="F79" s="38" t="s">
        <v>42</v>
      </c>
      <c r="G79" s="38" t="s">
        <v>42</v>
      </c>
      <c r="H79" s="39">
        <v>8.27</v>
      </c>
      <c r="I79" s="39">
        <v>31500</v>
      </c>
      <c r="J79" s="24">
        <f t="shared" si="37"/>
        <v>260505</v>
      </c>
      <c r="K79" s="39">
        <v>31500</v>
      </c>
      <c r="L79" s="24">
        <f t="shared" si="38"/>
        <v>260505</v>
      </c>
      <c r="M79" s="39">
        <v>31500</v>
      </c>
      <c r="N79" s="24">
        <f t="shared" si="39"/>
        <v>260505</v>
      </c>
      <c r="O79" s="98">
        <v>31500</v>
      </c>
      <c r="P79" s="101">
        <f>ROUND(O79*H79,2)</f>
        <v>260505</v>
      </c>
      <c r="Q79" s="101">
        <v>31500</v>
      </c>
      <c r="R79" s="101">
        <f t="shared" si="41"/>
        <v>260505</v>
      </c>
      <c r="S79" s="101">
        <v>31500</v>
      </c>
      <c r="T79" s="101">
        <f t="shared" si="42"/>
        <v>260505</v>
      </c>
      <c r="U79" s="90">
        <v>31500</v>
      </c>
      <c r="V79" s="90">
        <f t="shared" si="35"/>
        <v>260505</v>
      </c>
      <c r="W79" s="46">
        <f t="shared" si="31"/>
        <v>0</v>
      </c>
      <c r="X79" s="46">
        <f t="shared" si="43"/>
        <v>0</v>
      </c>
      <c r="Y79" s="47">
        <f t="shared" si="44"/>
        <v>0</v>
      </c>
      <c r="Z79" s="48" t="str">
        <f t="shared" si="45"/>
        <v>SIN MODIFICACION</v>
      </c>
      <c r="AA79" s="1"/>
      <c r="AB79" s="19"/>
    </row>
    <row r="80" spans="1:28" s="49" customFormat="1" ht="17.100000000000001" customHeight="1">
      <c r="A80" s="36" t="s">
        <v>153</v>
      </c>
      <c r="B80" s="36" t="s">
        <v>220</v>
      </c>
      <c r="C80" s="36"/>
      <c r="D80" s="36">
        <v>60</v>
      </c>
      <c r="E80" s="37" t="s">
        <v>70</v>
      </c>
      <c r="F80" s="38" t="s">
        <v>42</v>
      </c>
      <c r="G80" s="38" t="s">
        <v>42</v>
      </c>
      <c r="H80" s="39">
        <v>10.4</v>
      </c>
      <c r="I80" s="39">
        <v>90000</v>
      </c>
      <c r="J80" s="24">
        <f t="shared" si="37"/>
        <v>936000</v>
      </c>
      <c r="K80" s="39">
        <v>90000</v>
      </c>
      <c r="L80" s="24">
        <f t="shared" si="38"/>
        <v>936000</v>
      </c>
      <c r="M80" s="39">
        <v>90000</v>
      </c>
      <c r="N80" s="24">
        <f t="shared" si="39"/>
        <v>936000</v>
      </c>
      <c r="O80" s="98">
        <v>90000</v>
      </c>
      <c r="P80" s="101">
        <f t="shared" si="40"/>
        <v>936000</v>
      </c>
      <c r="Q80" s="101">
        <v>90000</v>
      </c>
      <c r="R80" s="101">
        <f t="shared" si="41"/>
        <v>936000</v>
      </c>
      <c r="S80" s="101">
        <v>90000</v>
      </c>
      <c r="T80" s="101">
        <f t="shared" si="42"/>
        <v>936000</v>
      </c>
      <c r="U80" s="90">
        <v>90000</v>
      </c>
      <c r="V80" s="90">
        <f t="shared" si="35"/>
        <v>936000</v>
      </c>
      <c r="W80" s="46">
        <f t="shared" si="31"/>
        <v>0</v>
      </c>
      <c r="X80" s="46">
        <f t="shared" si="43"/>
        <v>0</v>
      </c>
      <c r="Y80" s="47">
        <f t="shared" si="44"/>
        <v>0</v>
      </c>
      <c r="Z80" s="48" t="str">
        <f t="shared" si="45"/>
        <v>SIN MODIFICACION</v>
      </c>
      <c r="AA80" s="1"/>
      <c r="AB80" s="19"/>
    </row>
    <row r="81" spans="1:28" s="49" customFormat="1" ht="17.100000000000001" customHeight="1">
      <c r="A81" s="36" t="s">
        <v>153</v>
      </c>
      <c r="B81" s="36" t="s">
        <v>224</v>
      </c>
      <c r="C81" s="36"/>
      <c r="D81" s="36">
        <v>61</v>
      </c>
      <c r="E81" s="37" t="s">
        <v>129</v>
      </c>
      <c r="F81" s="38" t="s">
        <v>26</v>
      </c>
      <c r="G81" s="38" t="s">
        <v>26</v>
      </c>
      <c r="H81" s="39">
        <v>72.150000000000006</v>
      </c>
      <c r="I81" s="39">
        <v>250</v>
      </c>
      <c r="J81" s="24">
        <f t="shared" si="37"/>
        <v>18037.5</v>
      </c>
      <c r="K81" s="39">
        <v>250</v>
      </c>
      <c r="L81" s="24">
        <f t="shared" si="38"/>
        <v>18037.5</v>
      </c>
      <c r="M81" s="39">
        <v>250</v>
      </c>
      <c r="N81" s="24">
        <f t="shared" si="39"/>
        <v>18037.5</v>
      </c>
      <c r="O81" s="98">
        <v>250</v>
      </c>
      <c r="P81" s="101">
        <f t="shared" si="40"/>
        <v>18037.5</v>
      </c>
      <c r="Q81" s="101">
        <v>250</v>
      </c>
      <c r="R81" s="101">
        <f t="shared" si="41"/>
        <v>18037.5</v>
      </c>
      <c r="S81" s="101">
        <v>250</v>
      </c>
      <c r="T81" s="101">
        <f t="shared" si="42"/>
        <v>18037.5</v>
      </c>
      <c r="U81" s="90">
        <v>250</v>
      </c>
      <c r="V81" s="90">
        <f t="shared" si="35"/>
        <v>18037.5</v>
      </c>
      <c r="W81" s="46">
        <f t="shared" si="31"/>
        <v>0</v>
      </c>
      <c r="X81" s="46">
        <f t="shared" si="43"/>
        <v>0</v>
      </c>
      <c r="Y81" s="47">
        <f t="shared" si="44"/>
        <v>0</v>
      </c>
      <c r="Z81" s="48" t="str">
        <f t="shared" si="45"/>
        <v>SIN MODIFICACION</v>
      </c>
      <c r="AA81" s="1"/>
      <c r="AB81" s="19"/>
    </row>
    <row r="82" spans="1:28" s="49" customFormat="1" ht="17.100000000000001" customHeight="1">
      <c r="A82" s="36" t="s">
        <v>153</v>
      </c>
      <c r="B82" s="36" t="s">
        <v>158</v>
      </c>
      <c r="C82" s="36"/>
      <c r="D82" s="36">
        <v>62</v>
      </c>
      <c r="E82" s="37" t="s">
        <v>130</v>
      </c>
      <c r="F82" s="38" t="s">
        <v>71</v>
      </c>
      <c r="G82" s="38" t="s">
        <v>71</v>
      </c>
      <c r="H82" s="39">
        <v>1283.31</v>
      </c>
      <c r="I82" s="39">
        <v>180</v>
      </c>
      <c r="J82" s="24">
        <f t="shared" si="37"/>
        <v>230995.8</v>
      </c>
      <c r="K82" s="39">
        <v>180</v>
      </c>
      <c r="L82" s="24">
        <f t="shared" si="38"/>
        <v>230995.8</v>
      </c>
      <c r="M82" s="39">
        <v>180</v>
      </c>
      <c r="N82" s="24">
        <f t="shared" si="39"/>
        <v>230995.8</v>
      </c>
      <c r="O82" s="98">
        <v>180</v>
      </c>
      <c r="P82" s="101">
        <f t="shared" si="40"/>
        <v>230995.8</v>
      </c>
      <c r="Q82" s="101">
        <v>180</v>
      </c>
      <c r="R82" s="101">
        <f t="shared" si="41"/>
        <v>230995.8</v>
      </c>
      <c r="S82" s="101">
        <v>180</v>
      </c>
      <c r="T82" s="101">
        <f t="shared" si="42"/>
        <v>230995.8</v>
      </c>
      <c r="U82" s="90">
        <v>180</v>
      </c>
      <c r="V82" s="90">
        <f t="shared" si="35"/>
        <v>230995.8</v>
      </c>
      <c r="W82" s="46">
        <f t="shared" si="31"/>
        <v>0</v>
      </c>
      <c r="X82" s="46">
        <f t="shared" si="43"/>
        <v>0</v>
      </c>
      <c r="Y82" s="47">
        <f>X82/N82</f>
        <v>0</v>
      </c>
      <c r="Z82" s="48" t="str">
        <f t="shared" si="45"/>
        <v>SIN MODIFICACION</v>
      </c>
      <c r="AA82" s="1"/>
      <c r="AB82" s="19"/>
    </row>
    <row r="83" spans="1:28" s="49" customFormat="1" ht="17.100000000000001" customHeight="1">
      <c r="A83" s="36" t="s">
        <v>153</v>
      </c>
      <c r="B83" s="36" t="s">
        <v>225</v>
      </c>
      <c r="C83" s="36"/>
      <c r="D83" s="36">
        <v>63</v>
      </c>
      <c r="E83" s="37" t="s">
        <v>131</v>
      </c>
      <c r="F83" s="38" t="s">
        <v>71</v>
      </c>
      <c r="G83" s="38" t="s">
        <v>71</v>
      </c>
      <c r="H83" s="39">
        <v>1283.31</v>
      </c>
      <c r="I83" s="39">
        <v>30</v>
      </c>
      <c r="J83" s="24">
        <f t="shared" si="37"/>
        <v>38499.300000000003</v>
      </c>
      <c r="K83" s="39">
        <v>30</v>
      </c>
      <c r="L83" s="24">
        <f t="shared" si="38"/>
        <v>38499.300000000003</v>
      </c>
      <c r="M83" s="39">
        <v>30</v>
      </c>
      <c r="N83" s="24">
        <f t="shared" si="39"/>
        <v>38499.300000000003</v>
      </c>
      <c r="O83" s="98">
        <v>30</v>
      </c>
      <c r="P83" s="101">
        <f t="shared" si="40"/>
        <v>38499.300000000003</v>
      </c>
      <c r="Q83" s="101">
        <v>30</v>
      </c>
      <c r="R83" s="101">
        <f t="shared" si="41"/>
        <v>38499.300000000003</v>
      </c>
      <c r="S83" s="101">
        <v>30</v>
      </c>
      <c r="T83" s="101">
        <f t="shared" si="42"/>
        <v>38499.300000000003</v>
      </c>
      <c r="U83" s="90">
        <v>30</v>
      </c>
      <c r="V83" s="90">
        <f t="shared" si="35"/>
        <v>38499.300000000003</v>
      </c>
      <c r="W83" s="46">
        <f t="shared" si="31"/>
        <v>0</v>
      </c>
      <c r="X83" s="46">
        <f t="shared" si="43"/>
        <v>0</v>
      </c>
      <c r="Y83" s="47">
        <f t="shared" si="44"/>
        <v>0</v>
      </c>
      <c r="Z83" s="48" t="str">
        <f t="shared" si="45"/>
        <v>SIN MODIFICACION</v>
      </c>
      <c r="AA83" s="1"/>
      <c r="AB83" s="19"/>
    </row>
    <row r="84" spans="1:28" s="49" customFormat="1" ht="17.100000000000001" customHeight="1">
      <c r="A84" s="36" t="s">
        <v>153</v>
      </c>
      <c r="B84" s="36" t="s">
        <v>226</v>
      </c>
      <c r="C84" s="36"/>
      <c r="D84" s="36">
        <v>64</v>
      </c>
      <c r="E84" s="37" t="s">
        <v>132</v>
      </c>
      <c r="F84" s="38" t="s">
        <v>71</v>
      </c>
      <c r="G84" s="38" t="s">
        <v>71</v>
      </c>
      <c r="H84" s="39">
        <v>1839.02</v>
      </c>
      <c r="I84" s="39">
        <v>30</v>
      </c>
      <c r="J84" s="24">
        <f t="shared" si="37"/>
        <v>55170.6</v>
      </c>
      <c r="K84" s="39">
        <v>30</v>
      </c>
      <c r="L84" s="24">
        <f t="shared" si="38"/>
        <v>55170.6</v>
      </c>
      <c r="M84" s="39">
        <v>30</v>
      </c>
      <c r="N84" s="24">
        <f t="shared" si="39"/>
        <v>55170.6</v>
      </c>
      <c r="O84" s="98">
        <v>30</v>
      </c>
      <c r="P84" s="101">
        <f t="shared" si="40"/>
        <v>55170.6</v>
      </c>
      <c r="Q84" s="101">
        <v>30</v>
      </c>
      <c r="R84" s="101">
        <f t="shared" si="41"/>
        <v>55170.6</v>
      </c>
      <c r="S84" s="101">
        <v>30</v>
      </c>
      <c r="T84" s="101">
        <f t="shared" si="42"/>
        <v>55170.6</v>
      </c>
      <c r="U84" s="90">
        <v>30</v>
      </c>
      <c r="V84" s="90">
        <f t="shared" si="35"/>
        <v>55170.6</v>
      </c>
      <c r="W84" s="46">
        <f t="shared" si="31"/>
        <v>0</v>
      </c>
      <c r="X84" s="46">
        <f t="shared" si="43"/>
        <v>0</v>
      </c>
      <c r="Y84" s="47">
        <f t="shared" si="44"/>
        <v>0</v>
      </c>
      <c r="Z84" s="48" t="str">
        <f t="shared" si="45"/>
        <v>SIN MODIFICACION</v>
      </c>
      <c r="AA84" s="1"/>
      <c r="AB84" s="19"/>
    </row>
    <row r="85" spans="1:28" s="49" customFormat="1" ht="17.100000000000001" customHeight="1">
      <c r="A85" s="36" t="s">
        <v>153</v>
      </c>
      <c r="B85" s="36" t="s">
        <v>227</v>
      </c>
      <c r="C85" s="36"/>
      <c r="D85" s="36">
        <v>65</v>
      </c>
      <c r="E85" s="37" t="s">
        <v>133</v>
      </c>
      <c r="F85" s="38" t="s">
        <v>71</v>
      </c>
      <c r="G85" s="38" t="s">
        <v>71</v>
      </c>
      <c r="H85" s="39">
        <v>1542.64</v>
      </c>
      <c r="I85" s="39">
        <v>65</v>
      </c>
      <c r="J85" s="24">
        <f t="shared" si="37"/>
        <v>100271.6</v>
      </c>
      <c r="K85" s="39">
        <v>65</v>
      </c>
      <c r="L85" s="24">
        <f t="shared" si="38"/>
        <v>100271.6</v>
      </c>
      <c r="M85" s="39">
        <v>65</v>
      </c>
      <c r="N85" s="24">
        <f t="shared" si="39"/>
        <v>100271.6</v>
      </c>
      <c r="O85" s="98">
        <v>65</v>
      </c>
      <c r="P85" s="101">
        <f t="shared" si="40"/>
        <v>100271.6</v>
      </c>
      <c r="Q85" s="101">
        <v>65</v>
      </c>
      <c r="R85" s="101">
        <f t="shared" si="41"/>
        <v>100271.6</v>
      </c>
      <c r="S85" s="101">
        <v>65</v>
      </c>
      <c r="T85" s="101">
        <f t="shared" si="42"/>
        <v>100271.6</v>
      </c>
      <c r="U85" s="90">
        <v>65</v>
      </c>
      <c r="V85" s="90">
        <f t="shared" si="35"/>
        <v>100271.6</v>
      </c>
      <c r="W85" s="46">
        <f t="shared" si="31"/>
        <v>0</v>
      </c>
      <c r="X85" s="46">
        <f t="shared" si="43"/>
        <v>0</v>
      </c>
      <c r="Y85" s="47">
        <f t="shared" si="44"/>
        <v>0</v>
      </c>
      <c r="Z85" s="48" t="str">
        <f t="shared" si="45"/>
        <v>SIN MODIFICACION</v>
      </c>
      <c r="AA85" s="1"/>
      <c r="AB85" s="19"/>
    </row>
    <row r="86" spans="1:28" s="49" customFormat="1" ht="17.100000000000001" customHeight="1">
      <c r="A86" s="36" t="s">
        <v>153</v>
      </c>
      <c r="B86" s="36" t="s">
        <v>228</v>
      </c>
      <c r="C86" s="36"/>
      <c r="D86" s="36">
        <v>66</v>
      </c>
      <c r="E86" s="37" t="s">
        <v>134</v>
      </c>
      <c r="F86" s="38" t="s">
        <v>71</v>
      </c>
      <c r="G86" s="38" t="s">
        <v>71</v>
      </c>
      <c r="H86" s="39">
        <v>4225.3900000000003</v>
      </c>
      <c r="I86" s="39">
        <v>2</v>
      </c>
      <c r="J86" s="24">
        <f t="shared" si="37"/>
        <v>8450.7800000000007</v>
      </c>
      <c r="K86" s="39">
        <v>2</v>
      </c>
      <c r="L86" s="24">
        <f t="shared" si="38"/>
        <v>8450.7800000000007</v>
      </c>
      <c r="M86" s="39">
        <v>2</v>
      </c>
      <c r="N86" s="24">
        <f t="shared" si="39"/>
        <v>8450.7800000000007</v>
      </c>
      <c r="O86" s="98">
        <v>2</v>
      </c>
      <c r="P86" s="101">
        <f t="shared" si="40"/>
        <v>8450.7800000000007</v>
      </c>
      <c r="Q86" s="101">
        <v>2</v>
      </c>
      <c r="R86" s="101">
        <f t="shared" si="41"/>
        <v>8450.7800000000007</v>
      </c>
      <c r="S86" s="101">
        <v>2</v>
      </c>
      <c r="T86" s="101">
        <f t="shared" si="42"/>
        <v>8450.7800000000007</v>
      </c>
      <c r="U86" s="90">
        <v>2</v>
      </c>
      <c r="V86" s="90">
        <f t="shared" si="35"/>
        <v>8450.7800000000007</v>
      </c>
      <c r="W86" s="46">
        <f t="shared" si="31"/>
        <v>0</v>
      </c>
      <c r="X86" s="46">
        <f t="shared" si="43"/>
        <v>0</v>
      </c>
      <c r="Y86" s="47">
        <f t="shared" si="44"/>
        <v>0</v>
      </c>
      <c r="Z86" s="48" t="str">
        <f t="shared" si="45"/>
        <v>SIN MODIFICACION</v>
      </c>
      <c r="AA86" s="1"/>
      <c r="AB86" s="19"/>
    </row>
    <row r="87" spans="1:28" s="49" customFormat="1" ht="17.100000000000001" customHeight="1">
      <c r="A87" s="36" t="s">
        <v>153</v>
      </c>
      <c r="B87" s="36" t="s">
        <v>229</v>
      </c>
      <c r="C87" s="36"/>
      <c r="D87" s="36">
        <v>67</v>
      </c>
      <c r="E87" s="37" t="s">
        <v>135</v>
      </c>
      <c r="F87" s="38" t="s">
        <v>71</v>
      </c>
      <c r="G87" s="38" t="s">
        <v>71</v>
      </c>
      <c r="H87" s="39">
        <v>3521.48</v>
      </c>
      <c r="I87" s="39">
        <v>6</v>
      </c>
      <c r="J87" s="24">
        <f t="shared" si="37"/>
        <v>21128.880000000001</v>
      </c>
      <c r="K87" s="39">
        <v>6</v>
      </c>
      <c r="L87" s="24">
        <f t="shared" si="38"/>
        <v>21128.880000000001</v>
      </c>
      <c r="M87" s="39">
        <v>6</v>
      </c>
      <c r="N87" s="24">
        <f t="shared" si="39"/>
        <v>21128.880000000001</v>
      </c>
      <c r="O87" s="98">
        <v>6</v>
      </c>
      <c r="P87" s="101">
        <f t="shared" si="40"/>
        <v>21128.880000000001</v>
      </c>
      <c r="Q87" s="101">
        <v>6</v>
      </c>
      <c r="R87" s="101">
        <f t="shared" si="41"/>
        <v>21128.880000000001</v>
      </c>
      <c r="S87" s="101">
        <v>6</v>
      </c>
      <c r="T87" s="101">
        <f t="shared" si="42"/>
        <v>21128.880000000001</v>
      </c>
      <c r="U87" s="90">
        <v>6</v>
      </c>
      <c r="V87" s="90">
        <f t="shared" si="35"/>
        <v>21128.880000000001</v>
      </c>
      <c r="W87" s="46">
        <f t="shared" si="31"/>
        <v>0</v>
      </c>
      <c r="X87" s="46">
        <f t="shared" si="43"/>
        <v>0</v>
      </c>
      <c r="Y87" s="47">
        <f t="shared" si="44"/>
        <v>0</v>
      </c>
      <c r="Z87" s="48" t="str">
        <f t="shared" si="45"/>
        <v>SIN MODIFICACION</v>
      </c>
      <c r="AA87" s="1"/>
      <c r="AB87" s="19"/>
    </row>
    <row r="88" spans="1:28" s="49" customFormat="1" ht="17.100000000000001" customHeight="1">
      <c r="A88" s="36" t="s">
        <v>153</v>
      </c>
      <c r="B88" s="36" t="s">
        <v>230</v>
      </c>
      <c r="C88" s="36"/>
      <c r="D88" s="36">
        <v>68</v>
      </c>
      <c r="E88" s="37" t="s">
        <v>136</v>
      </c>
      <c r="F88" s="38" t="s">
        <v>71</v>
      </c>
      <c r="G88" s="38" t="s">
        <v>71</v>
      </c>
      <c r="H88" s="39">
        <v>5040.4399999999996</v>
      </c>
      <c r="I88" s="39">
        <v>4</v>
      </c>
      <c r="J88" s="24">
        <f t="shared" si="37"/>
        <v>20161.759999999998</v>
      </c>
      <c r="K88" s="39">
        <v>4</v>
      </c>
      <c r="L88" s="24">
        <f t="shared" si="38"/>
        <v>20161.759999999998</v>
      </c>
      <c r="M88" s="39">
        <v>4</v>
      </c>
      <c r="N88" s="24">
        <f t="shared" si="39"/>
        <v>20161.759999999998</v>
      </c>
      <c r="O88" s="98">
        <v>4</v>
      </c>
      <c r="P88" s="101">
        <f t="shared" si="40"/>
        <v>20161.759999999998</v>
      </c>
      <c r="Q88" s="101">
        <v>4</v>
      </c>
      <c r="R88" s="101">
        <f t="shared" si="41"/>
        <v>20161.759999999998</v>
      </c>
      <c r="S88" s="101">
        <v>4</v>
      </c>
      <c r="T88" s="101">
        <f t="shared" si="42"/>
        <v>20161.759999999998</v>
      </c>
      <c r="U88" s="90">
        <v>4</v>
      </c>
      <c r="V88" s="90">
        <f t="shared" si="35"/>
        <v>20161.759999999998</v>
      </c>
      <c r="W88" s="46">
        <f t="shared" si="31"/>
        <v>0</v>
      </c>
      <c r="X88" s="46">
        <f t="shared" si="43"/>
        <v>0</v>
      </c>
      <c r="Y88" s="47">
        <f t="shared" si="44"/>
        <v>0</v>
      </c>
      <c r="Z88" s="48" t="str">
        <f t="shared" si="45"/>
        <v>SIN MODIFICACION</v>
      </c>
      <c r="AA88" s="1"/>
      <c r="AB88" s="19"/>
    </row>
    <row r="89" spans="1:28" s="49" customFormat="1" ht="17.100000000000001" customHeight="1">
      <c r="A89" s="36" t="s">
        <v>153</v>
      </c>
      <c r="B89" s="36" t="s">
        <v>231</v>
      </c>
      <c r="C89" s="36"/>
      <c r="D89" s="36">
        <v>69</v>
      </c>
      <c r="E89" s="37" t="s">
        <v>137</v>
      </c>
      <c r="F89" s="38" t="s">
        <v>71</v>
      </c>
      <c r="G89" s="38" t="s">
        <v>71</v>
      </c>
      <c r="H89" s="39">
        <v>5892.53</v>
      </c>
      <c r="I89" s="39">
        <v>1</v>
      </c>
      <c r="J89" s="24">
        <f t="shared" si="37"/>
        <v>5892.53</v>
      </c>
      <c r="K89" s="39">
        <v>1</v>
      </c>
      <c r="L89" s="24">
        <f t="shared" si="38"/>
        <v>5892.53</v>
      </c>
      <c r="M89" s="39">
        <v>1</v>
      </c>
      <c r="N89" s="24">
        <f t="shared" si="39"/>
        <v>5892.53</v>
      </c>
      <c r="O89" s="98">
        <v>1</v>
      </c>
      <c r="P89" s="101">
        <f t="shared" si="40"/>
        <v>5892.53</v>
      </c>
      <c r="Q89" s="101">
        <v>1</v>
      </c>
      <c r="R89" s="101">
        <f t="shared" si="41"/>
        <v>5892.53</v>
      </c>
      <c r="S89" s="101">
        <v>1</v>
      </c>
      <c r="T89" s="101">
        <f t="shared" si="42"/>
        <v>5892.53</v>
      </c>
      <c r="U89" s="90">
        <v>1</v>
      </c>
      <c r="V89" s="90">
        <f t="shared" si="35"/>
        <v>5892.53</v>
      </c>
      <c r="W89" s="46">
        <f t="shared" si="31"/>
        <v>0</v>
      </c>
      <c r="X89" s="46">
        <f t="shared" si="43"/>
        <v>0</v>
      </c>
      <c r="Y89" s="47">
        <f t="shared" si="44"/>
        <v>0</v>
      </c>
      <c r="Z89" s="48" t="str">
        <f t="shared" si="45"/>
        <v>SIN MODIFICACION</v>
      </c>
      <c r="AA89" s="1"/>
      <c r="AB89" s="19"/>
    </row>
    <row r="90" spans="1:28" s="49" customFormat="1" ht="17.100000000000001" customHeight="1">
      <c r="A90" s="36" t="s">
        <v>153</v>
      </c>
      <c r="B90" s="36" t="s">
        <v>232</v>
      </c>
      <c r="C90" s="36"/>
      <c r="D90" s="36">
        <v>70</v>
      </c>
      <c r="E90" s="37" t="s">
        <v>138</v>
      </c>
      <c r="F90" s="38" t="s">
        <v>71</v>
      </c>
      <c r="G90" s="38" t="s">
        <v>71</v>
      </c>
      <c r="H90" s="39">
        <v>5216.41</v>
      </c>
      <c r="I90" s="39">
        <v>8</v>
      </c>
      <c r="J90" s="24">
        <f t="shared" si="37"/>
        <v>41731.279999999999</v>
      </c>
      <c r="K90" s="39">
        <v>8</v>
      </c>
      <c r="L90" s="24">
        <f t="shared" si="38"/>
        <v>41731.279999999999</v>
      </c>
      <c r="M90" s="39">
        <v>8</v>
      </c>
      <c r="N90" s="24">
        <f t="shared" si="39"/>
        <v>41731.279999999999</v>
      </c>
      <c r="O90" s="98">
        <v>8</v>
      </c>
      <c r="P90" s="101">
        <f t="shared" si="40"/>
        <v>41731.279999999999</v>
      </c>
      <c r="Q90" s="101">
        <v>8</v>
      </c>
      <c r="R90" s="101">
        <f t="shared" si="41"/>
        <v>41731.279999999999</v>
      </c>
      <c r="S90" s="101">
        <v>8</v>
      </c>
      <c r="T90" s="101">
        <f t="shared" si="42"/>
        <v>41731.279999999999</v>
      </c>
      <c r="U90" s="90">
        <v>8</v>
      </c>
      <c r="V90" s="90">
        <f t="shared" si="35"/>
        <v>41731.279999999999</v>
      </c>
      <c r="W90" s="46">
        <f t="shared" si="31"/>
        <v>0</v>
      </c>
      <c r="X90" s="46">
        <f t="shared" si="43"/>
        <v>0</v>
      </c>
      <c r="Y90" s="47">
        <f t="shared" si="44"/>
        <v>0</v>
      </c>
      <c r="Z90" s="48" t="str">
        <f t="shared" si="45"/>
        <v>SIN MODIFICACION</v>
      </c>
      <c r="AA90" s="1"/>
      <c r="AB90" s="19"/>
    </row>
    <row r="91" spans="1:28" s="49" customFormat="1" ht="17.100000000000001" customHeight="1">
      <c r="A91" s="36" t="s">
        <v>153</v>
      </c>
      <c r="B91" s="36" t="s">
        <v>233</v>
      </c>
      <c r="C91" s="36"/>
      <c r="D91" s="36">
        <v>71</v>
      </c>
      <c r="E91" s="37" t="s">
        <v>139</v>
      </c>
      <c r="F91" s="38" t="s">
        <v>71</v>
      </c>
      <c r="G91" s="38" t="s">
        <v>71</v>
      </c>
      <c r="H91" s="39">
        <v>2141.4499999999998</v>
      </c>
      <c r="I91" s="39">
        <v>22</v>
      </c>
      <c r="J91" s="24">
        <f t="shared" si="37"/>
        <v>47111.9</v>
      </c>
      <c r="K91" s="39">
        <v>22</v>
      </c>
      <c r="L91" s="24">
        <f t="shared" si="38"/>
        <v>47111.9</v>
      </c>
      <c r="M91" s="39">
        <v>22</v>
      </c>
      <c r="N91" s="24">
        <f t="shared" si="39"/>
        <v>47111.9</v>
      </c>
      <c r="O91" s="98">
        <v>22</v>
      </c>
      <c r="P91" s="101">
        <f t="shared" si="40"/>
        <v>47111.9</v>
      </c>
      <c r="Q91" s="101">
        <v>22</v>
      </c>
      <c r="R91" s="101">
        <f t="shared" si="41"/>
        <v>47111.9</v>
      </c>
      <c r="S91" s="101">
        <v>22</v>
      </c>
      <c r="T91" s="101">
        <f t="shared" si="42"/>
        <v>47111.9</v>
      </c>
      <c r="U91" s="90">
        <v>22</v>
      </c>
      <c r="V91" s="90">
        <f t="shared" si="35"/>
        <v>47111.9</v>
      </c>
      <c r="W91" s="46">
        <f t="shared" si="31"/>
        <v>0</v>
      </c>
      <c r="X91" s="46">
        <f t="shared" si="43"/>
        <v>0</v>
      </c>
      <c r="Y91" s="47">
        <f t="shared" si="44"/>
        <v>0</v>
      </c>
      <c r="Z91" s="48" t="str">
        <f t="shared" si="45"/>
        <v>SIN MODIFICACION</v>
      </c>
      <c r="AA91" s="1"/>
      <c r="AB91" s="19"/>
    </row>
    <row r="92" spans="1:28" s="49" customFormat="1" ht="17.100000000000001" customHeight="1">
      <c r="A92" s="36" t="s">
        <v>153</v>
      </c>
      <c r="B92" s="36" t="s">
        <v>234</v>
      </c>
      <c r="C92" s="36"/>
      <c r="D92" s="36">
        <v>72</v>
      </c>
      <c r="E92" s="37" t="s">
        <v>72</v>
      </c>
      <c r="F92" s="38" t="s">
        <v>71</v>
      </c>
      <c r="G92" s="38" t="s">
        <v>71</v>
      </c>
      <c r="H92" s="39">
        <v>52.22</v>
      </c>
      <c r="I92" s="39">
        <v>16875</v>
      </c>
      <c r="J92" s="24">
        <f t="shared" si="37"/>
        <v>881212.5</v>
      </c>
      <c r="K92" s="39">
        <v>16875</v>
      </c>
      <c r="L92" s="24">
        <f t="shared" si="38"/>
        <v>881212.5</v>
      </c>
      <c r="M92" s="39">
        <v>16875</v>
      </c>
      <c r="N92" s="24">
        <f t="shared" si="39"/>
        <v>881212.5</v>
      </c>
      <c r="O92" s="98">
        <v>16875</v>
      </c>
      <c r="P92" s="101">
        <f t="shared" si="40"/>
        <v>881212.5</v>
      </c>
      <c r="Q92" s="101">
        <v>16875</v>
      </c>
      <c r="R92" s="101">
        <f t="shared" si="41"/>
        <v>881212.5</v>
      </c>
      <c r="S92" s="101">
        <v>16875</v>
      </c>
      <c r="T92" s="101">
        <f t="shared" si="42"/>
        <v>881212.5</v>
      </c>
      <c r="U92" s="90">
        <v>16875</v>
      </c>
      <c r="V92" s="90">
        <f t="shared" si="35"/>
        <v>881212.5</v>
      </c>
      <c r="W92" s="46">
        <f t="shared" si="31"/>
        <v>0</v>
      </c>
      <c r="X92" s="46">
        <f t="shared" si="43"/>
        <v>0</v>
      </c>
      <c r="Y92" s="47">
        <f t="shared" si="44"/>
        <v>0</v>
      </c>
      <c r="Z92" s="48" t="str">
        <f t="shared" si="45"/>
        <v>SIN MODIFICACION</v>
      </c>
      <c r="AA92" s="1"/>
      <c r="AB92" s="19"/>
    </row>
    <row r="93" spans="1:28" s="49" customFormat="1" ht="17.100000000000001" customHeight="1">
      <c r="A93" s="36" t="s">
        <v>153</v>
      </c>
      <c r="B93" s="36" t="s">
        <v>235</v>
      </c>
      <c r="C93" s="36"/>
      <c r="D93" s="36">
        <v>73</v>
      </c>
      <c r="E93" s="37" t="s">
        <v>140</v>
      </c>
      <c r="F93" s="38" t="s">
        <v>73</v>
      </c>
      <c r="G93" s="38" t="s">
        <v>73</v>
      </c>
      <c r="H93" s="39">
        <v>56.7</v>
      </c>
      <c r="I93" s="39">
        <v>109</v>
      </c>
      <c r="J93" s="24">
        <f t="shared" si="37"/>
        <v>6180.3</v>
      </c>
      <c r="K93" s="39">
        <v>109</v>
      </c>
      <c r="L93" s="24">
        <f t="shared" si="38"/>
        <v>6180.3</v>
      </c>
      <c r="M93" s="39">
        <v>109</v>
      </c>
      <c r="N93" s="24">
        <f t="shared" si="39"/>
        <v>6180.3</v>
      </c>
      <c r="O93" s="98">
        <v>109</v>
      </c>
      <c r="P93" s="101">
        <f t="shared" si="40"/>
        <v>6180.3</v>
      </c>
      <c r="Q93" s="101">
        <v>109</v>
      </c>
      <c r="R93" s="101">
        <f t="shared" si="41"/>
        <v>6180.3</v>
      </c>
      <c r="S93" s="101">
        <v>109</v>
      </c>
      <c r="T93" s="101">
        <f t="shared" si="42"/>
        <v>6180.3</v>
      </c>
      <c r="U93" s="90">
        <v>109</v>
      </c>
      <c r="V93" s="90">
        <f t="shared" si="35"/>
        <v>6180.3</v>
      </c>
      <c r="W93" s="46">
        <f t="shared" si="31"/>
        <v>0</v>
      </c>
      <c r="X93" s="46">
        <f t="shared" si="43"/>
        <v>0</v>
      </c>
      <c r="Y93" s="47">
        <f t="shared" si="44"/>
        <v>0</v>
      </c>
      <c r="Z93" s="48" t="str">
        <f t="shared" si="45"/>
        <v>SIN MODIFICACION</v>
      </c>
      <c r="AA93" s="1"/>
      <c r="AB93" s="19"/>
    </row>
    <row r="94" spans="1:28" s="44" customFormat="1" ht="18" customHeight="1">
      <c r="A94" s="28" t="s">
        <v>152</v>
      </c>
      <c r="B94" s="28">
        <v>6</v>
      </c>
      <c r="C94" s="28"/>
      <c r="D94" s="28">
        <v>6</v>
      </c>
      <c r="E94" s="29" t="s">
        <v>141</v>
      </c>
      <c r="F94" s="51"/>
      <c r="G94" s="51"/>
      <c r="H94" s="6"/>
      <c r="I94" s="6"/>
      <c r="J94" s="6">
        <f>SUM(J95:J95)</f>
        <v>1018905.14</v>
      </c>
      <c r="K94" s="32"/>
      <c r="L94" s="6">
        <f>SUM(L95:L95)</f>
        <v>1018905.14</v>
      </c>
      <c r="M94" s="32"/>
      <c r="N94" s="6">
        <f>SUM(N95:N95)</f>
        <v>1018905.14</v>
      </c>
      <c r="O94" s="6"/>
      <c r="P94" s="6">
        <f>SUM(P95:P95)</f>
        <v>1018905.14</v>
      </c>
      <c r="Q94" s="6"/>
      <c r="R94" s="6">
        <f>SUM(R95:R95)</f>
        <v>1018905.14</v>
      </c>
      <c r="S94" s="6"/>
      <c r="T94" s="6">
        <f>SUM(T95:T95)</f>
        <v>1018905.14</v>
      </c>
      <c r="U94" s="6"/>
      <c r="V94" s="6">
        <f>SUM(V95:V95)</f>
        <v>1018905.14</v>
      </c>
      <c r="W94" s="33"/>
      <c r="X94" s="33">
        <f>SUM(X95:X95)</f>
        <v>0</v>
      </c>
      <c r="Y94" s="34">
        <f>X94/J94</f>
        <v>0</v>
      </c>
      <c r="Z94" s="35"/>
      <c r="AB94" s="19"/>
    </row>
    <row r="95" spans="1:28" s="49" customFormat="1" ht="17.100000000000001" customHeight="1">
      <c r="A95" s="36" t="s">
        <v>153</v>
      </c>
      <c r="B95" s="12" t="s">
        <v>221</v>
      </c>
      <c r="C95" s="12"/>
      <c r="D95" s="12">
        <v>74</v>
      </c>
      <c r="E95" s="13" t="s">
        <v>141</v>
      </c>
      <c r="F95" s="14" t="s">
        <v>74</v>
      </c>
      <c r="G95" s="14" t="s">
        <v>74</v>
      </c>
      <c r="H95" s="15">
        <v>1018905.14</v>
      </c>
      <c r="I95" s="15">
        <v>1</v>
      </c>
      <c r="J95" s="45">
        <f>ROUND(I95*H95,2)</f>
        <v>1018905.14</v>
      </c>
      <c r="K95" s="15">
        <v>1</v>
      </c>
      <c r="L95" s="45">
        <f>ROUND(K95*H95,2)</f>
        <v>1018905.14</v>
      </c>
      <c r="M95" s="15">
        <v>1</v>
      </c>
      <c r="N95" s="45">
        <f>ROUND(M95*H95,2)</f>
        <v>1018905.14</v>
      </c>
      <c r="O95" s="98">
        <v>1</v>
      </c>
      <c r="P95" s="101">
        <f>ROUND(O95*H95,2)</f>
        <v>1018905.14</v>
      </c>
      <c r="Q95" s="101">
        <v>1</v>
      </c>
      <c r="R95" s="101">
        <f t="shared" ref="R95" si="46">ROUND(Q95*H95,2)</f>
        <v>1018905.14</v>
      </c>
      <c r="S95" s="101">
        <v>1</v>
      </c>
      <c r="T95" s="101">
        <f>ROUND(S95*H95,2)</f>
        <v>1018905.14</v>
      </c>
      <c r="U95" s="90">
        <v>1</v>
      </c>
      <c r="V95" s="90">
        <f t="shared" si="35"/>
        <v>1018905.14</v>
      </c>
      <c r="W95" s="46">
        <f>S95-Q95</f>
        <v>0</v>
      </c>
      <c r="X95" s="46">
        <f>T95-R95</f>
        <v>0</v>
      </c>
      <c r="Y95" s="47">
        <f>X95/N95</f>
        <v>0</v>
      </c>
      <c r="Z95" s="48" t="str">
        <f t="shared" si="45"/>
        <v>SIN MODIFICACION</v>
      </c>
      <c r="AA95" s="1"/>
      <c r="AB95" s="19"/>
    </row>
    <row r="96" spans="1:28" s="44" customFormat="1" ht="18" customHeight="1">
      <c r="A96" s="28" t="s">
        <v>152</v>
      </c>
      <c r="B96" s="28">
        <v>7</v>
      </c>
      <c r="C96" s="28"/>
      <c r="D96" s="28">
        <v>7</v>
      </c>
      <c r="E96" s="29" t="s">
        <v>75</v>
      </c>
      <c r="F96" s="51"/>
      <c r="G96" s="51"/>
      <c r="H96" s="6"/>
      <c r="I96" s="6"/>
      <c r="J96" s="6">
        <f>SUM(J97:J102)</f>
        <v>2248712.06</v>
      </c>
      <c r="K96" s="32"/>
      <c r="L96" s="6">
        <f>SUM(L97:L102)</f>
        <v>2248712.06</v>
      </c>
      <c r="M96" s="32"/>
      <c r="N96" s="6">
        <f>SUM(N97:N102)</f>
        <v>2248712.06</v>
      </c>
      <c r="O96" s="6"/>
      <c r="P96" s="6">
        <f>SUM(P97:P102)</f>
        <v>2248712.06</v>
      </c>
      <c r="Q96" s="6"/>
      <c r="R96" s="6">
        <f>SUM(R97:R102)</f>
        <v>1740586.4500000002</v>
      </c>
      <c r="S96" s="6"/>
      <c r="T96" s="6">
        <f>SUM(T97:T102)</f>
        <v>1740586.4500000002</v>
      </c>
      <c r="U96" s="6"/>
      <c r="V96" s="6">
        <f>SUM(V97:V102)</f>
        <v>1740586.4500000002</v>
      </c>
      <c r="W96" s="33"/>
      <c r="X96" s="33">
        <f>SUM(X97:X102)</f>
        <v>0</v>
      </c>
      <c r="Y96" s="34">
        <f>X96/J96</f>
        <v>0</v>
      </c>
      <c r="Z96" s="35"/>
      <c r="AB96" s="19"/>
    </row>
    <row r="97" spans="1:29" s="49" customFormat="1" ht="17.100000000000001" customHeight="1">
      <c r="A97" s="36" t="s">
        <v>153</v>
      </c>
      <c r="B97" s="12" t="s">
        <v>236</v>
      </c>
      <c r="C97" s="12"/>
      <c r="D97" s="12">
        <v>75</v>
      </c>
      <c r="E97" s="56" t="s">
        <v>142</v>
      </c>
      <c r="F97" s="14" t="s">
        <v>76</v>
      </c>
      <c r="G97" s="14" t="s">
        <v>76</v>
      </c>
      <c r="H97" s="15">
        <v>49.55</v>
      </c>
      <c r="I97" s="15">
        <v>11316.9</v>
      </c>
      <c r="J97" s="45">
        <f t="shared" ref="J97:J102" si="47">ROUND(I97*H97,2)</f>
        <v>560752.4</v>
      </c>
      <c r="K97" s="15">
        <v>11316.9</v>
      </c>
      <c r="L97" s="45">
        <f t="shared" ref="L97:L102" si="48">ROUND(K97*H97,2)</f>
        <v>560752.4</v>
      </c>
      <c r="M97" s="15">
        <v>11316.9</v>
      </c>
      <c r="N97" s="45">
        <f t="shared" ref="N97:N102" si="49">ROUND(M97*H97,2)</f>
        <v>560752.4</v>
      </c>
      <c r="O97" s="98">
        <v>11316.9</v>
      </c>
      <c r="P97" s="101">
        <f t="shared" ref="P97:P102" si="50">ROUND(O97*H97,2)</f>
        <v>560752.4</v>
      </c>
      <c r="Q97" s="101">
        <v>11316.9</v>
      </c>
      <c r="R97" s="101">
        <f t="shared" ref="R97:R102" si="51">ROUND(Q97*H97,2)</f>
        <v>560752.4</v>
      </c>
      <c r="S97" s="101">
        <v>11316.9</v>
      </c>
      <c r="T97" s="101">
        <f t="shared" ref="T97:T102" si="52">ROUND(S97*H97,2)</f>
        <v>560752.4</v>
      </c>
      <c r="U97" s="90">
        <v>11316.9</v>
      </c>
      <c r="V97" s="90">
        <f t="shared" si="35"/>
        <v>560752.4</v>
      </c>
      <c r="W97" s="46">
        <f t="shared" ref="W97:W102" si="53">S97-Q97</f>
        <v>0</v>
      </c>
      <c r="X97" s="46">
        <f>T97-R97</f>
        <v>0</v>
      </c>
      <c r="Y97" s="47">
        <f t="shared" ref="Y97:Y103" si="54">X97/J97</f>
        <v>0</v>
      </c>
      <c r="Z97" s="48" t="str">
        <f t="shared" si="45"/>
        <v>SIN MODIFICACION</v>
      </c>
      <c r="AA97" s="1"/>
      <c r="AB97" s="19"/>
    </row>
    <row r="98" spans="1:29" s="49" customFormat="1" ht="17.100000000000001" customHeight="1">
      <c r="A98" s="36" t="s">
        <v>153</v>
      </c>
      <c r="B98" s="36" t="s">
        <v>222</v>
      </c>
      <c r="C98" s="36"/>
      <c r="D98" s="36">
        <v>76</v>
      </c>
      <c r="E98" s="37" t="s">
        <v>143</v>
      </c>
      <c r="F98" s="38" t="s">
        <v>71</v>
      </c>
      <c r="G98" s="38" t="s">
        <v>71</v>
      </c>
      <c r="H98" s="39">
        <v>527727.62</v>
      </c>
      <c r="I98" s="39">
        <v>1</v>
      </c>
      <c r="J98" s="24">
        <f t="shared" si="47"/>
        <v>527727.62</v>
      </c>
      <c r="K98" s="39">
        <v>1</v>
      </c>
      <c r="L98" s="24">
        <f t="shared" si="48"/>
        <v>527727.62</v>
      </c>
      <c r="M98" s="39">
        <v>1</v>
      </c>
      <c r="N98" s="24">
        <f t="shared" si="49"/>
        <v>527727.62</v>
      </c>
      <c r="O98" s="98">
        <v>1</v>
      </c>
      <c r="P98" s="101">
        <f t="shared" si="50"/>
        <v>527727.62</v>
      </c>
      <c r="Q98" s="101">
        <v>1</v>
      </c>
      <c r="R98" s="101">
        <f t="shared" si="51"/>
        <v>527727.62</v>
      </c>
      <c r="S98" s="101">
        <v>1</v>
      </c>
      <c r="T98" s="101">
        <f t="shared" si="52"/>
        <v>527727.62</v>
      </c>
      <c r="U98" s="90">
        <v>1</v>
      </c>
      <c r="V98" s="90">
        <f t="shared" si="35"/>
        <v>527727.62</v>
      </c>
      <c r="W98" s="46">
        <f t="shared" si="53"/>
        <v>0</v>
      </c>
      <c r="X98" s="46">
        <f t="shared" ref="X98:X102" si="55">T98-R98</f>
        <v>0</v>
      </c>
      <c r="Y98" s="47">
        <f t="shared" si="54"/>
        <v>0</v>
      </c>
      <c r="Z98" s="48" t="str">
        <f t="shared" si="45"/>
        <v>SIN MODIFICACION</v>
      </c>
      <c r="AA98" s="1"/>
      <c r="AB98" s="19"/>
    </row>
    <row r="99" spans="1:29" s="49" customFormat="1" ht="17.100000000000001" customHeight="1">
      <c r="A99" s="36" t="s">
        <v>153</v>
      </c>
      <c r="B99" s="12" t="s">
        <v>237</v>
      </c>
      <c r="C99" s="36"/>
      <c r="D99" s="36">
        <v>77</v>
      </c>
      <c r="E99" s="37" t="s">
        <v>144</v>
      </c>
      <c r="F99" s="38" t="s">
        <v>71</v>
      </c>
      <c r="G99" s="38" t="s">
        <v>71</v>
      </c>
      <c r="H99" s="39">
        <v>277857.94</v>
      </c>
      <c r="I99" s="39">
        <v>2</v>
      </c>
      <c r="J99" s="24">
        <f t="shared" si="47"/>
        <v>555715.88</v>
      </c>
      <c r="K99" s="39">
        <v>2</v>
      </c>
      <c r="L99" s="24">
        <f t="shared" si="48"/>
        <v>555715.88</v>
      </c>
      <c r="M99" s="39">
        <v>2</v>
      </c>
      <c r="N99" s="24">
        <f t="shared" si="49"/>
        <v>555715.88</v>
      </c>
      <c r="O99" s="98">
        <v>2</v>
      </c>
      <c r="P99" s="101">
        <f t="shared" si="50"/>
        <v>555715.88</v>
      </c>
      <c r="Q99" s="101">
        <v>0</v>
      </c>
      <c r="R99" s="101">
        <f t="shared" si="51"/>
        <v>0</v>
      </c>
      <c r="S99" s="101">
        <v>0</v>
      </c>
      <c r="T99" s="101">
        <f t="shared" si="52"/>
        <v>0</v>
      </c>
      <c r="U99" s="90">
        <v>0</v>
      </c>
      <c r="V99" s="90">
        <f t="shared" si="35"/>
        <v>0</v>
      </c>
      <c r="W99" s="46">
        <f t="shared" si="53"/>
        <v>0</v>
      </c>
      <c r="X99" s="46">
        <f t="shared" si="55"/>
        <v>0</v>
      </c>
      <c r="Y99" s="47">
        <f t="shared" si="54"/>
        <v>0</v>
      </c>
      <c r="Z99" s="48" t="str">
        <f t="shared" si="45"/>
        <v>SIN MODIFICACION</v>
      </c>
      <c r="AA99" s="1"/>
      <c r="AB99" s="19"/>
    </row>
    <row r="100" spans="1:29" s="49" customFormat="1" ht="17.100000000000001" customHeight="1">
      <c r="A100" s="36" t="s">
        <v>153</v>
      </c>
      <c r="B100" s="36" t="s">
        <v>238</v>
      </c>
      <c r="C100" s="36"/>
      <c r="D100" s="36">
        <v>78</v>
      </c>
      <c r="E100" s="37" t="s">
        <v>77</v>
      </c>
      <c r="F100" s="38" t="s">
        <v>78</v>
      </c>
      <c r="G100" s="38" t="s">
        <v>78</v>
      </c>
      <c r="H100" s="39">
        <v>1535.17</v>
      </c>
      <c r="I100" s="39">
        <v>18</v>
      </c>
      <c r="J100" s="24">
        <f t="shared" si="47"/>
        <v>27633.06</v>
      </c>
      <c r="K100" s="39">
        <v>18</v>
      </c>
      <c r="L100" s="24">
        <f t="shared" si="48"/>
        <v>27633.06</v>
      </c>
      <c r="M100" s="39">
        <v>18</v>
      </c>
      <c r="N100" s="24">
        <f t="shared" si="49"/>
        <v>27633.06</v>
      </c>
      <c r="O100" s="98">
        <v>18</v>
      </c>
      <c r="P100" s="101">
        <f t="shared" si="50"/>
        <v>27633.06</v>
      </c>
      <c r="Q100" s="101">
        <v>49</v>
      </c>
      <c r="R100" s="101">
        <f t="shared" si="51"/>
        <v>75223.33</v>
      </c>
      <c r="S100" s="101">
        <v>49</v>
      </c>
      <c r="T100" s="101">
        <f t="shared" si="52"/>
        <v>75223.33</v>
      </c>
      <c r="U100" s="90">
        <v>49</v>
      </c>
      <c r="V100" s="90">
        <f t="shared" si="35"/>
        <v>75223.33</v>
      </c>
      <c r="W100" s="46">
        <f t="shared" si="53"/>
        <v>0</v>
      </c>
      <c r="X100" s="46">
        <f t="shared" si="55"/>
        <v>0</v>
      </c>
      <c r="Y100" s="47">
        <f t="shared" si="54"/>
        <v>0</v>
      </c>
      <c r="Z100" s="48" t="str">
        <f t="shared" si="45"/>
        <v>SIN MODIFICACION</v>
      </c>
      <c r="AA100" s="1"/>
      <c r="AB100" s="19"/>
    </row>
    <row r="101" spans="1:29" s="1" customFormat="1" ht="17.100000000000001" customHeight="1">
      <c r="A101" s="36" t="s">
        <v>153</v>
      </c>
      <c r="B101" s="12" t="s">
        <v>239</v>
      </c>
      <c r="C101" s="36"/>
      <c r="D101" s="36">
        <v>79</v>
      </c>
      <c r="E101" s="37" t="s">
        <v>79</v>
      </c>
      <c r="F101" s="38" t="s">
        <v>80</v>
      </c>
      <c r="G101" s="38" t="s">
        <v>80</v>
      </c>
      <c r="H101" s="39">
        <v>15.2</v>
      </c>
      <c r="I101" s="39">
        <v>33004.019999999997</v>
      </c>
      <c r="J101" s="24">
        <f t="shared" si="47"/>
        <v>501661.1</v>
      </c>
      <c r="K101" s="39">
        <v>33004.019999999997</v>
      </c>
      <c r="L101" s="24">
        <f t="shared" si="48"/>
        <v>501661.1</v>
      </c>
      <c r="M101" s="39">
        <v>33004.019999999997</v>
      </c>
      <c r="N101" s="24">
        <f t="shared" si="49"/>
        <v>501661.1</v>
      </c>
      <c r="O101" s="98">
        <v>33004.019999999997</v>
      </c>
      <c r="P101" s="101">
        <f t="shared" si="50"/>
        <v>501661.1</v>
      </c>
      <c r="Q101" s="101">
        <v>33004.019999999997</v>
      </c>
      <c r="R101" s="101">
        <f t="shared" si="51"/>
        <v>501661.1</v>
      </c>
      <c r="S101" s="101">
        <v>33004.019999999997</v>
      </c>
      <c r="T101" s="101">
        <f t="shared" si="52"/>
        <v>501661.1</v>
      </c>
      <c r="U101" s="90">
        <v>33004.019999999997</v>
      </c>
      <c r="V101" s="90">
        <f t="shared" si="35"/>
        <v>501661.1</v>
      </c>
      <c r="W101" s="46">
        <f t="shared" si="53"/>
        <v>0</v>
      </c>
      <c r="X101" s="46">
        <f t="shared" si="55"/>
        <v>0</v>
      </c>
      <c r="Y101" s="47">
        <f t="shared" si="54"/>
        <v>0</v>
      </c>
      <c r="Z101" s="48" t="str">
        <f t="shared" si="45"/>
        <v>SIN MODIFICACION</v>
      </c>
      <c r="AB101" s="19"/>
    </row>
    <row r="102" spans="1:29" s="49" customFormat="1" ht="17.100000000000001" customHeight="1">
      <c r="A102" s="36" t="s">
        <v>153</v>
      </c>
      <c r="B102" s="36" t="s">
        <v>240</v>
      </c>
      <c r="C102" s="36"/>
      <c r="D102" s="36">
        <v>80</v>
      </c>
      <c r="E102" s="37" t="s">
        <v>145</v>
      </c>
      <c r="F102" s="38" t="s">
        <v>146</v>
      </c>
      <c r="G102" s="38" t="s">
        <v>146</v>
      </c>
      <c r="H102" s="39">
        <v>139.30000000000001</v>
      </c>
      <c r="I102" s="39">
        <v>540</v>
      </c>
      <c r="J102" s="24">
        <f t="shared" si="47"/>
        <v>75222</v>
      </c>
      <c r="K102" s="39">
        <v>540</v>
      </c>
      <c r="L102" s="24">
        <f t="shared" si="48"/>
        <v>75222</v>
      </c>
      <c r="M102" s="39">
        <v>540</v>
      </c>
      <c r="N102" s="24">
        <f t="shared" si="49"/>
        <v>75222</v>
      </c>
      <c r="O102" s="98">
        <v>540</v>
      </c>
      <c r="P102" s="101">
        <f t="shared" si="50"/>
        <v>75222</v>
      </c>
      <c r="Q102" s="101">
        <v>540</v>
      </c>
      <c r="R102" s="101">
        <f t="shared" si="51"/>
        <v>75222</v>
      </c>
      <c r="S102" s="101">
        <v>540</v>
      </c>
      <c r="T102" s="101">
        <f t="shared" si="52"/>
        <v>75222</v>
      </c>
      <c r="U102" s="90">
        <v>540</v>
      </c>
      <c r="V102" s="90">
        <f t="shared" si="35"/>
        <v>75222</v>
      </c>
      <c r="W102" s="46">
        <f t="shared" si="53"/>
        <v>0</v>
      </c>
      <c r="X102" s="46">
        <f t="shared" si="55"/>
        <v>0</v>
      </c>
      <c r="Y102" s="47">
        <f t="shared" si="54"/>
        <v>0</v>
      </c>
      <c r="Z102" s="48" t="str">
        <f t="shared" si="45"/>
        <v>SIN MODIFICACION</v>
      </c>
      <c r="AA102" s="1"/>
      <c r="AB102" s="19"/>
    </row>
    <row r="103" spans="1:29" s="103" customFormat="1" ht="18" customHeight="1">
      <c r="E103" s="58" t="s">
        <v>81</v>
      </c>
      <c r="F103" s="59"/>
      <c r="G103" s="59"/>
      <c r="H103" s="60"/>
      <c r="I103" s="60"/>
      <c r="J103" s="61">
        <f>J6+J11+J28+J35+J77+J94+J96</f>
        <v>108397839.64</v>
      </c>
      <c r="K103" s="62"/>
      <c r="L103" s="61">
        <f>L6+L11+L28+L35+L77+L94+L96</f>
        <v>108397839.64</v>
      </c>
      <c r="M103" s="62"/>
      <c r="N103" s="61">
        <f>N6+N11+N28+N35+N77+N94+N96</f>
        <v>106631000.67</v>
      </c>
      <c r="O103" s="61"/>
      <c r="P103" s="61">
        <f>P6+P11+P28+P35+P77+P94+P96</f>
        <v>106631000.67</v>
      </c>
      <c r="Q103" s="61"/>
      <c r="R103" s="61">
        <f>R6+R11+R28+R35+R77+R94+R96</f>
        <v>106631000.67</v>
      </c>
      <c r="S103" s="61"/>
      <c r="T103" s="62">
        <f>T6+T11+T28+T35+T77+T94+T96</f>
        <v>106631000.67</v>
      </c>
      <c r="U103" s="61"/>
      <c r="V103" s="62">
        <f>V6+V11+V28+V35+V77+V94+V96</f>
        <v>106631000.67</v>
      </c>
      <c r="W103" s="62"/>
      <c r="X103" s="63">
        <f>ROUND(X6+X11+X28+X35+X77+X94+X96,2)</f>
        <v>0</v>
      </c>
      <c r="Y103" s="64">
        <f t="shared" si="54"/>
        <v>0</v>
      </c>
      <c r="Z103" s="64"/>
      <c r="AB103" s="104"/>
    </row>
    <row r="104" spans="1:29" s="1" customFormat="1" ht="18" customHeight="1"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5"/>
      <c r="X104" s="67"/>
      <c r="Y104" s="65"/>
      <c r="Z104" s="65"/>
    </row>
    <row r="105" spans="1:29" s="1" customFormat="1" ht="18" customHeight="1"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5"/>
      <c r="X105" s="68"/>
      <c r="Y105" s="65"/>
      <c r="Z105" s="65"/>
      <c r="AC105" s="61"/>
    </row>
    <row r="106" spans="1:29" s="1" customFormat="1" ht="18" customHeight="1"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5"/>
      <c r="X106" s="68"/>
      <c r="Y106" s="65"/>
      <c r="Z106" s="65"/>
      <c r="AC106" s="97"/>
    </row>
    <row r="107" spans="1:29" s="1" customFormat="1" ht="18" customHeight="1">
      <c r="H107" s="66"/>
      <c r="I107" s="66"/>
      <c r="J107" s="66"/>
      <c r="K107" s="66"/>
      <c r="L107" s="66"/>
      <c r="M107" s="66"/>
      <c r="N107" s="69"/>
      <c r="O107" s="69"/>
      <c r="P107" s="69"/>
      <c r="Q107" s="69"/>
      <c r="R107" s="69"/>
      <c r="S107" s="69"/>
      <c r="T107" s="97"/>
      <c r="U107" s="69"/>
      <c r="V107" s="69"/>
      <c r="W107" s="65"/>
      <c r="X107" s="65"/>
      <c r="Y107" s="65"/>
      <c r="Z107" s="65"/>
    </row>
    <row r="108" spans="1:29" s="1" customFormat="1" ht="18" customHeight="1">
      <c r="H108" s="66"/>
      <c r="I108" s="66"/>
      <c r="J108" s="66"/>
      <c r="K108" s="66"/>
      <c r="L108" s="66"/>
      <c r="M108" s="66"/>
      <c r="N108" s="65"/>
      <c r="O108" s="65"/>
      <c r="P108" s="65"/>
      <c r="Q108" s="65"/>
      <c r="R108" s="65"/>
      <c r="S108" s="65"/>
      <c r="T108" s="69"/>
      <c r="U108" s="65"/>
      <c r="V108" s="65"/>
      <c r="W108" s="65"/>
      <c r="X108" s="70"/>
      <c r="Y108" s="65"/>
      <c r="Z108" s="65"/>
    </row>
    <row r="109" spans="1:29" s="1" customFormat="1" ht="18" customHeight="1">
      <c r="H109" s="66"/>
      <c r="I109" s="66"/>
      <c r="J109" s="66"/>
      <c r="K109" s="66"/>
      <c r="L109" s="66"/>
      <c r="M109" s="111"/>
      <c r="N109" s="112"/>
      <c r="O109" s="112"/>
      <c r="P109" s="65"/>
      <c r="Q109" s="65"/>
      <c r="R109" s="65"/>
      <c r="T109" s="65"/>
      <c r="U109" s="65"/>
      <c r="V109" s="112"/>
      <c r="W109" s="112"/>
      <c r="X109" s="112"/>
      <c r="Y109" s="65"/>
      <c r="Z109" s="65"/>
    </row>
    <row r="110" spans="1:29" s="1" customFormat="1" ht="17.100000000000001" customHeight="1">
      <c r="E110" s="137" t="s">
        <v>147</v>
      </c>
      <c r="F110" s="137"/>
      <c r="G110" s="137"/>
      <c r="H110" s="137"/>
      <c r="I110" s="137"/>
      <c r="J110" s="137"/>
      <c r="K110" s="71"/>
      <c r="M110" s="72"/>
      <c r="N110" s="75" t="s">
        <v>83</v>
      </c>
      <c r="O110" s="73"/>
      <c r="Q110" s="74"/>
      <c r="R110" s="74"/>
      <c r="T110" s="74"/>
      <c r="U110" s="74"/>
      <c r="V110" s="74"/>
      <c r="W110" s="74" t="s">
        <v>148</v>
      </c>
      <c r="X110" s="65"/>
      <c r="Y110" s="65"/>
      <c r="Z110" s="65"/>
    </row>
    <row r="111" spans="1:29" s="1" customFormat="1" ht="15.95" customHeight="1">
      <c r="E111" s="138" t="s">
        <v>82</v>
      </c>
      <c r="F111" s="138"/>
      <c r="G111" s="138"/>
      <c r="H111" s="138"/>
      <c r="I111" s="138"/>
      <c r="J111" s="138"/>
      <c r="K111" s="75"/>
      <c r="M111" s="76"/>
      <c r="N111" s="71" t="s">
        <v>85</v>
      </c>
      <c r="O111" s="77"/>
      <c r="Q111" s="77"/>
      <c r="R111" s="77"/>
      <c r="T111" s="77"/>
      <c r="U111" s="77"/>
      <c r="V111" s="77"/>
      <c r="W111" s="77" t="s">
        <v>84</v>
      </c>
      <c r="X111" s="65"/>
      <c r="Y111" s="65"/>
      <c r="Z111" s="65"/>
    </row>
    <row r="112" spans="1:29" s="1" customFormat="1" ht="12" customHeight="1">
      <c r="E112" s="139" t="s">
        <v>149</v>
      </c>
      <c r="F112" s="139"/>
      <c r="G112" s="139"/>
      <c r="H112" s="139"/>
      <c r="I112" s="139"/>
      <c r="J112" s="139"/>
      <c r="K112" s="71"/>
      <c r="M112" s="73"/>
      <c r="O112" s="73"/>
      <c r="Q112" s="73"/>
      <c r="R112" s="73"/>
      <c r="T112" s="73"/>
      <c r="U112" s="73"/>
      <c r="V112" s="73"/>
      <c r="W112" s="73" t="s">
        <v>85</v>
      </c>
      <c r="X112" s="65"/>
      <c r="Y112" s="65"/>
      <c r="Z112" s="65"/>
    </row>
    <row r="113" spans="5:26" s="1" customFormat="1">
      <c r="E113" s="139"/>
      <c r="F113" s="139"/>
      <c r="G113" s="139"/>
      <c r="H113" s="139"/>
      <c r="I113" s="139"/>
      <c r="J113" s="139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spans="5:26" s="1" customFormat="1" ht="5.0999999999999996" customHeight="1">
      <c r="H114" s="79"/>
      <c r="I114" s="66"/>
      <c r="J114" s="66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</row>
    <row r="115" spans="5:26" s="1" customFormat="1" ht="12.75">
      <c r="H115" s="79"/>
      <c r="I115" s="81"/>
      <c r="J115" s="81"/>
      <c r="K115" s="82"/>
      <c r="L115" s="82"/>
      <c r="M115" s="83"/>
      <c r="N115" s="82"/>
      <c r="O115" s="82"/>
      <c r="P115" s="82"/>
      <c r="Q115" s="82"/>
      <c r="R115" s="82"/>
      <c r="S115" s="82"/>
      <c r="T115" s="82"/>
      <c r="U115" s="82"/>
      <c r="V115" s="82"/>
    </row>
    <row r="116" spans="5:26" s="1" customFormat="1" ht="12.75">
      <c r="E116" s="1" t="s">
        <v>86</v>
      </c>
      <c r="H116" s="66"/>
      <c r="I116" s="66"/>
      <c r="J116" s="66"/>
    </row>
    <row r="117" spans="5:26" s="1" customFormat="1">
      <c r="H117" s="66"/>
      <c r="I117" s="66"/>
      <c r="J117" s="66"/>
      <c r="L117" s="140">
        <f>9106.5/600</f>
        <v>15.1775</v>
      </c>
      <c r="M117" s="140"/>
      <c r="N117" s="84">
        <f>600*24</f>
        <v>14400</v>
      </c>
      <c r="O117" s="84">
        <f>N103-P103</f>
        <v>0</v>
      </c>
      <c r="P117" s="84"/>
      <c r="Q117" s="84"/>
      <c r="R117" s="84"/>
      <c r="S117" s="84"/>
      <c r="T117" s="84"/>
      <c r="Y117" s="84"/>
      <c r="Z117" s="84"/>
    </row>
    <row r="118" spans="5:26" s="1" customFormat="1">
      <c r="H118" s="66"/>
      <c r="I118" s="66"/>
      <c r="J118" s="66"/>
      <c r="L118" s="141"/>
      <c r="M118" s="141"/>
      <c r="N118" s="97">
        <f>N117-O101</f>
        <v>-18604.019999999997</v>
      </c>
    </row>
    <row r="119" spans="5:26" s="1" customFormat="1" ht="14.25">
      <c r="H119" s="66"/>
      <c r="I119" s="66"/>
      <c r="J119" s="66"/>
      <c r="L119" s="130"/>
      <c r="M119" s="130"/>
      <c r="N119" s="1">
        <f>N118*H101</f>
        <v>-282781.10399999993</v>
      </c>
    </row>
    <row r="120" spans="5:26" s="1" customFormat="1" ht="12.75">
      <c r="H120" s="66"/>
      <c r="I120" s="81"/>
      <c r="J120" s="81"/>
    </row>
    <row r="121" spans="5:26" s="1" customFormat="1" ht="12.75">
      <c r="H121" s="66"/>
      <c r="I121" s="66"/>
      <c r="J121" s="66"/>
    </row>
    <row r="122" spans="5:26" s="1" customFormat="1" ht="12.75">
      <c r="H122" s="66"/>
      <c r="I122" s="66"/>
      <c r="J122" s="66"/>
    </row>
    <row r="123" spans="5:26" s="1" customFormat="1" ht="12.75">
      <c r="H123" s="66"/>
      <c r="I123" s="66"/>
      <c r="J123" s="66"/>
    </row>
    <row r="124" spans="5:26" s="1" customFormat="1" ht="12.75">
      <c r="H124" s="66"/>
      <c r="I124" s="66"/>
      <c r="J124" s="66"/>
    </row>
    <row r="125" spans="5:26" s="1" customFormat="1" ht="12.75">
      <c r="H125" s="66"/>
      <c r="I125" s="66"/>
      <c r="J125" s="66"/>
    </row>
    <row r="126" spans="5:26" s="1" customFormat="1" ht="12.75">
      <c r="H126" s="66"/>
      <c r="I126" s="81"/>
      <c r="J126" s="81"/>
    </row>
    <row r="127" spans="5:26" s="1" customFormat="1" ht="12.75">
      <c r="H127" s="66"/>
      <c r="I127" s="66"/>
      <c r="J127" s="66"/>
    </row>
    <row r="128" spans="5:26" s="1" customFormat="1" ht="12.75">
      <c r="H128" s="66"/>
      <c r="I128" s="81"/>
      <c r="J128" s="66"/>
    </row>
    <row r="129" spans="8:10" s="1" customFormat="1" ht="12.75">
      <c r="H129" s="66"/>
      <c r="I129" s="66"/>
      <c r="J129" s="66"/>
    </row>
    <row r="130" spans="8:10" s="1" customFormat="1" ht="33" customHeight="1">
      <c r="H130" s="66"/>
      <c r="I130" s="66"/>
      <c r="J130" s="85"/>
    </row>
  </sheetData>
  <mergeCells count="33">
    <mergeCell ref="E110:J110"/>
    <mergeCell ref="E111:J111"/>
    <mergeCell ref="E112:J113"/>
    <mergeCell ref="L117:M117"/>
    <mergeCell ref="L118:M118"/>
    <mergeCell ref="Z3:Z5"/>
    <mergeCell ref="Q4:Q5"/>
    <mergeCell ref="S3:T3"/>
    <mergeCell ref="S4:S5"/>
    <mergeCell ref="U3:V3"/>
    <mergeCell ref="U4:U5"/>
    <mergeCell ref="M4:M5"/>
    <mergeCell ref="O4:O5"/>
    <mergeCell ref="W4:W5"/>
    <mergeCell ref="Q3:R3"/>
    <mergeCell ref="L119:M119"/>
    <mergeCell ref="W3:Y3"/>
    <mergeCell ref="B3:B5"/>
    <mergeCell ref="C3:C5"/>
    <mergeCell ref="D3:D5"/>
    <mergeCell ref="G3:G5"/>
    <mergeCell ref="A1:Z1"/>
    <mergeCell ref="A2:Z2"/>
    <mergeCell ref="A3:A5"/>
    <mergeCell ref="E3:E5"/>
    <mergeCell ref="F3:F5"/>
    <mergeCell ref="H3:H5"/>
    <mergeCell ref="I3:J3"/>
    <mergeCell ref="K3:L3"/>
    <mergeCell ref="M3:N3"/>
    <mergeCell ref="O3:P3"/>
    <mergeCell ref="I4:I5"/>
    <mergeCell ref="K4:K5"/>
  </mergeCells>
  <printOptions horizontalCentered="1"/>
  <pageMargins left="0.98425196850393704" right="0.59055118110236227" top="0.59055118110236227" bottom="0.59055118110236227" header="0" footer="0"/>
  <pageSetup paperSize="3" scale="46" fitToHeight="0" orientation="landscape" r:id="rId1"/>
  <rowBreaks count="1" manualBreakCount="1">
    <brk id="76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PRESUPUESTO</vt:lpstr>
      <vt:lpstr>PRESUPUESTO!Área_de_impresión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Usuario de Windows</cp:lastModifiedBy>
  <cp:lastPrinted>2022-08-09T21:42:16Z</cp:lastPrinted>
  <dcterms:created xsi:type="dcterms:W3CDTF">2021-12-23T21:58:16Z</dcterms:created>
  <dcterms:modified xsi:type="dcterms:W3CDTF">2022-09-22T13:50:33Z</dcterms:modified>
</cp:coreProperties>
</file>