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W:\EGR107_03\GitHub\EGR-107_SolidWorks_FinalDesignPackage\Final Schematic and BOM\"/>
    </mc:Choice>
  </mc:AlternateContent>
  <bookViews>
    <workbookView xWindow="348" yWindow="3060" windowWidth="11904" windowHeight="9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2" i="1" l="1"/>
  <c r="H5" i="1"/>
  <c r="H40" i="1" l="1"/>
  <c r="H38" i="1"/>
  <c r="I38" i="1" s="1"/>
  <c r="H35" i="1"/>
  <c r="H33" i="1"/>
  <c r="H29" i="1"/>
  <c r="H28" i="1"/>
  <c r="H27" i="1"/>
  <c r="H22" i="1"/>
  <c r="H21" i="1"/>
  <c r="H20" i="1"/>
  <c r="H18" i="1"/>
  <c r="H17" i="1"/>
  <c r="H16" i="1"/>
  <c r="H15" i="1"/>
  <c r="H14" i="1"/>
  <c r="H13" i="1"/>
  <c r="H12" i="1"/>
  <c r="I12" i="1" s="1"/>
  <c r="H11" i="1"/>
  <c r="I11" i="1" s="1"/>
  <c r="H10" i="1"/>
  <c r="H9" i="1"/>
  <c r="I9" i="1" s="1"/>
  <c r="H8" i="1"/>
  <c r="I8" i="1" s="1"/>
  <c r="H7" i="1"/>
  <c r="I7" i="1" s="1"/>
  <c r="H4" i="1"/>
  <c r="J2" i="1" l="1"/>
</calcChain>
</file>

<file path=xl/sharedStrings.xml><?xml version="1.0" encoding="utf-8"?>
<sst xmlns="http://schemas.openxmlformats.org/spreadsheetml/2006/main" count="299" uniqueCount="158">
  <si>
    <t>Part Name</t>
  </si>
  <si>
    <t>Part Type</t>
  </si>
  <si>
    <t>Material</t>
  </si>
  <si>
    <t>Part Number</t>
  </si>
  <si>
    <t>Manufacturer</t>
  </si>
  <si>
    <t>Description</t>
  </si>
  <si>
    <t>Quantity</t>
  </si>
  <si>
    <t>Cost Per Item</t>
  </si>
  <si>
    <t>Bottom Chassis</t>
  </si>
  <si>
    <t>Custom</t>
  </si>
  <si>
    <t>Roborace Team 1</t>
  </si>
  <si>
    <t>Bottom level of chassis for robot</t>
  </si>
  <si>
    <t>Cardboard</t>
  </si>
  <si>
    <t>Free</t>
  </si>
  <si>
    <t>Top Chassis</t>
  </si>
  <si>
    <t>Top level of chassis for robot</t>
  </si>
  <si>
    <t>Popsicle Stick Supports for Bottom Chassis</t>
  </si>
  <si>
    <t>Total Cost</t>
  </si>
  <si>
    <t>Supports for bottom level of chassis</t>
  </si>
  <si>
    <t>White birch</t>
  </si>
  <si>
    <t>LEGO Technic Differential Outer Piece</t>
  </si>
  <si>
    <t>Purchased</t>
  </si>
  <si>
    <t>Outer gear holder for differential</t>
  </si>
  <si>
    <t>FBA_LYSB00B5FE3BQ-TOYS</t>
  </si>
  <si>
    <t>Lanxess’ Novodur ABS</t>
  </si>
  <si>
    <t>LEGO Technic</t>
  </si>
  <si>
    <t>LEGO Gear with 12 Teeth and Bevel</t>
  </si>
  <si>
    <t>Bevel Gear that goes within differential</t>
  </si>
  <si>
    <t>LEGO 30.4 mm Wheel Rims</t>
  </si>
  <si>
    <t>LEGO</t>
  </si>
  <si>
    <t>Black tire rims</t>
  </si>
  <si>
    <t>LEGO TYRE BLACK (tire)</t>
  </si>
  <si>
    <t xml:space="preserve">Black tire rubber </t>
  </si>
  <si>
    <t>Rubber</t>
  </si>
  <si>
    <t>Free - Already Owned</t>
  </si>
  <si>
    <t>Free - Aready Owned</t>
  </si>
  <si>
    <t>LEGO 40 Tooth Gear (Gray)</t>
  </si>
  <si>
    <t>40T Driver Gear</t>
  </si>
  <si>
    <t>12M Cross Axles (black)</t>
  </si>
  <si>
    <t>12mm long axles for the front tire assembly</t>
  </si>
  <si>
    <t>6M Cross Axles (Black)</t>
  </si>
  <si>
    <t>6mm long axles for the back tire assembly</t>
  </si>
  <si>
    <t>Bushings (Gray)</t>
  </si>
  <si>
    <t>Bushings for Back Assembly</t>
  </si>
  <si>
    <t>Rubber Band</t>
  </si>
  <si>
    <t>NJ 08837</t>
  </si>
  <si>
    <t>DIC Officemate</t>
  </si>
  <si>
    <t>Thick yellow rubber bands on front tires</t>
  </si>
  <si>
    <t>Clean Release Duck</t>
  </si>
  <si>
    <t>Painter's tape for attaching 40T driver gear to motor</t>
  </si>
  <si>
    <t>Masking tape</t>
  </si>
  <si>
    <t>60 Yards Painter's Tape</t>
  </si>
  <si>
    <t>1in</t>
  </si>
  <si>
    <t>Free - used only 1 in of 2160 inches</t>
  </si>
  <si>
    <t>Popsicle Stick Support Beams</t>
  </si>
  <si>
    <t>Popsicle stick supports to hold up top chassis</t>
  </si>
  <si>
    <t>AdTech Crystal Clear Mini Size Hot Glue Sticks</t>
  </si>
  <si>
    <t>AdTech</t>
  </si>
  <si>
    <t>Hot glue to hold robot together</t>
  </si>
  <si>
    <t>Glue</t>
  </si>
  <si>
    <t>20 sticks</t>
  </si>
  <si>
    <t>Reflectance array mount to hold sensor on robot</t>
  </si>
  <si>
    <t>Reflectance Array Mount Side Walls</t>
  </si>
  <si>
    <t>Reflectance Array Mount Popsicle Sticks</t>
  </si>
  <si>
    <t>Popsicle Stick mount that supports reflectance array mount</t>
  </si>
  <si>
    <t>Motor Mount Popsicle Stick</t>
  </si>
  <si>
    <t>Popsicle Sticks that hold motor on chassis</t>
  </si>
  <si>
    <t>Binder Clips</t>
  </si>
  <si>
    <t>NA</t>
  </si>
  <si>
    <t>U Brands</t>
  </si>
  <si>
    <t>Small binder clips that hold top chassis up on popsicle stick supports</t>
  </si>
  <si>
    <t>Free - already owned</t>
  </si>
  <si>
    <t>75:1 Micro Gear Motor with extended run time brushes</t>
  </si>
  <si>
    <t>KPM12 -N20-75</t>
  </si>
  <si>
    <t>Just4Fun Electronics</t>
  </si>
  <si>
    <t>Drive motor for robot</t>
  </si>
  <si>
    <t>Steel</t>
  </si>
  <si>
    <t>From University kit, so free</t>
  </si>
  <si>
    <t>Position Servo</t>
  </si>
  <si>
    <t>FS90</t>
  </si>
  <si>
    <t>Feetech</t>
  </si>
  <si>
    <t>Position servo for steering robot</t>
  </si>
  <si>
    <t>Dual H-Bridge Motor Driver</t>
  </si>
  <si>
    <t>L298N</t>
  </si>
  <si>
    <t>STMicroelectronics</t>
  </si>
  <si>
    <t>Controller for micro gear motor</t>
  </si>
  <si>
    <t>Arduino Uno compatible Atmega328P development board</t>
  </si>
  <si>
    <t>Atmega328P</t>
  </si>
  <si>
    <t>Arduino Uno</t>
  </si>
  <si>
    <t>Microcontroller for Robot</t>
  </si>
  <si>
    <t>10K Ohm Resistor</t>
  </si>
  <si>
    <t>A-0004-C03</t>
  </si>
  <si>
    <t>E-Projects</t>
  </si>
  <si>
    <t>Resistor for button on robot</t>
  </si>
  <si>
    <t>Carbon</t>
  </si>
  <si>
    <t>5K Ohm Resistor</t>
  </si>
  <si>
    <t>A-0003-G07</t>
  </si>
  <si>
    <t>5K Ohm resistor for LED</t>
  </si>
  <si>
    <t>T Type Battery Connector</t>
  </si>
  <si>
    <t>BBTO</t>
  </si>
  <si>
    <t>Battery T Type connector</t>
  </si>
  <si>
    <t>Ultrasonic Sensor Module</t>
  </si>
  <si>
    <t>HC-SR04</t>
  </si>
  <si>
    <t>Ultrasonic range finder used for sensing walls</t>
  </si>
  <si>
    <t>Pololu</t>
  </si>
  <si>
    <t xml:space="preserve">Reflectance array for sensing </t>
  </si>
  <si>
    <t>QTR-HD-15RC Reflectance Sensor Array 15-Channel, 4mm Pitch, RC Output</t>
  </si>
  <si>
    <t>Bread board 400 tie points</t>
  </si>
  <si>
    <t>DE400BB1-50</t>
  </si>
  <si>
    <t>Debaser Electronics</t>
  </si>
  <si>
    <t>Breadboard for robot</t>
  </si>
  <si>
    <t>Plastic</t>
  </si>
  <si>
    <t>5mm Diffused LED</t>
  </si>
  <si>
    <t>LED-10008</t>
  </si>
  <si>
    <t>Colored LED on robot, any color is fine</t>
  </si>
  <si>
    <t>Motor Bracket</t>
  </si>
  <si>
    <t>Motor bracket to hold micro gear motor on chassis.</t>
  </si>
  <si>
    <t>Battery Pack 6 x AA</t>
  </si>
  <si>
    <t>B07F43VWRQ</t>
  </si>
  <si>
    <t>XiangLv</t>
  </si>
  <si>
    <t>Battery holder for robot.</t>
  </si>
  <si>
    <t>ABS Plastic</t>
  </si>
  <si>
    <t>Delivers electricity to parts of robot</t>
  </si>
  <si>
    <t>20cm of Jump Wire Male to Male</t>
  </si>
  <si>
    <t>20cm</t>
  </si>
  <si>
    <t>20cm of Jump Wire Male to Female</t>
  </si>
  <si>
    <t>Duracell</t>
  </si>
  <si>
    <t>Batteries to power the robot</t>
  </si>
  <si>
    <t>Duracell AA batteries</t>
  </si>
  <si>
    <t>Overall Cost</t>
  </si>
  <si>
    <t>M2*6 Phillips Flat Head Screw</t>
  </si>
  <si>
    <t>Phillips</t>
  </si>
  <si>
    <t>Screws to hold microcontroller, H-Bridge, Reflectance Array, and Motor Mount to Robot</t>
  </si>
  <si>
    <t>Carbon Steel</t>
  </si>
  <si>
    <t>Ace 3/16 in Dia. X 1-5/8 in. L Polished Brass Screw Eye</t>
  </si>
  <si>
    <t>ACE</t>
  </si>
  <si>
    <t>Screw eyes to support back axle</t>
  </si>
  <si>
    <t>Brass</t>
  </si>
  <si>
    <t>RR031-11,12,13,14,18</t>
  </si>
  <si>
    <t>RR031-16</t>
  </si>
  <si>
    <t>RR031-17</t>
  </si>
  <si>
    <t>Popsicle Stick Front Assembly Long Pieces</t>
  </si>
  <si>
    <t>RR031-25</t>
  </si>
  <si>
    <t>Mounts directly to Servo circular piece from kit</t>
  </si>
  <si>
    <t>LEGO 1x2 Block with Hole</t>
  </si>
  <si>
    <t>1x2 LEGO brick with hole in middle for holding front axle wheels</t>
  </si>
  <si>
    <t>RR031-19</t>
  </si>
  <si>
    <t>RR031-22,23</t>
  </si>
  <si>
    <t>RR031-21</t>
  </si>
  <si>
    <t>RR031-24</t>
  </si>
  <si>
    <t>Pushbutton</t>
  </si>
  <si>
    <t>Pushbutton to start calibration and driving on robot</t>
  </si>
  <si>
    <t>JABINCO</t>
  </si>
  <si>
    <t>Rocker Switch, SPST</t>
  </si>
  <si>
    <t>On/off switch for robot</t>
  </si>
  <si>
    <t>Position Servo Circular attachment</t>
  </si>
  <si>
    <t xml:space="preserve">Purchased </t>
  </si>
  <si>
    <t>Circular attachment to position servo that mounts on the front assembly to steer the 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</si>
</sst>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7E7E7"/>
      </top>
      <bottom style="medium">
        <color rgb="FFE7E7E7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44" fontId="0" fillId="0" borderId="0" xfId="0" applyNumberFormat="1" applyFont="1" applyAlignment="1">
      <alignment horizontal="right"/>
    </xf>
    <xf numFmtId="44" fontId="0" fillId="0" borderId="0" xfId="1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topLeftCell="F1" zoomScale="85" zoomScaleNormal="85" workbookViewId="0">
      <pane ySplit="1" topLeftCell="A11" activePane="bottomLeft" state="frozen"/>
      <selection pane="bottomLeft" activeCell="J43" sqref="J43"/>
    </sheetView>
  </sheetViews>
  <sheetFormatPr defaultRowHeight="14.4" x14ac:dyDescent="0.3"/>
  <cols>
    <col min="1" max="1" width="63" bestFit="1" customWidth="1"/>
    <col min="2" max="2" width="10.21875" bestFit="1" customWidth="1"/>
    <col min="3" max="3" width="23.6640625" style="5" bestFit="1" customWidth="1"/>
    <col min="4" max="4" width="17.5546875" bestFit="1" customWidth="1"/>
    <col min="5" max="5" width="79.109375" bestFit="1" customWidth="1"/>
    <col min="6" max="6" width="19.6640625" bestFit="1" customWidth="1"/>
    <col min="7" max="7" width="12.33203125" style="10" bestFit="1" customWidth="1"/>
    <col min="8" max="8" width="12.21875" bestFit="1" customWidth="1"/>
    <col min="9" max="9" width="31" style="10" bestFit="1" customWidth="1"/>
    <col min="10" max="10" width="15.21875" bestFit="1" customWidth="1"/>
  </cols>
  <sheetData>
    <row r="1" spans="1:10" s="1" customFormat="1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6" t="s">
        <v>6</v>
      </c>
      <c r="H1" s="1" t="s">
        <v>7</v>
      </c>
      <c r="I1" s="6" t="s">
        <v>17</v>
      </c>
      <c r="J1" s="1" t="s">
        <v>129</v>
      </c>
    </row>
    <row r="2" spans="1:10" x14ac:dyDescent="0.3">
      <c r="A2" s="3" t="s">
        <v>8</v>
      </c>
      <c r="B2" s="3" t="s">
        <v>9</v>
      </c>
      <c r="C2" s="4" t="s">
        <v>139</v>
      </c>
      <c r="D2" s="3" t="s">
        <v>10</v>
      </c>
      <c r="E2" s="3" t="s">
        <v>11</v>
      </c>
      <c r="F2" s="3" t="s">
        <v>12</v>
      </c>
      <c r="G2" s="7">
        <v>1</v>
      </c>
      <c r="H2" s="3" t="s">
        <v>13</v>
      </c>
      <c r="I2" s="7" t="s">
        <v>13</v>
      </c>
      <c r="J2" s="2">
        <f>SUM(I2:I38)</f>
        <v>23.160000000000004</v>
      </c>
    </row>
    <row r="3" spans="1:10" x14ac:dyDescent="0.3">
      <c r="A3" s="3" t="s">
        <v>14</v>
      </c>
      <c r="B3" s="3" t="s">
        <v>9</v>
      </c>
      <c r="C3" s="4" t="s">
        <v>140</v>
      </c>
      <c r="D3" s="3" t="s">
        <v>10</v>
      </c>
      <c r="E3" s="3" t="s">
        <v>15</v>
      </c>
      <c r="F3" s="3" t="s">
        <v>12</v>
      </c>
      <c r="G3" s="7">
        <v>1</v>
      </c>
      <c r="H3" s="3" t="s">
        <v>13</v>
      </c>
      <c r="I3" s="7" t="s">
        <v>13</v>
      </c>
      <c r="J3" s="3"/>
    </row>
    <row r="4" spans="1:10" x14ac:dyDescent="0.3">
      <c r="A4" s="3" t="s">
        <v>16</v>
      </c>
      <c r="B4" s="3" t="s">
        <v>9</v>
      </c>
      <c r="C4" s="4" t="s">
        <v>138</v>
      </c>
      <c r="D4" s="3" t="s">
        <v>10</v>
      </c>
      <c r="E4" s="3" t="s">
        <v>18</v>
      </c>
      <c r="F4" s="3" t="s">
        <v>19</v>
      </c>
      <c r="G4" s="7">
        <v>9</v>
      </c>
      <c r="H4" s="2">
        <f>1.49/75</f>
        <v>1.9866666666666668E-2</v>
      </c>
      <c r="I4" s="8" t="s">
        <v>13</v>
      </c>
      <c r="J4" s="3"/>
    </row>
    <row r="5" spans="1:10" x14ac:dyDescent="0.3">
      <c r="A5" s="3" t="s">
        <v>141</v>
      </c>
      <c r="B5" s="3" t="s">
        <v>9</v>
      </c>
      <c r="C5" s="4" t="s">
        <v>142</v>
      </c>
      <c r="D5" s="3" t="s">
        <v>10</v>
      </c>
      <c r="E5" s="3" t="s">
        <v>143</v>
      </c>
      <c r="F5" s="3" t="s">
        <v>19</v>
      </c>
      <c r="G5" s="7">
        <v>2</v>
      </c>
      <c r="H5" s="2">
        <f>1.49/75</f>
        <v>1.9866666666666668E-2</v>
      </c>
      <c r="I5" s="8" t="s">
        <v>13</v>
      </c>
      <c r="J5" s="3"/>
    </row>
    <row r="6" spans="1:10" x14ac:dyDescent="0.3">
      <c r="A6" s="3" t="s">
        <v>144</v>
      </c>
      <c r="B6" s="3" t="s">
        <v>21</v>
      </c>
      <c r="C6" s="4">
        <v>3700</v>
      </c>
      <c r="D6" s="3" t="s">
        <v>29</v>
      </c>
      <c r="E6" s="3" t="s">
        <v>145</v>
      </c>
      <c r="F6" s="3" t="s">
        <v>24</v>
      </c>
      <c r="G6" s="7">
        <v>2</v>
      </c>
      <c r="H6" s="2">
        <v>0.02</v>
      </c>
      <c r="I6" s="8" t="s">
        <v>35</v>
      </c>
      <c r="J6" s="3"/>
    </row>
    <row r="7" spans="1:10" x14ac:dyDescent="0.3">
      <c r="A7" s="3" t="s">
        <v>20</v>
      </c>
      <c r="B7" s="3" t="s">
        <v>21</v>
      </c>
      <c r="C7" s="4" t="s">
        <v>23</v>
      </c>
      <c r="D7" s="3" t="s">
        <v>25</v>
      </c>
      <c r="E7" s="3" t="s">
        <v>22</v>
      </c>
      <c r="F7" s="3" t="s">
        <v>24</v>
      </c>
      <c r="G7" s="7">
        <v>1</v>
      </c>
      <c r="H7" s="2">
        <f>9.18/6</f>
        <v>1.53</v>
      </c>
      <c r="I7" s="9">
        <f>H7</f>
        <v>1.53</v>
      </c>
      <c r="J7" s="3"/>
    </row>
    <row r="8" spans="1:10" x14ac:dyDescent="0.3">
      <c r="A8" s="3" t="s">
        <v>26</v>
      </c>
      <c r="B8" s="3" t="s">
        <v>21</v>
      </c>
      <c r="C8" s="4">
        <v>6589</v>
      </c>
      <c r="D8" s="3" t="s">
        <v>25</v>
      </c>
      <c r="E8" s="3" t="s">
        <v>27</v>
      </c>
      <c r="F8" s="3" t="s">
        <v>24</v>
      </c>
      <c r="G8" s="7">
        <v>3</v>
      </c>
      <c r="H8" s="2">
        <f>9.18/6</f>
        <v>1.53</v>
      </c>
      <c r="I8" s="8">
        <f>H8*3</f>
        <v>4.59</v>
      </c>
      <c r="J8" s="3"/>
    </row>
    <row r="9" spans="1:10" x14ac:dyDescent="0.3">
      <c r="A9" s="3" t="s">
        <v>28</v>
      </c>
      <c r="B9" s="3" t="s">
        <v>21</v>
      </c>
      <c r="C9" s="4">
        <v>56145</v>
      </c>
      <c r="D9" s="3" t="s">
        <v>29</v>
      </c>
      <c r="E9" s="3" t="s">
        <v>30</v>
      </c>
      <c r="F9" s="3" t="s">
        <v>24</v>
      </c>
      <c r="G9" s="7">
        <v>4</v>
      </c>
      <c r="H9" s="2">
        <f>9.98/4</f>
        <v>2.4950000000000001</v>
      </c>
      <c r="I9" s="8">
        <f>H9*G9</f>
        <v>9.98</v>
      </c>
      <c r="J9" s="3"/>
    </row>
    <row r="10" spans="1:10" x14ac:dyDescent="0.3">
      <c r="A10" s="3" t="s">
        <v>31</v>
      </c>
      <c r="B10" s="3" t="s">
        <v>21</v>
      </c>
      <c r="C10" s="4">
        <v>44309</v>
      </c>
      <c r="D10" s="3" t="s">
        <v>29</v>
      </c>
      <c r="E10" s="3" t="s">
        <v>32</v>
      </c>
      <c r="F10" s="3" t="s">
        <v>33</v>
      </c>
      <c r="G10" s="7">
        <v>2</v>
      </c>
      <c r="H10" s="2">
        <f>9.98/4</f>
        <v>2.4950000000000001</v>
      </c>
      <c r="I10" s="8" t="s">
        <v>35</v>
      </c>
      <c r="J10" s="3"/>
    </row>
    <row r="11" spans="1:10" x14ac:dyDescent="0.3">
      <c r="A11" s="3" t="s">
        <v>36</v>
      </c>
      <c r="B11" s="3" t="s">
        <v>21</v>
      </c>
      <c r="C11" s="4">
        <v>3649</v>
      </c>
      <c r="D11" s="3" t="s">
        <v>25</v>
      </c>
      <c r="E11" s="3" t="s">
        <v>37</v>
      </c>
      <c r="F11" s="3" t="s">
        <v>24</v>
      </c>
      <c r="G11" s="7">
        <v>1</v>
      </c>
      <c r="H11" s="2">
        <f>16.75/50</f>
        <v>0.33500000000000002</v>
      </c>
      <c r="I11" s="8">
        <f>H11</f>
        <v>0.33500000000000002</v>
      </c>
      <c r="J11" s="3"/>
    </row>
    <row r="12" spans="1:10" x14ac:dyDescent="0.3">
      <c r="A12" s="3" t="s">
        <v>38</v>
      </c>
      <c r="B12" s="3" t="s">
        <v>21</v>
      </c>
      <c r="C12" s="4">
        <v>3708</v>
      </c>
      <c r="D12" s="3" t="s">
        <v>25</v>
      </c>
      <c r="E12" s="3" t="s">
        <v>39</v>
      </c>
      <c r="F12" s="3" t="s">
        <v>24</v>
      </c>
      <c r="G12" s="7">
        <v>1</v>
      </c>
      <c r="H12" s="2">
        <f>16.75/50</f>
        <v>0.33500000000000002</v>
      </c>
      <c r="I12" s="8">
        <f>H12</f>
        <v>0.33500000000000002</v>
      </c>
      <c r="J12" s="3"/>
    </row>
    <row r="13" spans="1:10" x14ac:dyDescent="0.3">
      <c r="A13" s="3" t="s">
        <v>40</v>
      </c>
      <c r="B13" s="3" t="s">
        <v>21</v>
      </c>
      <c r="C13" s="4">
        <v>3706</v>
      </c>
      <c r="D13" s="3" t="s">
        <v>25</v>
      </c>
      <c r="E13" s="3" t="s">
        <v>41</v>
      </c>
      <c r="F13" s="3" t="s">
        <v>24</v>
      </c>
      <c r="G13" s="7">
        <v>2</v>
      </c>
      <c r="H13" s="2">
        <f>16.75/50</f>
        <v>0.33500000000000002</v>
      </c>
      <c r="I13" s="7" t="s">
        <v>35</v>
      </c>
      <c r="J13" s="3"/>
    </row>
    <row r="14" spans="1:10" x14ac:dyDescent="0.3">
      <c r="A14" s="3" t="s">
        <v>42</v>
      </c>
      <c r="B14" s="3" t="s">
        <v>21</v>
      </c>
      <c r="C14" s="4">
        <v>3713</v>
      </c>
      <c r="D14" s="3" t="s">
        <v>25</v>
      </c>
      <c r="E14" s="3" t="s">
        <v>43</v>
      </c>
      <c r="F14" s="3" t="s">
        <v>24</v>
      </c>
      <c r="G14" s="7">
        <v>4</v>
      </c>
      <c r="H14" s="2">
        <f>16.75/50</f>
        <v>0.33500000000000002</v>
      </c>
      <c r="I14" s="8" t="s">
        <v>34</v>
      </c>
      <c r="J14" s="3"/>
    </row>
    <row r="15" spans="1:10" x14ac:dyDescent="0.3">
      <c r="A15" s="3" t="s">
        <v>44</v>
      </c>
      <c r="B15" s="3" t="s">
        <v>21</v>
      </c>
      <c r="C15" s="4" t="s">
        <v>45</v>
      </c>
      <c r="D15" s="3" t="s">
        <v>46</v>
      </c>
      <c r="E15" s="3" t="s">
        <v>47</v>
      </c>
      <c r="F15" s="3" t="s">
        <v>33</v>
      </c>
      <c r="G15" s="7">
        <v>2</v>
      </c>
      <c r="H15" s="2">
        <f>1.49/200</f>
        <v>7.45E-3</v>
      </c>
      <c r="I15" s="8" t="s">
        <v>13</v>
      </c>
      <c r="J15" s="3"/>
    </row>
    <row r="16" spans="1:10" x14ac:dyDescent="0.3">
      <c r="A16" s="3" t="s">
        <v>51</v>
      </c>
      <c r="B16" s="3" t="s">
        <v>21</v>
      </c>
      <c r="C16" s="4" t="s">
        <v>68</v>
      </c>
      <c r="D16" s="3" t="s">
        <v>48</v>
      </c>
      <c r="E16" s="3" t="s">
        <v>49</v>
      </c>
      <c r="F16" s="3" t="s">
        <v>50</v>
      </c>
      <c r="G16" s="7" t="s">
        <v>52</v>
      </c>
      <c r="H16" s="2">
        <f>3.09</f>
        <v>3.09</v>
      </c>
      <c r="I16" s="8" t="s">
        <v>53</v>
      </c>
      <c r="J16" s="3"/>
    </row>
    <row r="17" spans="1:10" x14ac:dyDescent="0.3">
      <c r="A17" s="3" t="s">
        <v>54</v>
      </c>
      <c r="B17" s="3" t="s">
        <v>9</v>
      </c>
      <c r="C17" s="4" t="s">
        <v>146</v>
      </c>
      <c r="D17" s="3" t="s">
        <v>10</v>
      </c>
      <c r="E17" s="3" t="s">
        <v>55</v>
      </c>
      <c r="F17" s="3" t="s">
        <v>19</v>
      </c>
      <c r="G17" s="7">
        <v>8</v>
      </c>
      <c r="H17" s="2">
        <f>1.49/75</f>
        <v>1.9866666666666668E-2</v>
      </c>
      <c r="I17" s="8" t="s">
        <v>13</v>
      </c>
      <c r="J17" s="3"/>
    </row>
    <row r="18" spans="1:10" x14ac:dyDescent="0.3">
      <c r="A18" s="3" t="s">
        <v>56</v>
      </c>
      <c r="B18" s="3" t="s">
        <v>21</v>
      </c>
      <c r="C18" s="4" t="s">
        <v>68</v>
      </c>
      <c r="D18" s="3" t="s">
        <v>57</v>
      </c>
      <c r="E18" s="3" t="s">
        <v>58</v>
      </c>
      <c r="F18" s="3" t="s">
        <v>59</v>
      </c>
      <c r="G18" s="7" t="s">
        <v>60</v>
      </c>
      <c r="H18" s="2">
        <f>5.97/100</f>
        <v>5.9699999999999996E-2</v>
      </c>
      <c r="I18" s="8" t="s">
        <v>13</v>
      </c>
      <c r="J18" s="3"/>
    </row>
    <row r="19" spans="1:10" x14ac:dyDescent="0.3">
      <c r="A19" s="3" t="s">
        <v>62</v>
      </c>
      <c r="B19" s="3" t="s">
        <v>9</v>
      </c>
      <c r="C19" s="4" t="s">
        <v>147</v>
      </c>
      <c r="D19" s="3" t="s">
        <v>10</v>
      </c>
      <c r="E19" s="3" t="s">
        <v>61</v>
      </c>
      <c r="F19" s="3" t="s">
        <v>12</v>
      </c>
      <c r="G19" s="7">
        <v>2</v>
      </c>
      <c r="H19" s="3" t="s">
        <v>13</v>
      </c>
      <c r="I19" s="8" t="s">
        <v>13</v>
      </c>
      <c r="J19" s="3"/>
    </row>
    <row r="20" spans="1:10" x14ac:dyDescent="0.3">
      <c r="A20" s="3" t="s">
        <v>63</v>
      </c>
      <c r="B20" s="3" t="s">
        <v>9</v>
      </c>
      <c r="C20" s="4" t="s">
        <v>148</v>
      </c>
      <c r="D20" s="3" t="s">
        <v>10</v>
      </c>
      <c r="E20" s="3" t="s">
        <v>64</v>
      </c>
      <c r="F20" s="3" t="s">
        <v>19</v>
      </c>
      <c r="G20" s="7">
        <v>3</v>
      </c>
      <c r="H20" s="2">
        <f>1.49/75</f>
        <v>1.9866666666666668E-2</v>
      </c>
      <c r="I20" s="8" t="s">
        <v>13</v>
      </c>
      <c r="J20" s="3"/>
    </row>
    <row r="21" spans="1:10" x14ac:dyDescent="0.3">
      <c r="A21" s="3" t="s">
        <v>65</v>
      </c>
      <c r="B21" s="3" t="s">
        <v>9</v>
      </c>
      <c r="C21" s="4" t="s">
        <v>149</v>
      </c>
      <c r="D21" s="3" t="s">
        <v>10</v>
      </c>
      <c r="E21" s="3" t="s">
        <v>66</v>
      </c>
      <c r="F21" s="3" t="s">
        <v>19</v>
      </c>
      <c r="G21" s="7">
        <v>4</v>
      </c>
      <c r="H21" s="2">
        <f>1.49/75</f>
        <v>1.9866666666666668E-2</v>
      </c>
      <c r="I21" s="8" t="s">
        <v>13</v>
      </c>
      <c r="J21" s="3"/>
    </row>
    <row r="22" spans="1:10" x14ac:dyDescent="0.3">
      <c r="A22" s="3" t="s">
        <v>67</v>
      </c>
      <c r="B22" s="3" t="s">
        <v>21</v>
      </c>
      <c r="C22" s="4" t="s">
        <v>68</v>
      </c>
      <c r="D22" s="3" t="s">
        <v>69</v>
      </c>
      <c r="E22" s="3" t="s">
        <v>70</v>
      </c>
      <c r="F22" s="3" t="s">
        <v>68</v>
      </c>
      <c r="G22" s="7">
        <v>4</v>
      </c>
      <c r="H22" s="2">
        <f>3.49/80</f>
        <v>4.3625000000000004E-2</v>
      </c>
      <c r="I22" s="8" t="s">
        <v>71</v>
      </c>
      <c r="J22" s="3"/>
    </row>
    <row r="23" spans="1:10" x14ac:dyDescent="0.3">
      <c r="A23" s="3" t="s">
        <v>72</v>
      </c>
      <c r="B23" s="3" t="s">
        <v>21</v>
      </c>
      <c r="C23" s="4" t="s">
        <v>73</v>
      </c>
      <c r="D23" s="3" t="s">
        <v>74</v>
      </c>
      <c r="E23" s="3" t="s">
        <v>75</v>
      </c>
      <c r="F23" s="3" t="s">
        <v>76</v>
      </c>
      <c r="G23" s="7">
        <v>1</v>
      </c>
      <c r="H23" s="2">
        <v>20.07</v>
      </c>
      <c r="I23" s="8" t="s">
        <v>77</v>
      </c>
      <c r="J23" s="3"/>
    </row>
    <row r="24" spans="1:10" x14ac:dyDescent="0.3">
      <c r="A24" s="3" t="s">
        <v>78</v>
      </c>
      <c r="B24" s="3" t="s">
        <v>21</v>
      </c>
      <c r="C24" s="4" t="s">
        <v>79</v>
      </c>
      <c r="D24" s="3" t="s">
        <v>80</v>
      </c>
      <c r="E24" s="3" t="s">
        <v>81</v>
      </c>
      <c r="F24" s="3" t="s">
        <v>68</v>
      </c>
      <c r="G24" s="7">
        <v>1</v>
      </c>
      <c r="H24" s="2">
        <v>3.95</v>
      </c>
      <c r="I24" s="8" t="s">
        <v>77</v>
      </c>
      <c r="J24" s="3"/>
    </row>
    <row r="25" spans="1:10" x14ac:dyDescent="0.3">
      <c r="A25" s="3" t="s">
        <v>82</v>
      </c>
      <c r="B25" s="3" t="s">
        <v>21</v>
      </c>
      <c r="C25" s="4" t="s">
        <v>83</v>
      </c>
      <c r="D25" s="3" t="s">
        <v>84</v>
      </c>
      <c r="E25" s="3" t="s">
        <v>85</v>
      </c>
      <c r="F25" s="3" t="s">
        <v>68</v>
      </c>
      <c r="G25" s="7">
        <v>1</v>
      </c>
      <c r="H25" s="2">
        <v>6.95</v>
      </c>
      <c r="I25" s="8" t="s">
        <v>77</v>
      </c>
      <c r="J25" s="3"/>
    </row>
    <row r="26" spans="1:10" x14ac:dyDescent="0.3">
      <c r="A26" s="3" t="s">
        <v>86</v>
      </c>
      <c r="B26" s="3" t="s">
        <v>21</v>
      </c>
      <c r="C26" s="11" t="s">
        <v>87</v>
      </c>
      <c r="D26" s="3" t="s">
        <v>88</v>
      </c>
      <c r="E26" s="3" t="s">
        <v>89</v>
      </c>
      <c r="F26" s="3" t="s">
        <v>68</v>
      </c>
      <c r="G26" s="7">
        <v>1</v>
      </c>
      <c r="H26" s="2">
        <v>9</v>
      </c>
      <c r="I26" s="8" t="s">
        <v>77</v>
      </c>
      <c r="J26" s="3"/>
    </row>
    <row r="27" spans="1:10" x14ac:dyDescent="0.3">
      <c r="A27" s="3" t="s">
        <v>90</v>
      </c>
      <c r="B27" s="3" t="s">
        <v>21</v>
      </c>
      <c r="C27" s="4" t="s">
        <v>91</v>
      </c>
      <c r="D27" s="3" t="s">
        <v>92</v>
      </c>
      <c r="E27" s="3" t="s">
        <v>93</v>
      </c>
      <c r="F27" s="3" t="s">
        <v>94</v>
      </c>
      <c r="G27" s="7">
        <v>1</v>
      </c>
      <c r="H27" s="2">
        <f>6.42/100</f>
        <v>6.4199999999999993E-2</v>
      </c>
      <c r="I27" s="8" t="s">
        <v>77</v>
      </c>
      <c r="J27" s="3"/>
    </row>
    <row r="28" spans="1:10" x14ac:dyDescent="0.3">
      <c r="A28" s="3" t="s">
        <v>95</v>
      </c>
      <c r="B28" s="3" t="s">
        <v>21</v>
      </c>
      <c r="C28" s="4" t="s">
        <v>96</v>
      </c>
      <c r="D28" s="3" t="s">
        <v>92</v>
      </c>
      <c r="E28" s="3" t="s">
        <v>97</v>
      </c>
      <c r="F28" s="3" t="s">
        <v>94</v>
      </c>
      <c r="G28" s="7">
        <v>1</v>
      </c>
      <c r="H28" s="2">
        <f>5.94/100</f>
        <v>5.9400000000000001E-2</v>
      </c>
      <c r="I28" s="8" t="s">
        <v>77</v>
      </c>
      <c r="J28" s="3"/>
    </row>
    <row r="29" spans="1:10" x14ac:dyDescent="0.3">
      <c r="A29" s="3" t="s">
        <v>98</v>
      </c>
      <c r="B29" s="3" t="s">
        <v>21</v>
      </c>
      <c r="C29" s="4">
        <v>5582728083</v>
      </c>
      <c r="D29" s="3" t="s">
        <v>99</v>
      </c>
      <c r="E29" s="3" t="s">
        <v>100</v>
      </c>
      <c r="F29" s="3" t="s">
        <v>68</v>
      </c>
      <c r="G29" s="7">
        <v>1</v>
      </c>
      <c r="H29" s="2">
        <f>5.75/10</f>
        <v>0.57499999999999996</v>
      </c>
      <c r="I29" s="8" t="s">
        <v>77</v>
      </c>
      <c r="J29" s="3"/>
    </row>
    <row r="30" spans="1:10" x14ac:dyDescent="0.3">
      <c r="A30" s="3" t="s">
        <v>101</v>
      </c>
      <c r="B30" s="3" t="s">
        <v>21</v>
      </c>
      <c r="C30" s="4" t="s">
        <v>102</v>
      </c>
      <c r="D30" s="3" t="s">
        <v>74</v>
      </c>
      <c r="E30" s="3" t="s">
        <v>103</v>
      </c>
      <c r="F30" s="3" t="s">
        <v>68</v>
      </c>
      <c r="G30" s="7">
        <v>1</v>
      </c>
      <c r="H30" s="2">
        <v>1.95</v>
      </c>
      <c r="I30" s="8" t="s">
        <v>77</v>
      </c>
      <c r="J30" s="3"/>
    </row>
    <row r="31" spans="1:10" x14ac:dyDescent="0.3">
      <c r="A31" s="3" t="s">
        <v>106</v>
      </c>
      <c r="B31" s="3" t="s">
        <v>21</v>
      </c>
      <c r="C31" s="4">
        <v>4115</v>
      </c>
      <c r="D31" s="3" t="s">
        <v>104</v>
      </c>
      <c r="E31" s="3" t="s">
        <v>105</v>
      </c>
      <c r="F31" s="3" t="s">
        <v>68</v>
      </c>
      <c r="G31" s="7">
        <v>1</v>
      </c>
      <c r="H31" s="2">
        <v>10.82</v>
      </c>
      <c r="I31" s="8" t="s">
        <v>77</v>
      </c>
      <c r="J31" s="3"/>
    </row>
    <row r="32" spans="1:10" x14ac:dyDescent="0.3">
      <c r="A32" s="3" t="s">
        <v>107</v>
      </c>
      <c r="B32" s="3" t="s">
        <v>21</v>
      </c>
      <c r="C32" s="4" t="s">
        <v>108</v>
      </c>
      <c r="D32" s="3" t="s">
        <v>109</v>
      </c>
      <c r="E32" s="3" t="s">
        <v>110</v>
      </c>
      <c r="F32" s="3" t="s">
        <v>111</v>
      </c>
      <c r="G32" s="7">
        <v>1</v>
      </c>
      <c r="H32" s="2">
        <v>7.86</v>
      </c>
      <c r="I32" s="8" t="s">
        <v>77</v>
      </c>
      <c r="J32" s="3"/>
    </row>
    <row r="33" spans="1:10" x14ac:dyDescent="0.3">
      <c r="A33" s="3" t="s">
        <v>112</v>
      </c>
      <c r="B33" s="3" t="s">
        <v>21</v>
      </c>
      <c r="C33" s="4" t="s">
        <v>113</v>
      </c>
      <c r="D33" s="3" t="s">
        <v>74</v>
      </c>
      <c r="E33" s="3" t="s">
        <v>114</v>
      </c>
      <c r="F33" s="3" t="s">
        <v>68</v>
      </c>
      <c r="G33" s="7">
        <v>1</v>
      </c>
      <c r="H33" s="2">
        <f>2.95/30</f>
        <v>9.8333333333333342E-2</v>
      </c>
      <c r="I33" s="8" t="s">
        <v>77</v>
      </c>
      <c r="J33" s="3"/>
    </row>
    <row r="34" spans="1:10" ht="15" thickBot="1" x14ac:dyDescent="0.35">
      <c r="A34" s="3" t="s">
        <v>115</v>
      </c>
      <c r="B34" s="3" t="s">
        <v>21</v>
      </c>
      <c r="C34" s="4" t="s">
        <v>68</v>
      </c>
      <c r="D34" s="3" t="s">
        <v>74</v>
      </c>
      <c r="E34" s="3" t="s">
        <v>116</v>
      </c>
      <c r="F34" s="3" t="s">
        <v>111</v>
      </c>
      <c r="G34" s="7">
        <v>1</v>
      </c>
      <c r="H34" s="3" t="s">
        <v>68</v>
      </c>
      <c r="I34" s="8" t="s">
        <v>77</v>
      </c>
      <c r="J34" s="3"/>
    </row>
    <row r="35" spans="1:10" ht="15" thickBot="1" x14ac:dyDescent="0.35">
      <c r="A35" s="3" t="s">
        <v>117</v>
      </c>
      <c r="B35" s="3" t="s">
        <v>21</v>
      </c>
      <c r="C35" s="12" t="s">
        <v>118</v>
      </c>
      <c r="D35" s="3" t="s">
        <v>119</v>
      </c>
      <c r="E35" s="3" t="s">
        <v>120</v>
      </c>
      <c r="F35" s="3" t="s">
        <v>121</v>
      </c>
      <c r="G35" s="7">
        <v>1</v>
      </c>
      <c r="H35" s="2">
        <f>5.58/6</f>
        <v>0.93</v>
      </c>
      <c r="I35" s="8" t="s">
        <v>77</v>
      </c>
      <c r="J35" s="3"/>
    </row>
    <row r="36" spans="1:10" x14ac:dyDescent="0.3">
      <c r="A36" s="3" t="s">
        <v>123</v>
      </c>
      <c r="B36" s="3" t="s">
        <v>21</v>
      </c>
      <c r="C36" s="4" t="s">
        <v>68</v>
      </c>
      <c r="D36" s="3" t="s">
        <v>74</v>
      </c>
      <c r="E36" s="3" t="s">
        <v>122</v>
      </c>
      <c r="F36" s="3" t="s">
        <v>68</v>
      </c>
      <c r="G36" s="7" t="s">
        <v>124</v>
      </c>
      <c r="H36" s="3" t="s">
        <v>68</v>
      </c>
      <c r="I36" s="8" t="s">
        <v>77</v>
      </c>
      <c r="J36" s="3"/>
    </row>
    <row r="37" spans="1:10" x14ac:dyDescent="0.3">
      <c r="A37" s="3" t="s">
        <v>125</v>
      </c>
      <c r="B37" s="3" t="s">
        <v>21</v>
      </c>
      <c r="C37" s="4" t="s">
        <v>68</v>
      </c>
      <c r="D37" s="3" t="s">
        <v>74</v>
      </c>
      <c r="E37" s="3" t="s">
        <v>122</v>
      </c>
      <c r="F37" s="3" t="s">
        <v>68</v>
      </c>
      <c r="G37" s="7" t="s">
        <v>124</v>
      </c>
      <c r="H37" s="3" t="s">
        <v>68</v>
      </c>
      <c r="I37" s="8" t="s">
        <v>77</v>
      </c>
      <c r="J37" s="3"/>
    </row>
    <row r="38" spans="1:10" x14ac:dyDescent="0.3">
      <c r="A38" s="3" t="s">
        <v>128</v>
      </c>
      <c r="B38" s="3" t="s">
        <v>21</v>
      </c>
      <c r="C38" s="4" t="s">
        <v>68</v>
      </c>
      <c r="D38" s="3" t="s">
        <v>126</v>
      </c>
      <c r="E38" s="3" t="s">
        <v>127</v>
      </c>
      <c r="F38" s="3" t="s">
        <v>68</v>
      </c>
      <c r="G38" s="7">
        <v>6</v>
      </c>
      <c r="H38" s="2">
        <f>12.78/12</f>
        <v>1.0649999999999999</v>
      </c>
      <c r="I38" s="8">
        <f>H38*6</f>
        <v>6.39</v>
      </c>
      <c r="J38" s="3"/>
    </row>
    <row r="39" spans="1:10" x14ac:dyDescent="0.3">
      <c r="A39" s="3" t="s">
        <v>130</v>
      </c>
      <c r="B39" s="3" t="s">
        <v>21</v>
      </c>
      <c r="C39" s="4" t="s">
        <v>68</v>
      </c>
      <c r="D39" s="3" t="s">
        <v>131</v>
      </c>
      <c r="E39" s="3" t="s">
        <v>132</v>
      </c>
      <c r="F39" s="3" t="s">
        <v>133</v>
      </c>
      <c r="G39" s="7">
        <v>9</v>
      </c>
      <c r="H39" s="2">
        <v>0.13</v>
      </c>
      <c r="I39" s="8" t="s">
        <v>13</v>
      </c>
      <c r="J39" s="3"/>
    </row>
    <row r="40" spans="1:10" x14ac:dyDescent="0.3">
      <c r="A40" s="3" t="s">
        <v>134</v>
      </c>
      <c r="B40" s="3" t="s">
        <v>21</v>
      </c>
      <c r="C40" s="4">
        <v>5360284</v>
      </c>
      <c r="D40" s="3" t="s">
        <v>135</v>
      </c>
      <c r="E40" s="3" t="s">
        <v>136</v>
      </c>
      <c r="F40" s="3" t="s">
        <v>137</v>
      </c>
      <c r="G40" s="7">
        <v>3</v>
      </c>
      <c r="H40" s="2">
        <f>2.59/3</f>
        <v>0.86333333333333329</v>
      </c>
      <c r="I40" s="8" t="s">
        <v>13</v>
      </c>
      <c r="J40" s="3"/>
    </row>
    <row r="41" spans="1:10" x14ac:dyDescent="0.3">
      <c r="A41" s="3" t="s">
        <v>150</v>
      </c>
      <c r="B41" s="3" t="s">
        <v>21</v>
      </c>
      <c r="C41" s="4" t="s">
        <v>68</v>
      </c>
      <c r="D41" s="3" t="s">
        <v>74</v>
      </c>
      <c r="E41" s="3" t="s">
        <v>151</v>
      </c>
      <c r="F41" s="3" t="s">
        <v>68</v>
      </c>
      <c r="G41" s="7">
        <v>1</v>
      </c>
      <c r="H41" s="3" t="s">
        <v>13</v>
      </c>
      <c r="I41" s="8" t="s">
        <v>13</v>
      </c>
      <c r="J41" s="3"/>
    </row>
    <row r="42" spans="1:10" x14ac:dyDescent="0.3">
      <c r="A42" s="3" t="s">
        <v>153</v>
      </c>
      <c r="B42" s="3" t="s">
        <v>21</v>
      </c>
      <c r="C42" s="4" t="s">
        <v>68</v>
      </c>
      <c r="D42" s="3" t="s">
        <v>152</v>
      </c>
      <c r="E42" s="3" t="s">
        <v>154</v>
      </c>
      <c r="F42" s="3" t="s">
        <v>68</v>
      </c>
      <c r="G42" s="7">
        <v>1</v>
      </c>
      <c r="H42" s="2">
        <f>5.99/16</f>
        <v>0.37437500000000001</v>
      </c>
      <c r="I42" s="8" t="s">
        <v>13</v>
      </c>
      <c r="J42" s="3"/>
    </row>
    <row r="43" spans="1:10" x14ac:dyDescent="0.3">
      <c r="A43" s="3" t="s">
        <v>155</v>
      </c>
      <c r="B43" s="3" t="s">
        <v>156</v>
      </c>
      <c r="C43" s="5" t="s">
        <v>68</v>
      </c>
      <c r="D43" s="3" t="s">
        <v>74</v>
      </c>
      <c r="E43" s="3" t="s">
        <v>157</v>
      </c>
      <c r="F43" s="3" t="s">
        <v>111</v>
      </c>
      <c r="G43" s="10">
        <v>1</v>
      </c>
      <c r="H43" s="3" t="s">
        <v>13</v>
      </c>
      <c r="I43" s="10" t="s">
        <v>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Cayla Stout</dc:creator>
  <cp:lastModifiedBy>Cayla Stout</cp:lastModifiedBy>
  <cp:lastPrinted>2020-12-14T02:03:53Z</cp:lastPrinted>
  <dcterms:created xsi:type="dcterms:W3CDTF">2020-12-11T14:58:39Z</dcterms:created>
  <dcterms:modified xsi:type="dcterms:W3CDTF">2020-12-14T14:58:22Z</dcterms:modified>
</cp:coreProperties>
</file>