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520" yWindow="740" windowWidth="21840" windowHeight="13740" tabRatio="500"/>
  </bookViews>
  <sheets>
    <sheet name="rec" sheetId="1" r:id="rId1"/>
    <sheet name="tips" sheetId="5" r:id="rId2"/>
    <sheet name="tmplt" sheetId="2" r:id="rId3"/>
    <sheet name="sum_session" sheetId="9" r:id="rId4"/>
    <sheet name="sum_tmplt" sheetId="7" r:id="rId5"/>
    <sheet name="sum_session_4" sheetId="11" r:id="rId6"/>
  </sheets>
  <calcPr calcId="14000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" i="1" l="1"/>
  <c r="D24" i="1"/>
  <c r="E24" i="1"/>
  <c r="O16" i="1"/>
  <c r="P16" i="1"/>
  <c r="W16" i="1"/>
  <c r="O17" i="1"/>
  <c r="P17" i="1"/>
  <c r="W17" i="1"/>
  <c r="D18" i="1"/>
  <c r="E18" i="1"/>
  <c r="O18" i="1"/>
  <c r="P18" i="1"/>
  <c r="W18" i="1"/>
  <c r="E19" i="1"/>
  <c r="O19" i="1"/>
  <c r="P19" i="1"/>
  <c r="W19" i="1"/>
  <c r="D20" i="1"/>
  <c r="E20" i="1"/>
  <c r="O20" i="1"/>
  <c r="P20" i="1"/>
  <c r="W20" i="1"/>
  <c r="E21" i="1"/>
  <c r="O21" i="1"/>
  <c r="P21" i="1"/>
  <c r="W21" i="1"/>
  <c r="E22" i="1"/>
  <c r="O22" i="1"/>
  <c r="P22" i="1"/>
  <c r="W22" i="1"/>
  <c r="D23" i="1"/>
  <c r="E23" i="1"/>
  <c r="O23" i="1"/>
  <c r="P23" i="1"/>
  <c r="W23" i="1"/>
  <c r="O24" i="1"/>
  <c r="P24" i="1"/>
  <c r="W24" i="1"/>
  <c r="D15" i="1"/>
  <c r="E15" i="1"/>
  <c r="O15" i="1"/>
  <c r="P15" i="1"/>
  <c r="W15" i="1"/>
  <c r="N23" i="1"/>
  <c r="N24" i="1"/>
  <c r="N10" i="2"/>
  <c r="P10" i="2"/>
  <c r="W10" i="2"/>
  <c r="O10" i="2"/>
  <c r="Q10" i="2"/>
  <c r="V10" i="2"/>
  <c r="T10" i="2"/>
  <c r="S10" i="2"/>
  <c r="R10" i="2"/>
  <c r="U10" i="2"/>
  <c r="N9" i="2"/>
  <c r="P9" i="2"/>
  <c r="W9" i="2"/>
  <c r="O9" i="2"/>
  <c r="Q9" i="2"/>
  <c r="V9" i="2"/>
  <c r="T9" i="2"/>
  <c r="S9" i="2"/>
  <c r="R9" i="2"/>
  <c r="U9" i="2"/>
  <c r="N8" i="2"/>
  <c r="P8" i="2"/>
  <c r="W8" i="2"/>
  <c r="O8" i="2"/>
  <c r="Q8" i="2"/>
  <c r="V8" i="2"/>
  <c r="T8" i="2"/>
  <c r="S8" i="2"/>
  <c r="R8" i="2"/>
  <c r="U8" i="2"/>
  <c r="N7" i="2"/>
  <c r="P7" i="2"/>
  <c r="W7" i="2"/>
  <c r="O7" i="2"/>
  <c r="Q7" i="2"/>
  <c r="V7" i="2"/>
  <c r="T7" i="2"/>
  <c r="S7" i="2"/>
  <c r="R7" i="2"/>
  <c r="U7" i="2"/>
  <c r="Q24" i="1"/>
  <c r="V24" i="1"/>
  <c r="T24" i="1"/>
  <c r="S24" i="1"/>
  <c r="R24" i="1"/>
  <c r="Q23" i="1"/>
  <c r="V23" i="1"/>
  <c r="T23" i="1"/>
  <c r="S23" i="1"/>
  <c r="R23" i="1"/>
  <c r="U23" i="1"/>
  <c r="F2" i="11"/>
  <c r="P6" i="9"/>
  <c r="O6" i="9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N6" i="9"/>
  <c r="M6" i="9"/>
  <c r="L6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F3" i="9"/>
  <c r="G3" i="9"/>
  <c r="H3" i="9"/>
  <c r="F2" i="9"/>
  <c r="H2" i="9"/>
  <c r="G2" i="9"/>
  <c r="H2" i="11"/>
  <c r="G2" i="11"/>
  <c r="P5" i="9"/>
  <c r="O5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N5" i="9"/>
  <c r="M5" i="9"/>
  <c r="L5" i="9"/>
  <c r="B11" i="7"/>
  <c r="C16" i="7"/>
  <c r="A16" i="7"/>
  <c r="B16" i="7"/>
  <c r="A17" i="7"/>
  <c r="B17" i="7"/>
  <c r="C17" i="7"/>
  <c r="A18" i="7"/>
  <c r="B18" i="7"/>
  <c r="C18" i="7"/>
  <c r="A19" i="7"/>
  <c r="B19" i="7"/>
  <c r="C19" i="7"/>
  <c r="A20" i="7"/>
  <c r="B20" i="7"/>
  <c r="C20" i="7"/>
  <c r="A6" i="7"/>
  <c r="B6" i="7"/>
  <c r="C6" i="7"/>
  <c r="A7" i="7"/>
  <c r="B7" i="7"/>
  <c r="C7" i="7"/>
  <c r="A8" i="7"/>
  <c r="B8" i="7"/>
  <c r="C8" i="7"/>
  <c r="A9" i="7"/>
  <c r="B9" i="7"/>
  <c r="C9" i="7"/>
  <c r="A11" i="7"/>
  <c r="C11" i="7"/>
  <c r="A12" i="7"/>
  <c r="B12" i="7"/>
  <c r="C12" i="7"/>
  <c r="A13" i="7"/>
  <c r="B13" i="7"/>
  <c r="C13" i="7"/>
  <c r="A14" i="7"/>
  <c r="B14" i="7"/>
  <c r="C14" i="7"/>
  <c r="A5" i="7"/>
  <c r="C5" i="7"/>
  <c r="B5" i="7"/>
  <c r="N18" i="1"/>
  <c r="N22" i="1"/>
  <c r="Q22" i="1"/>
  <c r="V22" i="1"/>
  <c r="T22" i="1"/>
  <c r="S22" i="1"/>
  <c r="R22" i="1"/>
  <c r="U22" i="1"/>
  <c r="N21" i="1"/>
  <c r="N20" i="1"/>
  <c r="N19" i="1"/>
  <c r="Q21" i="1"/>
  <c r="V21" i="1"/>
  <c r="T21" i="1"/>
  <c r="S21" i="1"/>
  <c r="R21" i="1"/>
  <c r="U21" i="1"/>
  <c r="Q20" i="1"/>
  <c r="V20" i="1"/>
  <c r="T20" i="1"/>
  <c r="S20" i="1"/>
  <c r="R20" i="1"/>
  <c r="U20" i="1"/>
  <c r="Q19" i="1"/>
  <c r="V19" i="1"/>
  <c r="T19" i="1"/>
  <c r="S19" i="1"/>
  <c r="R19" i="1"/>
  <c r="U19" i="1"/>
  <c r="Q18" i="1"/>
  <c r="V18" i="1"/>
  <c r="T18" i="1"/>
  <c r="S18" i="1"/>
  <c r="R18" i="1"/>
  <c r="U18" i="1"/>
  <c r="N16" i="1"/>
  <c r="N17" i="1"/>
  <c r="N15" i="1"/>
  <c r="H4" i="2"/>
  <c r="Q4" i="2"/>
  <c r="V4" i="2"/>
  <c r="T4" i="2"/>
  <c r="S4" i="2"/>
  <c r="R4" i="2"/>
  <c r="U4" i="2"/>
  <c r="P4" i="2"/>
  <c r="G4" i="2"/>
  <c r="H3" i="2"/>
  <c r="Q3" i="2"/>
  <c r="V3" i="2"/>
  <c r="T3" i="2"/>
  <c r="S3" i="2"/>
  <c r="R3" i="2"/>
  <c r="U3" i="2"/>
  <c r="P3" i="2"/>
  <c r="G3" i="2"/>
  <c r="D2" i="2"/>
  <c r="E2" i="2"/>
  <c r="H2" i="2"/>
  <c r="Q2" i="2"/>
  <c r="V2" i="2"/>
  <c r="T2" i="2"/>
  <c r="S2" i="2"/>
  <c r="R2" i="2"/>
  <c r="U2" i="2"/>
  <c r="P2" i="2"/>
  <c r="G2" i="2"/>
  <c r="P12" i="1"/>
  <c r="D14" i="1"/>
  <c r="E14" i="1"/>
  <c r="O14" i="1"/>
  <c r="Q17" i="1"/>
  <c r="V17" i="1"/>
  <c r="Q16" i="1"/>
  <c r="V16" i="1"/>
  <c r="Q15" i="1"/>
  <c r="T16" i="1"/>
  <c r="S16" i="1"/>
  <c r="R16" i="1"/>
  <c r="U16" i="1"/>
  <c r="T17" i="1"/>
  <c r="S17" i="1"/>
  <c r="R17" i="1"/>
  <c r="U17" i="1"/>
  <c r="T15" i="1"/>
  <c r="S15" i="1"/>
  <c r="R15" i="1"/>
  <c r="U15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P3" i="1"/>
  <c r="P4" i="1"/>
  <c r="P5" i="1"/>
  <c r="P6" i="1"/>
  <c r="P7" i="1"/>
  <c r="P8" i="1"/>
  <c r="P9" i="1"/>
  <c r="P10" i="1"/>
  <c r="P11" i="1"/>
  <c r="P13" i="1"/>
  <c r="P14" i="1"/>
  <c r="D3" i="1"/>
  <c r="O3" i="1"/>
  <c r="O4" i="1"/>
  <c r="O5" i="1"/>
  <c r="O6" i="1"/>
  <c r="O7" i="1"/>
  <c r="O8" i="1"/>
  <c r="O9" i="1"/>
  <c r="O10" i="1"/>
  <c r="O11" i="1"/>
  <c r="O12" i="1"/>
  <c r="O13" i="1"/>
  <c r="D2" i="1"/>
  <c r="P2" i="1"/>
  <c r="O2" i="1"/>
  <c r="V15" i="1"/>
</calcChain>
</file>

<file path=xl/sharedStrings.xml><?xml version="1.0" encoding="utf-8"?>
<sst xmlns="http://schemas.openxmlformats.org/spreadsheetml/2006/main" count="230" uniqueCount="92">
  <si>
    <t>user</t>
    <phoneticPr fontId="1" type="noConversion"/>
  </si>
  <si>
    <t>buyin</t>
    <phoneticPr fontId="1" type="noConversion"/>
  </si>
  <si>
    <t>room</t>
    <phoneticPr fontId="1" type="noConversion"/>
  </si>
  <si>
    <t>tel</t>
    <phoneticPr fontId="1" type="noConversion"/>
  </si>
  <si>
    <t>net</t>
    <phoneticPr fontId="1" type="noConversion"/>
  </si>
  <si>
    <t>joan</t>
    <phoneticPr fontId="1" type="noConversion"/>
  </si>
  <si>
    <t>15824140644</t>
    <phoneticPr fontId="1" type="noConversion"/>
  </si>
  <si>
    <t>laughing</t>
    <phoneticPr fontId="1" type="noConversion"/>
  </si>
  <si>
    <t>13735467894</t>
  </si>
  <si>
    <t>虾米</t>
    <phoneticPr fontId="1" type="noConversion"/>
  </si>
  <si>
    <t>星际</t>
    <phoneticPr fontId="1" type="noConversion"/>
  </si>
  <si>
    <t>checkout</t>
    <phoneticPr fontId="1" type="noConversion"/>
  </si>
  <si>
    <t>start</t>
    <phoneticPr fontId="1" type="noConversion"/>
  </si>
  <si>
    <t>end</t>
    <phoneticPr fontId="1" type="noConversion"/>
  </si>
  <si>
    <t>duration</t>
    <phoneticPr fontId="1" type="noConversion"/>
  </si>
  <si>
    <t>vpip1</t>
    <phoneticPr fontId="1" type="noConversion"/>
  </si>
  <si>
    <t>flop1</t>
    <phoneticPr fontId="1" type="noConversion"/>
  </si>
  <si>
    <t>total1</t>
    <phoneticPr fontId="1" type="noConversion"/>
  </si>
  <si>
    <t>vpip2</t>
    <phoneticPr fontId="1" type="noConversion"/>
  </si>
  <si>
    <t>flop2</t>
    <phoneticPr fontId="1" type="noConversion"/>
  </si>
  <si>
    <t>total2</t>
    <phoneticPr fontId="1" type="noConversion"/>
  </si>
  <si>
    <t>hand</t>
    <phoneticPr fontId="1" type="noConversion"/>
  </si>
  <si>
    <t>vpip</t>
    <phoneticPr fontId="1" type="noConversion"/>
  </si>
  <si>
    <t>bigblind</t>
    <phoneticPr fontId="1" type="noConversion"/>
  </si>
  <si>
    <t>BB/100hand</t>
    <phoneticPr fontId="1" type="noConversion"/>
  </si>
  <si>
    <t>BB/hour</t>
    <phoneticPr fontId="1" type="noConversion"/>
  </si>
  <si>
    <t>joan</t>
    <phoneticPr fontId="1" type="noConversion"/>
  </si>
  <si>
    <t>laughing</t>
    <phoneticPr fontId="1" type="noConversion"/>
  </si>
  <si>
    <t>m4n</t>
    <phoneticPr fontId="1" type="noConversion"/>
  </si>
  <si>
    <t>钓鱼</t>
    <phoneticPr fontId="1" type="noConversion"/>
  </si>
  <si>
    <t>18657183201</t>
    <phoneticPr fontId="1" type="noConversion"/>
  </si>
  <si>
    <t>remark</t>
    <phoneticPr fontId="1" type="noConversion"/>
  </si>
  <si>
    <t>1/2</t>
  </si>
  <si>
    <t>1/2</t>
    <phoneticPr fontId="1" type="noConversion"/>
  </si>
  <si>
    <t>13486124717</t>
  </si>
  <si>
    <t>monoray</t>
    <phoneticPr fontId="1" type="noConversion"/>
  </si>
  <si>
    <t>小文</t>
    <phoneticPr fontId="1" type="noConversion"/>
  </si>
  <si>
    <t>HK</t>
    <phoneticPr fontId="1" type="noConversion"/>
  </si>
  <si>
    <t>KK</t>
    <phoneticPr fontId="1" type="noConversion"/>
  </si>
  <si>
    <t>13516815199</t>
    <phoneticPr fontId="1" type="noConversion"/>
  </si>
  <si>
    <t>鱼宝宝</t>
    <phoneticPr fontId="1" type="noConversion"/>
  </si>
  <si>
    <t>checkflag</t>
    <phoneticPr fontId="1" type="noConversion"/>
  </si>
  <si>
    <t>flop</t>
    <phoneticPr fontId="1" type="noConversion"/>
  </si>
  <si>
    <t>realnet</t>
    <phoneticPr fontId="1" type="noConversion"/>
  </si>
  <si>
    <t>行标签</t>
  </si>
  <si>
    <t>总计</t>
  </si>
  <si>
    <t>求和的hand</t>
  </si>
  <si>
    <t>值</t>
  </si>
  <si>
    <t>求和的flop</t>
  </si>
  <si>
    <t>求和的buyin</t>
  </si>
  <si>
    <t>求和的checkout</t>
  </si>
  <si>
    <t>求和的checkflag</t>
  </si>
  <si>
    <t>求和的net</t>
  </si>
  <si>
    <t>钓鱼</t>
  </si>
  <si>
    <t>starttime</t>
    <phoneticPr fontId="1" type="noConversion"/>
  </si>
  <si>
    <t>tips</t>
    <phoneticPr fontId="1" type="noConversion"/>
  </si>
  <si>
    <t>感觉1/2的桌上，打兆牌的人都弱</t>
    <phoneticPr fontId="1" type="noConversion"/>
  </si>
  <si>
    <t>1/2桌上，遇到加注，基本都是2对以上</t>
    <phoneticPr fontId="1" type="noConversion"/>
  </si>
  <si>
    <t>1/2桌上，河牌下注基本都是价值下注</t>
    <phoneticPr fontId="1" type="noConversion"/>
  </si>
  <si>
    <t>1/2桌上，多人或2人底池咋呼1次不成功，基本对方都有牌</t>
    <phoneticPr fontId="1" type="noConversion"/>
  </si>
  <si>
    <t>rec</t>
    <phoneticPr fontId="1" type="noConversion"/>
  </si>
  <si>
    <t>Axxxxx_rainbowl，翻pot河pot22下注，A7跟注</t>
    <phoneticPr fontId="1" type="noConversion"/>
  </si>
  <si>
    <t>TT，flop459,turnJ_rainbowl，下注被加注,45o</t>
    <phoneticPr fontId="1" type="noConversion"/>
  </si>
  <si>
    <t>K2888,river2/3pot38,被加注115，8x</t>
    <phoneticPr fontId="1" type="noConversion"/>
  </si>
  <si>
    <t>1/2桌上，preflop被3bet基本都是88以上大对子,AK,AQ等强牌</t>
    <phoneticPr fontId="1" type="noConversion"/>
  </si>
  <si>
    <t>heroAKopreflop6,短筹3bet18，JJ，spr1:2,flopJTc2s,check,turn,bet1/2pot,1:4</t>
    <phoneticPr fontId="1" type="noConversion"/>
  </si>
  <si>
    <t>vpip</t>
    <phoneticPr fontId="1" type="noConversion"/>
  </si>
  <si>
    <t>BB/100hand</t>
    <phoneticPr fontId="1" type="noConversion"/>
  </si>
  <si>
    <t>最大值的duration</t>
  </si>
  <si>
    <t>joan</t>
    <phoneticPr fontId="1" type="noConversion"/>
  </si>
  <si>
    <t>虾米</t>
  </si>
  <si>
    <t>虾米</t>
    <phoneticPr fontId="1" type="noConversion"/>
  </si>
  <si>
    <t>1/2/4</t>
    <phoneticPr fontId="1" type="noConversion"/>
  </si>
  <si>
    <t>5环</t>
  </si>
  <si>
    <t>5环</t>
    <phoneticPr fontId="1" type="noConversion"/>
  </si>
  <si>
    <t>兰桂坊</t>
    <phoneticPr fontId="1" type="noConversion"/>
  </si>
  <si>
    <t>小文</t>
  </si>
  <si>
    <t>该期视频需要回放，有1/2/4,1/2也有心得</t>
    <phoneticPr fontId="1" type="noConversion"/>
  </si>
  <si>
    <t>1/2桌上，preflop被4bet基本都是高对AA,KK等超强牌</t>
    <phoneticPr fontId="1" type="noConversion"/>
  </si>
  <si>
    <t>raise 6,3bet 17 QQ,4bet allin 200 AA</t>
    <phoneticPr fontId="1" type="noConversion"/>
  </si>
  <si>
    <t>求和的net2</t>
  </si>
  <si>
    <t>time</t>
    <phoneticPr fontId="1" type="noConversion"/>
  </si>
  <si>
    <t>hands</t>
    <phoneticPr fontId="1" type="noConversion"/>
  </si>
  <si>
    <t>bb/hour</t>
    <phoneticPr fontId="1" type="noConversion"/>
  </si>
  <si>
    <t>bb/100hand</t>
    <phoneticPr fontId="1" type="noConversion"/>
  </si>
  <si>
    <t>hands_sum</t>
    <phoneticPr fontId="1" type="noConversion"/>
  </si>
  <si>
    <t>duration_sum</t>
    <phoneticPr fontId="1" type="noConversion"/>
  </si>
  <si>
    <t>bb_net</t>
    <phoneticPr fontId="1" type="noConversion"/>
  </si>
  <si>
    <t>感觉1/2桌上,对激进玩家，中牌（顶对以上）后适当check，有时候比下注更有利润</t>
    <phoneticPr fontId="1" type="noConversion"/>
  </si>
  <si>
    <t>感觉1/2/4桌上,有位置中set且前位下注，适当跟注可能更有利润</t>
    <phoneticPr fontId="1" type="noConversion"/>
  </si>
  <si>
    <t>虾米</t>
    <phoneticPr fontId="1" type="noConversion"/>
  </si>
  <si>
    <t>5环／星际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</si>
</sst>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 "/>
    <numFmt numFmtId="177" formatCode="yyyy/mm/dd\ hh:mm;@"/>
    <numFmt numFmtId="178" formatCode="0.00_ "/>
    <numFmt numFmtId="179" formatCode="0.0%"/>
    <numFmt numFmtId="180" formatCode="0.0_ "/>
    <numFmt numFmtId="181" formatCode="0.0_);[Red]\(0.0\)"/>
    <numFmt numFmtId="182" formatCode="0_);[Red]\(0\)"/>
    <numFmt numFmtId="183" formatCode="yyyy/m/d;@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177" fontId="6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0" xfId="0" applyFont="1"/>
    <xf numFmtId="14" fontId="7" fillId="0" borderId="0" xfId="0" applyNumberFormat="1" applyFont="1"/>
    <xf numFmtId="176" fontId="7" fillId="0" borderId="0" xfId="0" applyNumberFormat="1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2" borderId="0" xfId="0" applyFont="1" applyFill="1"/>
    <xf numFmtId="179" fontId="4" fillId="2" borderId="0" xfId="0" applyNumberFormat="1" applyFont="1" applyFill="1"/>
    <xf numFmtId="178" fontId="4" fillId="2" borderId="0" xfId="0" applyNumberFormat="1" applyFont="1" applyFill="1"/>
    <xf numFmtId="176" fontId="7" fillId="3" borderId="0" xfId="0" applyNumberFormat="1" applyFont="1" applyFill="1"/>
    <xf numFmtId="49" fontId="7" fillId="0" borderId="0" xfId="0" applyNumberFormat="1" applyFont="1"/>
    <xf numFmtId="0" fontId="0" fillId="2" borderId="0" xfId="0" applyFill="1"/>
    <xf numFmtId="0" fontId="5" fillId="3" borderId="0" xfId="0" applyFont="1" applyFill="1"/>
    <xf numFmtId="179" fontId="0" fillId="0" borderId="0" xfId="0" applyNumberFormat="1"/>
    <xf numFmtId="0" fontId="8" fillId="0" borderId="0" xfId="0" pivotButton="1" applyFont="1"/>
    <xf numFmtId="0" fontId="8" fillId="0" borderId="0" xfId="0" applyFont="1"/>
    <xf numFmtId="0" fontId="8" fillId="0" borderId="0" xfId="0" applyNumberFormat="1" applyFont="1"/>
    <xf numFmtId="180" fontId="0" fillId="0" borderId="0" xfId="0" applyNumberFormat="1"/>
    <xf numFmtId="0" fontId="0" fillId="0" borderId="0" xfId="0" applyAlignment="1">
      <alignment horizontal="left" indent="2"/>
    </xf>
    <xf numFmtId="22" fontId="0" fillId="0" borderId="0" xfId="0" applyNumberFormat="1"/>
    <xf numFmtId="14" fontId="5" fillId="0" borderId="0" xfId="0" applyNumberFormat="1" applyFont="1"/>
    <xf numFmtId="0" fontId="5" fillId="2" borderId="0" xfId="0" applyFont="1" applyFill="1"/>
    <xf numFmtId="180" fontId="5" fillId="2" borderId="0" xfId="0" applyNumberFormat="1" applyFont="1" applyFill="1"/>
    <xf numFmtId="179" fontId="5" fillId="2" borderId="0" xfId="0" applyNumberFormat="1" applyFont="1" applyFill="1"/>
    <xf numFmtId="0" fontId="5" fillId="0" borderId="0" xfId="0" applyNumberFormat="1" applyFont="1"/>
    <xf numFmtId="180" fontId="0" fillId="2" borderId="0" xfId="0" applyNumberFormat="1" applyFill="1"/>
    <xf numFmtId="181" fontId="5" fillId="2" borderId="0" xfId="0" applyNumberFormat="1" applyFont="1" applyFill="1"/>
    <xf numFmtId="182" fontId="5" fillId="2" borderId="0" xfId="0" applyNumberFormat="1" applyFont="1" applyFill="1"/>
    <xf numFmtId="176" fontId="0" fillId="2" borderId="0" xfId="0" applyNumberFormat="1" applyFill="1"/>
    <xf numFmtId="183" fontId="7" fillId="0" borderId="0" xfId="0" applyNumberFormat="1" applyFont="1"/>
    <xf numFmtId="176" fontId="7" fillId="2" borderId="0" xfId="0" applyNumberFormat="1" applyFont="1" applyFill="1"/>
    <xf numFmtId="0" fontId="7" fillId="2" borderId="0" xfId="0" applyFont="1" applyFill="1"/>
    <xf numFmtId="177" fontId="7" fillId="0" borderId="0" xfId="0" applyNumberFormat="1" applyFont="1"/>
  </cellXfs>
  <cellStyles count="2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普通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" refreshedDate="42935.056013541667" createdVersion="4" refreshedVersion="4" minRefreshableVersion="3" recordCount="22">
  <cacheSource type="worksheet">
    <worksheetSource ref="A1:W1048576" sheet="rec"/>
  </cacheSource>
  <cacheFields count="23">
    <cacheField name="start" numFmtId="177">
      <sharedItems containsNonDate="0" containsDate="1" containsString="0" containsBlank="1" minDate="2017-06-05T20:00:00" maxDate="2017-07-18T22:56:00" count="9">
        <d v="2017-06-05T20:00:00"/>
        <d v="2017-06-08T20:00:00"/>
        <d v="2017-06-13T20:00:00"/>
        <d v="2017-06-18T20:00:00"/>
        <d v="2017-06-19T21:12:00"/>
        <d v="2017-07-09T15:09:00"/>
        <d v="2017-07-18T21:02:00"/>
        <d v="2017-07-18T22:56:00"/>
        <m/>
      </sharedItems>
    </cacheField>
    <cacheField name="user" numFmtId="0">
      <sharedItems containsBlank="1"/>
    </cacheField>
    <cacheField name="room" numFmtId="0">
      <sharedItems containsBlank="1" count="8">
        <s v="虾米"/>
        <s v="星际"/>
        <s v="钓鱼"/>
        <s v="小文"/>
        <s v="鱼宝宝"/>
        <s v="5环"/>
        <s v="兰桂坊"/>
        <m/>
      </sharedItems>
    </cacheField>
    <cacheField name="buyin" numFmtId="0">
      <sharedItems containsString="0" containsBlank="1" containsNumber="1" containsInteger="1" minValue="200" maxValue="500"/>
    </cacheField>
    <cacheField name="checkout" numFmtId="176">
      <sharedItems containsString="0" containsBlank="1" containsNumber="1" containsInteger="1" minValue="0" maxValue="1018"/>
    </cacheField>
    <cacheField name="checkflag" numFmtId="176">
      <sharedItems containsString="0" containsBlank="1" containsNumber="1" containsInteger="1" minValue="232" maxValue="988"/>
    </cacheField>
    <cacheField name="realnet" numFmtId="176">
      <sharedItems containsString="0" containsBlank="1" containsNumber="1" containsInteger="1" minValue="-200" maxValue="588" count="9">
        <m/>
        <n v="-174"/>
        <n v="308"/>
        <n v="67"/>
        <n v="103"/>
        <n v="-200"/>
        <n v="588"/>
        <n v="32"/>
        <n v="169"/>
      </sharedItems>
    </cacheField>
    <cacheField name="net" numFmtId="0">
      <sharedItems containsString="0" containsBlank="1" containsNumber="1" containsInteger="1" minValue="-200" maxValue="587"/>
    </cacheField>
    <cacheField name="end" numFmtId="0">
      <sharedItems containsNonDate="0" containsDate="1" containsString="0" containsBlank="1" minDate="2017-06-06T00:00:00" maxDate="2017-07-19T01:00:00"/>
    </cacheField>
    <cacheField name="total1" numFmtId="0">
      <sharedItems containsString="0" containsBlank="1" containsNumber="1" containsInteger="1" minValue="1509" maxValue="2584"/>
    </cacheField>
    <cacheField name="vpip1" numFmtId="0">
      <sharedItems containsString="0" containsBlank="1" containsNumber="1" minValue="0.61" maxValue="0.71"/>
    </cacheField>
    <cacheField name="total2" numFmtId="0">
      <sharedItems containsString="0" containsBlank="1" containsNumber="1" containsInteger="1" minValue="1753" maxValue="2816"/>
    </cacheField>
    <cacheField name="vpip2" numFmtId="0">
      <sharedItems containsString="0" containsBlank="1" containsNumber="1" minValue="0.57999999999999996" maxValue="0.64"/>
    </cacheField>
    <cacheField name="bigblind" numFmtId="0">
      <sharedItems containsString="0" containsBlank="1" containsNumber="1" containsInteger="1" minValue="2" maxValue="4" count="3">
        <n v="2"/>
        <n v="4"/>
        <m/>
      </sharedItems>
    </cacheField>
    <cacheField name="remark" numFmtId="49">
      <sharedItems containsBlank="1"/>
    </cacheField>
    <cacheField name="duration" numFmtId="0">
      <sharedItems containsString="0" containsBlank="1" containsNumber="1" minValue="1.88" maxValue="4.33"/>
    </cacheField>
    <cacheField name="hand" numFmtId="0">
      <sharedItems containsString="0" containsBlank="1" containsNumber="1" containsInteger="1" minValue="102" maxValue="249"/>
    </cacheField>
    <cacheField name="flop" numFmtId="0">
      <sharedItems containsString="0" containsBlank="1" containsNumber="1" containsInteger="1" minValue="10" maxValue="51"/>
    </cacheField>
    <cacheField name="flop1" numFmtId="0">
      <sharedItems containsString="0" containsBlank="1" containsNumber="1" containsInteger="1" minValue="1054" maxValue="1602"/>
    </cacheField>
    <cacheField name="flop2" numFmtId="0">
      <sharedItems containsString="0" containsBlank="1" containsNumber="1" containsInteger="1" minValue="1098" maxValue="1633"/>
    </cacheField>
    <cacheField name="vpip" numFmtId="179">
      <sharedItems containsString="0" containsBlank="1" containsNumber="1" minValue="9.8039215686274508E-2" maxValue="0.28205128205128205"/>
    </cacheField>
    <cacheField name="BB/100hand" numFmtId="178">
      <sharedItems containsString="0" containsBlank="1" containsNumber="1" minValue="-0.3493975903614458" maxValue="1.4387254901960784"/>
    </cacheField>
    <cacheField name="BB/hour" numFmtId="178">
      <sharedItems containsString="0" containsBlank="1" containsNumber="1" minValue="-25.188916876574307" maxValue="77.3684210526315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joan"/>
    <x v="0"/>
    <n v="200"/>
    <n v="0"/>
    <m/>
    <x v="0"/>
    <n v="-200"/>
    <d v="2017-06-06T00:00:00"/>
    <m/>
    <m/>
    <m/>
    <m/>
    <x v="0"/>
    <s v="1/2"/>
    <n v="4"/>
    <m/>
    <m/>
    <m/>
    <m/>
    <m/>
    <m/>
    <m/>
  </r>
  <r>
    <x v="0"/>
    <s v="laughing"/>
    <x v="1"/>
    <n v="200"/>
    <n v="170"/>
    <m/>
    <x v="0"/>
    <n v="-30"/>
    <d v="2017-06-06T00:00:00"/>
    <m/>
    <m/>
    <m/>
    <m/>
    <x v="0"/>
    <s v="1/2"/>
    <n v="4"/>
    <m/>
    <m/>
    <m/>
    <m/>
    <m/>
    <m/>
    <m/>
  </r>
  <r>
    <x v="1"/>
    <s v="joan"/>
    <x v="0"/>
    <n v="200"/>
    <n v="290"/>
    <m/>
    <x v="0"/>
    <n v="85"/>
    <d v="2017-06-09T00:00:00"/>
    <m/>
    <m/>
    <m/>
    <m/>
    <x v="0"/>
    <s v="1/2"/>
    <n v="4"/>
    <m/>
    <m/>
    <m/>
    <m/>
    <m/>
    <m/>
    <m/>
  </r>
  <r>
    <x v="1"/>
    <s v="laughing"/>
    <x v="1"/>
    <n v="200"/>
    <n v="222"/>
    <m/>
    <x v="0"/>
    <n v="20"/>
    <d v="2017-06-09T00:00:00"/>
    <m/>
    <m/>
    <m/>
    <m/>
    <x v="0"/>
    <s v="1/2"/>
    <n v="4"/>
    <m/>
    <m/>
    <m/>
    <m/>
    <m/>
    <m/>
    <m/>
  </r>
  <r>
    <x v="1"/>
    <s v="m4n"/>
    <x v="2"/>
    <n v="200"/>
    <n v="275"/>
    <m/>
    <x v="0"/>
    <n v="71"/>
    <d v="2017-06-09T00:00:00"/>
    <m/>
    <m/>
    <m/>
    <m/>
    <x v="0"/>
    <s v="1/2"/>
    <n v="4"/>
    <m/>
    <m/>
    <m/>
    <m/>
    <m/>
    <m/>
    <m/>
  </r>
  <r>
    <x v="2"/>
    <s v="joan"/>
    <x v="0"/>
    <n v="200"/>
    <n v="31"/>
    <m/>
    <x v="0"/>
    <n v="-169"/>
    <d v="2017-06-14T00:00:00"/>
    <m/>
    <m/>
    <m/>
    <m/>
    <x v="0"/>
    <s v="1/2"/>
    <n v="4"/>
    <m/>
    <m/>
    <m/>
    <m/>
    <m/>
    <m/>
    <m/>
  </r>
  <r>
    <x v="2"/>
    <s v="m4n"/>
    <x v="2"/>
    <n v="200"/>
    <n v="217"/>
    <m/>
    <x v="0"/>
    <n v="16"/>
    <d v="2017-06-14T00:00:00"/>
    <m/>
    <m/>
    <m/>
    <m/>
    <x v="0"/>
    <s v="1/2"/>
    <n v="4"/>
    <m/>
    <m/>
    <m/>
    <m/>
    <m/>
    <m/>
    <m/>
  </r>
  <r>
    <x v="3"/>
    <s v="joan"/>
    <x v="0"/>
    <n v="200"/>
    <n v="401"/>
    <m/>
    <x v="0"/>
    <n v="190"/>
    <d v="2017-06-19T00:00:00"/>
    <m/>
    <m/>
    <m/>
    <m/>
    <x v="0"/>
    <s v="1/2"/>
    <n v="4"/>
    <m/>
    <m/>
    <m/>
    <m/>
    <m/>
    <m/>
    <m/>
  </r>
  <r>
    <x v="3"/>
    <s v="laughing"/>
    <x v="1"/>
    <n v="200"/>
    <n v="194"/>
    <m/>
    <x v="0"/>
    <n v="-6"/>
    <d v="2017-06-19T00:00:00"/>
    <m/>
    <m/>
    <m/>
    <m/>
    <x v="0"/>
    <s v="1/2"/>
    <n v="4"/>
    <m/>
    <m/>
    <m/>
    <m/>
    <m/>
    <m/>
    <m/>
  </r>
  <r>
    <x v="3"/>
    <s v="m4n"/>
    <x v="2"/>
    <n v="200"/>
    <n v="215"/>
    <m/>
    <x v="0"/>
    <n v="14"/>
    <d v="2017-06-19T00:00:00"/>
    <m/>
    <m/>
    <m/>
    <m/>
    <x v="0"/>
    <s v="1/2"/>
    <n v="4"/>
    <m/>
    <m/>
    <m/>
    <m/>
    <m/>
    <m/>
    <m/>
  </r>
  <r>
    <x v="4"/>
    <s v="monoray"/>
    <x v="3"/>
    <n v="400"/>
    <n v="611"/>
    <m/>
    <x v="0"/>
    <n v="200"/>
    <d v="2017-06-20T00:00:00"/>
    <m/>
    <m/>
    <m/>
    <m/>
    <x v="0"/>
    <s v="1/2"/>
    <n v="2.8"/>
    <m/>
    <m/>
    <m/>
    <m/>
    <m/>
    <m/>
    <m/>
  </r>
  <r>
    <x v="4"/>
    <s v="joan"/>
    <x v="0"/>
    <n v="300"/>
    <n v="406"/>
    <m/>
    <x v="0"/>
    <n v="100"/>
    <d v="2017-06-20T00:00:00"/>
    <m/>
    <m/>
    <m/>
    <m/>
    <x v="0"/>
    <s v="1/2"/>
    <n v="2.8"/>
    <m/>
    <m/>
    <m/>
    <m/>
    <m/>
    <m/>
    <m/>
  </r>
  <r>
    <x v="4"/>
    <s v="m4n"/>
    <x v="2"/>
    <n v="200"/>
    <n v="191"/>
    <m/>
    <x v="0"/>
    <n v="-9"/>
    <d v="2017-06-20T00:00:00"/>
    <m/>
    <m/>
    <m/>
    <m/>
    <x v="0"/>
    <s v="1/2"/>
    <n v="2.8"/>
    <m/>
    <m/>
    <m/>
    <m/>
    <m/>
    <m/>
    <m/>
  </r>
  <r>
    <x v="5"/>
    <s v="laughing"/>
    <x v="1"/>
    <n v="500"/>
    <n v="326"/>
    <n v="326"/>
    <x v="1"/>
    <n v="-174"/>
    <d v="2017-07-09T19:25:00"/>
    <n v="1732"/>
    <n v="0.68"/>
    <n v="1981"/>
    <n v="0.62"/>
    <x v="0"/>
    <s v="1/2"/>
    <n v="4.2699999999999996"/>
    <n v="249"/>
    <n v="51"/>
    <n v="1177"/>
    <n v="1228"/>
    <n v="0.20481927710843373"/>
    <n v="-0.3493975903614458"/>
    <n v="-20.374707259953162"/>
  </r>
  <r>
    <x v="5"/>
    <s v="m4n"/>
    <x v="2"/>
    <n v="200"/>
    <n v="524"/>
    <n v="508"/>
    <x v="2"/>
    <n v="307"/>
    <d v="2017-07-09T17:47:00"/>
    <n v="2213"/>
    <n v="0.61"/>
    <n v="2379"/>
    <n v="0.57999999999999996"/>
    <x v="0"/>
    <s v="1/2"/>
    <n v="2.63"/>
    <n v="166"/>
    <n v="30"/>
    <n v="1349"/>
    <n v="1379"/>
    <n v="0.18072289156626506"/>
    <n v="0.92469879518072284"/>
    <n v="58.555133079847913"/>
  </r>
  <r>
    <x v="5"/>
    <s v="monoray"/>
    <x v="4"/>
    <n v="300"/>
    <n v="367"/>
    <n v="367"/>
    <x v="3"/>
    <n v="63"/>
    <d v="2017-07-09T19:29:00"/>
    <n v="1509"/>
    <n v="0.71"/>
    <n v="1753"/>
    <n v="0.64"/>
    <x v="0"/>
    <s v="1/2"/>
    <n v="4.33"/>
    <n v="244"/>
    <n v="50"/>
    <n v="1071"/>
    <n v="1121"/>
    <n v="0.20491803278688525"/>
    <n v="0.12909836065573771"/>
    <n v="7.7367205542725168"/>
  </r>
  <r>
    <x v="6"/>
    <s v="laughing"/>
    <x v="5"/>
    <n v="300"/>
    <n v="408"/>
    <n v="403"/>
    <x v="4"/>
    <n v="102"/>
    <d v="2017-07-19T00:32:00"/>
    <n v="2186"/>
    <n v="0.66"/>
    <n v="2320"/>
    <n v="0.63"/>
    <x v="0"/>
    <s v="1/2"/>
    <n v="3.5"/>
    <n v="134"/>
    <n v="19"/>
    <n v="1442"/>
    <n v="1461"/>
    <n v="0.1417910447761194"/>
    <n v="0.38059701492537312"/>
    <n v="14.714285714285714"/>
  </r>
  <r>
    <x v="6"/>
    <s v="m4n"/>
    <x v="2"/>
    <n v="200"/>
    <n v="207"/>
    <m/>
    <x v="5"/>
    <n v="6"/>
    <d v="2017-07-19T01:00:00"/>
    <n v="2584"/>
    <n v="0.62"/>
    <n v="2816"/>
    <n v="0.57999999999999996"/>
    <x v="0"/>
    <s v="1/2"/>
    <n v="3.97"/>
    <n v="232"/>
    <n v="31"/>
    <n v="1602"/>
    <n v="1633"/>
    <n v="0.1336206896551724"/>
    <n v="1.2931034482758621E-2"/>
    <n v="-25.188916876574307"/>
  </r>
  <r>
    <x v="6"/>
    <s v="monoray"/>
    <x v="6"/>
    <n v="400"/>
    <n v="1018"/>
    <n v="988"/>
    <x v="6"/>
    <n v="587"/>
    <d v="2017-07-18T22:56:00"/>
    <n v="1753"/>
    <n v="0.64"/>
    <n v="1855"/>
    <n v="0.61"/>
    <x v="1"/>
    <s v="1/2/4"/>
    <n v="1.9"/>
    <n v="102"/>
    <n v="10"/>
    <n v="1121"/>
    <n v="1131"/>
    <n v="9.8039215686274508E-2"/>
    <n v="1.4387254901960784"/>
    <n v="77.368421052631589"/>
  </r>
  <r>
    <x v="6"/>
    <s v="joan"/>
    <x v="0"/>
    <n v="200"/>
    <n v="232"/>
    <n v="232"/>
    <x v="7"/>
    <n v="30"/>
    <d v="2017-07-18T23:41:00"/>
    <n v="1674"/>
    <n v="0.63"/>
    <n v="1830"/>
    <n v="0.6"/>
    <x v="0"/>
    <s v="1/2"/>
    <n v="2.65"/>
    <n v="156"/>
    <n v="44"/>
    <n v="1054"/>
    <n v="1098"/>
    <n v="0.28205128205128205"/>
    <n v="9.6153846153846159E-2"/>
    <n v="6.0377358490566042"/>
  </r>
  <r>
    <x v="7"/>
    <s v="monoray"/>
    <x v="3"/>
    <n v="200"/>
    <n v="377"/>
    <n v="369"/>
    <x v="8"/>
    <n v="168"/>
    <d v="2017-07-19T00:49:00"/>
    <n v="1855"/>
    <n v="0.61"/>
    <n v="1967"/>
    <n v="0.59"/>
    <x v="0"/>
    <s v="1/2"/>
    <n v="1.88"/>
    <n v="112"/>
    <n v="29"/>
    <n v="1131"/>
    <n v="1160"/>
    <n v="0.25892857142857145"/>
    <n v="0.75"/>
    <n v="44.946808510638299"/>
  </r>
  <r>
    <x v="8"/>
    <m/>
    <x v="7"/>
    <m/>
    <m/>
    <m/>
    <x v="0"/>
    <m/>
    <m/>
    <m/>
    <m/>
    <m/>
    <m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D3:L13" firstHeaderRow="1" firstDataRow="2" firstDataCol="1"/>
  <pivotFields count="23">
    <pivotField axis="axisRow" showAll="0">
      <items count="10">
        <item h="1" x="0"/>
        <item h="1" x="1"/>
        <item h="1" x="2"/>
        <item h="1" x="3"/>
        <item h="1" x="4"/>
        <item h="1" x="5"/>
        <item h="1" x="8"/>
        <item x="6"/>
        <item x="7"/>
        <item t="default"/>
      </items>
    </pivotField>
    <pivotField showAll="0"/>
    <pivotField axis="axisRow" showAll="0">
      <items count="9">
        <item x="2"/>
        <item x="0"/>
        <item x="3"/>
        <item x="1"/>
        <item x="4"/>
        <item x="7"/>
        <item x="5"/>
        <item x="6"/>
        <item t="default"/>
      </items>
    </pivotField>
    <pivotField dataField="1" showAll="0"/>
    <pivotField dataField="1" showAll="0"/>
    <pivotField dataField="1" showAll="0"/>
    <pivotField showAll="0">
      <items count="10">
        <item x="5"/>
        <item x="1"/>
        <item x="7"/>
        <item x="3"/>
        <item x="4"/>
        <item x="8"/>
        <item x="2"/>
        <item x="6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h="1" x="2"/>
        <item h="1" x="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13"/>
    <field x="2"/>
  </rowFields>
  <rowItems count="9">
    <i>
      <x v="7"/>
    </i>
    <i r="1">
      <x/>
    </i>
    <i r="2">
      <x/>
    </i>
    <i r="2">
      <x v="1"/>
    </i>
    <i r="2">
      <x v="6"/>
    </i>
    <i>
      <x v="8"/>
    </i>
    <i r="1">
      <x/>
    </i>
    <i r="2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的hand" fld="16" baseField="0" baseItem="0"/>
    <dataField name="求和的flop" fld="17" baseField="0" baseItem="0"/>
    <dataField name="求和的net2" fld="7" baseField="0" baseItem="0"/>
    <dataField name="求和的buyin" fld="3" baseField="0" baseItem="0"/>
    <dataField name="求和的checkout" fld="4" baseField="0" baseItem="0"/>
    <dataField name="求和的net" fld="7" baseField="0" baseItem="0"/>
    <dataField name="求和的checkflag" fld="5" baseField="0" baseItem="0"/>
    <dataField name="最大值的duration" fld="15" subtotal="max" baseField="0" baseItem="0"/>
  </dataFields>
  <formats count="10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field="-2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">
      <pivotArea field="-2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F26" sqref="F26"/>
    </sheetView>
  </sheetViews>
  <sheetFormatPr baseColWidth="10" defaultColWidth="17.6640625" defaultRowHeight="14" x14ac:dyDescent="0"/>
  <cols>
    <col min="1" max="1" width="16.33203125" style="4" bestFit="1" customWidth="1"/>
    <col min="2" max="2" width="9" style="2" bestFit="1" customWidth="1"/>
    <col min="3" max="3" width="7.1640625" style="2" bestFit="1" customWidth="1"/>
    <col min="4" max="4" width="6.33203125" style="5" bestFit="1" customWidth="1"/>
    <col min="5" max="5" width="9.1640625" style="9" bestFit="1" customWidth="1"/>
    <col min="6" max="6" width="10" style="18" bestFit="1" customWidth="1"/>
    <col min="7" max="7" width="11.33203125" style="38" customWidth="1"/>
    <col min="8" max="8" width="7.33203125" style="6" bestFit="1" customWidth="1"/>
    <col min="9" max="9" width="6.33203125" style="6" bestFit="1" customWidth="1"/>
    <col min="10" max="10" width="7.33203125" style="6" bestFit="1" customWidth="1"/>
    <col min="11" max="11" width="6.33203125" style="6" bestFit="1" customWidth="1"/>
    <col min="12" max="12" width="9.1640625" style="6" bestFit="1" customWidth="1"/>
    <col min="13" max="13" width="7.1640625" style="19" bestFit="1" customWidth="1"/>
    <col min="14" max="14" width="8.1640625" style="39" bestFit="1" customWidth="1"/>
    <col min="15" max="15" width="5.6640625" style="40" bestFit="1" customWidth="1"/>
    <col min="16" max="16" width="9.1640625" style="15" bestFit="1" customWidth="1"/>
    <col min="17" max="18" width="5.5" style="15" bestFit="1" customWidth="1"/>
    <col min="19" max="20" width="6.33203125" style="15" bestFit="1" customWidth="1"/>
    <col min="21" max="21" width="6.33203125" style="16" bestFit="1" customWidth="1"/>
    <col min="22" max="22" width="11" style="17" bestFit="1" customWidth="1"/>
    <col min="23" max="23" width="9.5" style="17" customWidth="1"/>
    <col min="24" max="24" width="11.6640625" style="3" bestFit="1" customWidth="1"/>
    <col min="25" max="16384" width="17.6640625" style="2"/>
  </cols>
  <sheetData>
    <row r="1" spans="1:24">
      <c r="A1" s="4" t="s">
        <v>12</v>
      </c>
      <c r="B1" s="2" t="s">
        <v>0</v>
      </c>
      <c r="C1" s="2" t="s">
        <v>2</v>
      </c>
      <c r="D1" s="5" t="s">
        <v>1</v>
      </c>
      <c r="E1" s="9" t="s">
        <v>11</v>
      </c>
      <c r="F1" s="18" t="s">
        <v>41</v>
      </c>
      <c r="G1" s="38" t="s">
        <v>13</v>
      </c>
      <c r="H1" s="6" t="s">
        <v>17</v>
      </c>
      <c r="I1" s="6" t="s">
        <v>15</v>
      </c>
      <c r="J1" s="6" t="s">
        <v>20</v>
      </c>
      <c r="K1" s="6" t="s">
        <v>18</v>
      </c>
      <c r="L1" s="6" t="s">
        <v>23</v>
      </c>
      <c r="M1" s="19" t="s">
        <v>31</v>
      </c>
      <c r="N1" s="39" t="s">
        <v>43</v>
      </c>
      <c r="O1" s="40" t="s">
        <v>4</v>
      </c>
      <c r="P1" s="15" t="s">
        <v>14</v>
      </c>
      <c r="Q1" s="15" t="s">
        <v>21</v>
      </c>
      <c r="R1" s="15" t="s">
        <v>42</v>
      </c>
      <c r="S1" s="15" t="s">
        <v>16</v>
      </c>
      <c r="T1" s="15" t="s">
        <v>19</v>
      </c>
      <c r="U1" s="16" t="s">
        <v>22</v>
      </c>
      <c r="V1" s="17" t="s">
        <v>24</v>
      </c>
      <c r="W1" s="17" t="s">
        <v>25</v>
      </c>
      <c r="X1" s="3" t="s">
        <v>3</v>
      </c>
    </row>
    <row r="2" spans="1:24">
      <c r="A2" s="41">
        <v>42891.833333333336</v>
      </c>
      <c r="B2" s="2" t="s">
        <v>5</v>
      </c>
      <c r="C2" s="2" t="s">
        <v>9</v>
      </c>
      <c r="D2" s="6">
        <f>200</f>
        <v>200</v>
      </c>
      <c r="E2" s="9">
        <v>0</v>
      </c>
      <c r="G2" s="38">
        <v>42892</v>
      </c>
      <c r="L2" s="6">
        <v>2</v>
      </c>
      <c r="M2" s="19" t="s">
        <v>33</v>
      </c>
      <c r="O2" s="40">
        <f t="shared" ref="O2:O22" si="0">IF(E2&gt;D2,INT((E2-D2)*0.95),E2-D2)</f>
        <v>-200</v>
      </c>
      <c r="P2" s="15">
        <f t="shared" ref="P2:P22" si="1">ROUND((G2-A2)*24,2)</f>
        <v>4</v>
      </c>
      <c r="X2" s="3" t="s">
        <v>6</v>
      </c>
    </row>
    <row r="3" spans="1:24">
      <c r="A3" s="41">
        <v>42891.833333333336</v>
      </c>
      <c r="B3" s="2" t="s">
        <v>7</v>
      </c>
      <c r="C3" s="2" t="s">
        <v>10</v>
      </c>
      <c r="D3" s="6">
        <f>200</f>
        <v>200</v>
      </c>
      <c r="E3" s="9">
        <v>170</v>
      </c>
      <c r="G3" s="38">
        <v>42892</v>
      </c>
      <c r="L3" s="6">
        <v>2</v>
      </c>
      <c r="M3" s="19" t="s">
        <v>33</v>
      </c>
      <c r="O3" s="40">
        <f t="shared" si="0"/>
        <v>-30</v>
      </c>
      <c r="P3" s="15">
        <f t="shared" si="1"/>
        <v>4</v>
      </c>
      <c r="X3" s="3" t="s">
        <v>8</v>
      </c>
    </row>
    <row r="4" spans="1:24">
      <c r="A4" s="41">
        <v>42894.833333333336</v>
      </c>
      <c r="B4" s="2" t="s">
        <v>26</v>
      </c>
      <c r="C4" s="2" t="s">
        <v>9</v>
      </c>
      <c r="D4" s="6">
        <f>200</f>
        <v>200</v>
      </c>
      <c r="E4" s="9">
        <f>D4+90</f>
        <v>290</v>
      </c>
      <c r="G4" s="38">
        <v>42895</v>
      </c>
      <c r="L4" s="6">
        <v>2</v>
      </c>
      <c r="M4" s="19" t="s">
        <v>32</v>
      </c>
      <c r="O4" s="40">
        <f t="shared" si="0"/>
        <v>85</v>
      </c>
      <c r="P4" s="15">
        <f t="shared" si="1"/>
        <v>4</v>
      </c>
      <c r="X4" s="3" t="s">
        <v>6</v>
      </c>
    </row>
    <row r="5" spans="1:24">
      <c r="A5" s="41">
        <v>42894.833333333336</v>
      </c>
      <c r="B5" s="2" t="s">
        <v>27</v>
      </c>
      <c r="C5" s="2" t="s">
        <v>10</v>
      </c>
      <c r="D5" s="6">
        <f>200</f>
        <v>200</v>
      </c>
      <c r="E5" s="9">
        <f>D5+22</f>
        <v>222</v>
      </c>
      <c r="G5" s="38">
        <v>42895</v>
      </c>
      <c r="L5" s="6">
        <v>2</v>
      </c>
      <c r="M5" s="19" t="s">
        <v>32</v>
      </c>
      <c r="O5" s="40">
        <f t="shared" si="0"/>
        <v>20</v>
      </c>
      <c r="P5" s="15">
        <f t="shared" si="1"/>
        <v>4</v>
      </c>
      <c r="X5" s="3" t="s">
        <v>8</v>
      </c>
    </row>
    <row r="6" spans="1:24">
      <c r="A6" s="41">
        <v>42894.833333333336</v>
      </c>
      <c r="B6" s="2" t="s">
        <v>28</v>
      </c>
      <c r="C6" s="2" t="s">
        <v>29</v>
      </c>
      <c r="D6" s="6">
        <f>200</f>
        <v>200</v>
      </c>
      <c r="E6" s="9">
        <f>D6+75</f>
        <v>275</v>
      </c>
      <c r="G6" s="38">
        <v>42895</v>
      </c>
      <c r="L6" s="6">
        <v>2</v>
      </c>
      <c r="M6" s="19" t="s">
        <v>32</v>
      </c>
      <c r="O6" s="40">
        <f t="shared" si="0"/>
        <v>71</v>
      </c>
      <c r="P6" s="15">
        <f t="shared" si="1"/>
        <v>4</v>
      </c>
      <c r="X6" s="3" t="s">
        <v>30</v>
      </c>
    </row>
    <row r="7" spans="1:24">
      <c r="A7" s="41">
        <v>42899.833333333336</v>
      </c>
      <c r="B7" s="2" t="s">
        <v>26</v>
      </c>
      <c r="C7" s="2" t="s">
        <v>9</v>
      </c>
      <c r="D7" s="6">
        <f>200</f>
        <v>200</v>
      </c>
      <c r="E7" s="9">
        <f>D7-169</f>
        <v>31</v>
      </c>
      <c r="G7" s="38">
        <v>42900</v>
      </c>
      <c r="L7" s="6">
        <v>2</v>
      </c>
      <c r="M7" s="19" t="s">
        <v>32</v>
      </c>
      <c r="O7" s="40">
        <f t="shared" si="0"/>
        <v>-169</v>
      </c>
      <c r="P7" s="15">
        <f t="shared" si="1"/>
        <v>4</v>
      </c>
      <c r="X7" s="3" t="s">
        <v>6</v>
      </c>
    </row>
    <row r="8" spans="1:24">
      <c r="A8" s="41">
        <v>42899.833333333336</v>
      </c>
      <c r="B8" s="2" t="s">
        <v>28</v>
      </c>
      <c r="C8" s="2" t="s">
        <v>29</v>
      </c>
      <c r="D8" s="6">
        <f>200</f>
        <v>200</v>
      </c>
      <c r="E8" s="9">
        <f>D8+17</f>
        <v>217</v>
      </c>
      <c r="G8" s="38">
        <v>42900</v>
      </c>
      <c r="L8" s="6">
        <v>2</v>
      </c>
      <c r="M8" s="19" t="s">
        <v>32</v>
      </c>
      <c r="O8" s="40">
        <f t="shared" si="0"/>
        <v>16</v>
      </c>
      <c r="P8" s="15">
        <f t="shared" si="1"/>
        <v>4</v>
      </c>
      <c r="X8" s="3" t="s">
        <v>30</v>
      </c>
    </row>
    <row r="9" spans="1:24">
      <c r="A9" s="41">
        <v>42904.833333333336</v>
      </c>
      <c r="B9" s="2" t="s">
        <v>26</v>
      </c>
      <c r="C9" s="2" t="s">
        <v>9</v>
      </c>
      <c r="D9" s="6">
        <f>200</f>
        <v>200</v>
      </c>
      <c r="E9" s="9">
        <f>D9+201</f>
        <v>401</v>
      </c>
      <c r="G9" s="38">
        <v>42905</v>
      </c>
      <c r="L9" s="6">
        <v>2</v>
      </c>
      <c r="M9" s="19" t="s">
        <v>32</v>
      </c>
      <c r="O9" s="40">
        <f t="shared" si="0"/>
        <v>190</v>
      </c>
      <c r="P9" s="15">
        <f t="shared" si="1"/>
        <v>4</v>
      </c>
      <c r="X9" s="3" t="s">
        <v>6</v>
      </c>
    </row>
    <row r="10" spans="1:24">
      <c r="A10" s="41">
        <v>42904.833333333336</v>
      </c>
      <c r="B10" s="2" t="s">
        <v>27</v>
      </c>
      <c r="C10" s="2" t="s">
        <v>10</v>
      </c>
      <c r="D10" s="6">
        <f>200</f>
        <v>200</v>
      </c>
      <c r="E10" s="9">
        <f>D10-6</f>
        <v>194</v>
      </c>
      <c r="G10" s="38">
        <v>42905</v>
      </c>
      <c r="L10" s="6">
        <v>2</v>
      </c>
      <c r="M10" s="19" t="s">
        <v>32</v>
      </c>
      <c r="O10" s="40">
        <f t="shared" si="0"/>
        <v>-6</v>
      </c>
      <c r="P10" s="15">
        <f t="shared" si="1"/>
        <v>4</v>
      </c>
      <c r="X10" s="3" t="s">
        <v>8</v>
      </c>
    </row>
    <row r="11" spans="1:24">
      <c r="A11" s="41">
        <v>42904.833333333336</v>
      </c>
      <c r="B11" s="2" t="s">
        <v>28</v>
      </c>
      <c r="C11" s="2" t="s">
        <v>29</v>
      </c>
      <c r="D11" s="6">
        <f>200</f>
        <v>200</v>
      </c>
      <c r="E11" s="9">
        <f>D11+15</f>
        <v>215</v>
      </c>
      <c r="G11" s="38">
        <v>42905</v>
      </c>
      <c r="L11" s="6">
        <v>2</v>
      </c>
      <c r="M11" s="19" t="s">
        <v>32</v>
      </c>
      <c r="O11" s="40">
        <f t="shared" si="0"/>
        <v>14</v>
      </c>
      <c r="P11" s="15">
        <f t="shared" si="1"/>
        <v>4</v>
      </c>
      <c r="X11" s="3" t="s">
        <v>30</v>
      </c>
    </row>
    <row r="12" spans="1:24">
      <c r="A12" s="41">
        <v>42905.883333333331</v>
      </c>
      <c r="B12" s="2" t="s">
        <v>35</v>
      </c>
      <c r="C12" s="2" t="s">
        <v>36</v>
      </c>
      <c r="D12" s="6">
        <f>200+200</f>
        <v>400</v>
      </c>
      <c r="E12" s="9">
        <f>D12+211</f>
        <v>611</v>
      </c>
      <c r="G12" s="38">
        <v>42906</v>
      </c>
      <c r="L12" s="6">
        <v>2</v>
      </c>
      <c r="M12" s="19" t="s">
        <v>32</v>
      </c>
      <c r="O12" s="40">
        <f t="shared" si="0"/>
        <v>200</v>
      </c>
      <c r="P12" s="15">
        <f t="shared" si="1"/>
        <v>2.8</v>
      </c>
      <c r="X12" s="3" t="s">
        <v>34</v>
      </c>
    </row>
    <row r="13" spans="1:24">
      <c r="A13" s="41">
        <v>42905.883333333331</v>
      </c>
      <c r="B13" s="2" t="s">
        <v>26</v>
      </c>
      <c r="C13" s="2" t="s">
        <v>9</v>
      </c>
      <c r="D13" s="6">
        <f>300</f>
        <v>300</v>
      </c>
      <c r="E13" s="9">
        <f>D13+106</f>
        <v>406</v>
      </c>
      <c r="G13" s="38">
        <v>42906</v>
      </c>
      <c r="L13" s="6">
        <v>2</v>
      </c>
      <c r="M13" s="19" t="s">
        <v>32</v>
      </c>
      <c r="O13" s="40">
        <f t="shared" si="0"/>
        <v>100</v>
      </c>
      <c r="P13" s="15">
        <f t="shared" si="1"/>
        <v>2.8</v>
      </c>
      <c r="X13" s="3" t="s">
        <v>6</v>
      </c>
    </row>
    <row r="14" spans="1:24">
      <c r="A14" s="41">
        <v>42905.883333333331</v>
      </c>
      <c r="B14" s="2" t="s">
        <v>28</v>
      </c>
      <c r="C14" s="2" t="s">
        <v>29</v>
      </c>
      <c r="D14" s="6">
        <f>200</f>
        <v>200</v>
      </c>
      <c r="E14" s="9">
        <f>D14-9</f>
        <v>191</v>
      </c>
      <c r="G14" s="38">
        <v>42906</v>
      </c>
      <c r="L14" s="6">
        <v>2</v>
      </c>
      <c r="M14" s="19" t="s">
        <v>32</v>
      </c>
      <c r="O14" s="40">
        <f t="shared" si="0"/>
        <v>-9</v>
      </c>
      <c r="P14" s="15">
        <f t="shared" si="1"/>
        <v>2.8</v>
      </c>
      <c r="X14" s="3" t="s">
        <v>30</v>
      </c>
    </row>
    <row r="15" spans="1:24">
      <c r="A15" s="41">
        <v>42925.631249999999</v>
      </c>
      <c r="B15" s="2" t="s">
        <v>7</v>
      </c>
      <c r="C15" s="2" t="s">
        <v>10</v>
      </c>
      <c r="D15" s="6">
        <f>200+300</f>
        <v>500</v>
      </c>
      <c r="E15" s="9">
        <f>D15-174</f>
        <v>326</v>
      </c>
      <c r="F15" s="18">
        <v>326</v>
      </c>
      <c r="G15" s="38">
        <v>42925.809027777781</v>
      </c>
      <c r="H15" s="6">
        <v>1732</v>
      </c>
      <c r="I15" s="6">
        <v>0.68</v>
      </c>
      <c r="J15" s="6">
        <v>1981</v>
      </c>
      <c r="K15" s="6">
        <v>0.62</v>
      </c>
      <c r="L15" s="6">
        <v>2</v>
      </c>
      <c r="M15" s="19" t="s">
        <v>32</v>
      </c>
      <c r="N15" s="39">
        <f t="shared" ref="N15:N24" si="2">F15-D15</f>
        <v>-174</v>
      </c>
      <c r="O15" s="40">
        <f t="shared" si="0"/>
        <v>-174</v>
      </c>
      <c r="P15" s="15">
        <f t="shared" si="1"/>
        <v>4.2699999999999996</v>
      </c>
      <c r="Q15" s="15">
        <f t="shared" ref="Q15:Q22" si="3">J15-H15</f>
        <v>249</v>
      </c>
      <c r="R15" s="15">
        <f t="shared" ref="R15:R22" si="4">T15-S15</f>
        <v>51</v>
      </c>
      <c r="S15" s="15">
        <f t="shared" ref="S15:S22" si="5">INT(H15*I15)</f>
        <v>1177</v>
      </c>
      <c r="T15" s="15">
        <f t="shared" ref="T15:T22" si="6">INT(J15*K15)</f>
        <v>1228</v>
      </c>
      <c r="U15" s="16">
        <f t="shared" ref="U15:U22" si="7">R15/Q15</f>
        <v>0.20481927710843373</v>
      </c>
      <c r="V15" s="17">
        <f t="shared" ref="V15:V22" si="8">O15/Q15/L15</f>
        <v>-0.3493975903614458</v>
      </c>
      <c r="W15" s="17">
        <f>O15/P15/L15</f>
        <v>-20.374707259953162</v>
      </c>
      <c r="X15" s="3" t="s">
        <v>8</v>
      </c>
    </row>
    <row r="16" spans="1:24">
      <c r="A16" s="41">
        <v>42925.631249999999</v>
      </c>
      <c r="B16" s="2" t="s">
        <v>28</v>
      </c>
      <c r="C16" s="2" t="s">
        <v>29</v>
      </c>
      <c r="D16" s="6">
        <v>200</v>
      </c>
      <c r="E16" s="9">
        <v>524</v>
      </c>
      <c r="F16" s="18">
        <v>508</v>
      </c>
      <c r="G16" s="38">
        <v>42925.740972222222</v>
      </c>
      <c r="H16" s="6">
        <v>2213</v>
      </c>
      <c r="I16" s="6">
        <v>0.61</v>
      </c>
      <c r="J16" s="6">
        <v>2379</v>
      </c>
      <c r="K16" s="6">
        <v>0.57999999999999996</v>
      </c>
      <c r="L16" s="6">
        <v>2</v>
      </c>
      <c r="M16" s="19" t="s">
        <v>32</v>
      </c>
      <c r="N16" s="39">
        <f t="shared" si="2"/>
        <v>308</v>
      </c>
      <c r="O16" s="40">
        <f t="shared" si="0"/>
        <v>307</v>
      </c>
      <c r="P16" s="15">
        <f t="shared" si="1"/>
        <v>2.63</v>
      </c>
      <c r="Q16" s="15">
        <f t="shared" si="3"/>
        <v>166</v>
      </c>
      <c r="R16" s="15">
        <f t="shared" si="4"/>
        <v>30</v>
      </c>
      <c r="S16" s="15">
        <f t="shared" si="5"/>
        <v>1349</v>
      </c>
      <c r="T16" s="15">
        <f t="shared" si="6"/>
        <v>1379</v>
      </c>
      <c r="U16" s="16">
        <f t="shared" si="7"/>
        <v>0.18072289156626506</v>
      </c>
      <c r="V16" s="17">
        <f t="shared" si="8"/>
        <v>0.92469879518072284</v>
      </c>
      <c r="W16" s="17">
        <f t="shared" ref="W16:W24" si="9">O16/P16/L16</f>
        <v>58.365019011406844</v>
      </c>
      <c r="X16" s="3" t="s">
        <v>30</v>
      </c>
    </row>
    <row r="17" spans="1:24">
      <c r="A17" s="41">
        <v>42925.631249999999</v>
      </c>
      <c r="B17" s="2" t="s">
        <v>35</v>
      </c>
      <c r="C17" s="2" t="s">
        <v>40</v>
      </c>
      <c r="D17" s="6">
        <v>300</v>
      </c>
      <c r="E17" s="9">
        <v>367</v>
      </c>
      <c r="F17" s="18">
        <v>367</v>
      </c>
      <c r="G17" s="38">
        <v>42925.811805555553</v>
      </c>
      <c r="H17" s="6">
        <v>1509</v>
      </c>
      <c r="I17" s="6">
        <v>0.71</v>
      </c>
      <c r="J17" s="6">
        <v>1753</v>
      </c>
      <c r="K17" s="6">
        <v>0.64</v>
      </c>
      <c r="L17" s="6">
        <v>2</v>
      </c>
      <c r="M17" s="19" t="s">
        <v>32</v>
      </c>
      <c r="N17" s="39">
        <f t="shared" si="2"/>
        <v>67</v>
      </c>
      <c r="O17" s="40">
        <f t="shared" si="0"/>
        <v>63</v>
      </c>
      <c r="P17" s="15">
        <f t="shared" si="1"/>
        <v>4.33</v>
      </c>
      <c r="Q17" s="15">
        <f t="shared" si="3"/>
        <v>244</v>
      </c>
      <c r="R17" s="15">
        <f t="shared" si="4"/>
        <v>50</v>
      </c>
      <c r="S17" s="15">
        <f t="shared" si="5"/>
        <v>1071</v>
      </c>
      <c r="T17" s="15">
        <f t="shared" si="6"/>
        <v>1121</v>
      </c>
      <c r="U17" s="16">
        <f t="shared" si="7"/>
        <v>0.20491803278688525</v>
      </c>
      <c r="V17" s="17">
        <f t="shared" si="8"/>
        <v>0.12909836065573771</v>
      </c>
      <c r="W17" s="17">
        <f t="shared" si="9"/>
        <v>7.274826789838337</v>
      </c>
      <c r="X17" s="3" t="s">
        <v>34</v>
      </c>
    </row>
    <row r="18" spans="1:24">
      <c r="A18" s="41">
        <v>42934.876388888886</v>
      </c>
      <c r="B18" s="2" t="s">
        <v>7</v>
      </c>
      <c r="C18" s="2" t="s">
        <v>74</v>
      </c>
      <c r="D18" s="6">
        <f>200+100</f>
        <v>300</v>
      </c>
      <c r="E18" s="9">
        <f>D18+108</f>
        <v>408</v>
      </c>
      <c r="F18" s="18">
        <v>403</v>
      </c>
      <c r="G18" s="38">
        <v>42935.022222222222</v>
      </c>
      <c r="H18" s="6">
        <v>2186</v>
      </c>
      <c r="I18" s="6">
        <v>0.66</v>
      </c>
      <c r="J18" s="6">
        <v>2320</v>
      </c>
      <c r="K18" s="6">
        <v>0.63</v>
      </c>
      <c r="L18" s="6">
        <v>2</v>
      </c>
      <c r="M18" s="19" t="s">
        <v>32</v>
      </c>
      <c r="N18" s="39">
        <f t="shared" si="2"/>
        <v>103</v>
      </c>
      <c r="O18" s="40">
        <f t="shared" si="0"/>
        <v>102</v>
      </c>
      <c r="P18" s="15">
        <f t="shared" si="1"/>
        <v>3.5</v>
      </c>
      <c r="Q18" s="15">
        <f t="shared" si="3"/>
        <v>134</v>
      </c>
      <c r="R18" s="15">
        <f t="shared" si="4"/>
        <v>19</v>
      </c>
      <c r="S18" s="15">
        <f t="shared" si="5"/>
        <v>1442</v>
      </c>
      <c r="T18" s="15">
        <f t="shared" si="6"/>
        <v>1461</v>
      </c>
      <c r="U18" s="16">
        <f t="shared" si="7"/>
        <v>0.1417910447761194</v>
      </c>
      <c r="V18" s="17">
        <f t="shared" si="8"/>
        <v>0.38059701492537312</v>
      </c>
      <c r="W18" s="17">
        <f t="shared" si="9"/>
        <v>14.571428571428571</v>
      </c>
      <c r="X18" s="3" t="s">
        <v>8</v>
      </c>
    </row>
    <row r="19" spans="1:24">
      <c r="A19" s="41">
        <v>42934.876388888886</v>
      </c>
      <c r="B19" s="2" t="s">
        <v>28</v>
      </c>
      <c r="C19" s="2" t="s">
        <v>29</v>
      </c>
      <c r="D19" s="6">
        <v>200</v>
      </c>
      <c r="E19" s="9">
        <f>D19+7</f>
        <v>207</v>
      </c>
      <c r="F19" s="18">
        <v>207</v>
      </c>
      <c r="G19" s="38">
        <v>42935.041666666664</v>
      </c>
      <c r="H19" s="6">
        <v>2584</v>
      </c>
      <c r="I19" s="6">
        <v>0.62</v>
      </c>
      <c r="J19" s="6">
        <v>2816</v>
      </c>
      <c r="K19" s="6">
        <v>0.57999999999999996</v>
      </c>
      <c r="L19" s="6">
        <v>2</v>
      </c>
      <c r="M19" s="19" t="s">
        <v>32</v>
      </c>
      <c r="N19" s="39">
        <f t="shared" si="2"/>
        <v>7</v>
      </c>
      <c r="O19" s="40">
        <f t="shared" si="0"/>
        <v>6</v>
      </c>
      <c r="P19" s="15">
        <f t="shared" si="1"/>
        <v>3.97</v>
      </c>
      <c r="Q19" s="15">
        <f t="shared" si="3"/>
        <v>232</v>
      </c>
      <c r="R19" s="15">
        <f t="shared" si="4"/>
        <v>31</v>
      </c>
      <c r="S19" s="15">
        <f t="shared" si="5"/>
        <v>1602</v>
      </c>
      <c r="T19" s="15">
        <f t="shared" si="6"/>
        <v>1633</v>
      </c>
      <c r="U19" s="16">
        <f t="shared" si="7"/>
        <v>0.1336206896551724</v>
      </c>
      <c r="V19" s="17">
        <f t="shared" si="8"/>
        <v>1.2931034482758621E-2</v>
      </c>
      <c r="W19" s="17">
        <f t="shared" si="9"/>
        <v>0.75566750629722923</v>
      </c>
      <c r="X19" s="3" t="s">
        <v>30</v>
      </c>
    </row>
    <row r="20" spans="1:24">
      <c r="A20" s="41">
        <v>42934.876388888886</v>
      </c>
      <c r="B20" s="2" t="s">
        <v>35</v>
      </c>
      <c r="C20" s="2" t="s">
        <v>75</v>
      </c>
      <c r="D20" s="6">
        <f>400</f>
        <v>400</v>
      </c>
      <c r="E20" s="9">
        <f>D20+618</f>
        <v>1018</v>
      </c>
      <c r="F20" s="18">
        <v>988</v>
      </c>
      <c r="G20" s="38">
        <v>42934.955555555556</v>
      </c>
      <c r="H20" s="6">
        <v>1753</v>
      </c>
      <c r="I20" s="6">
        <v>0.64</v>
      </c>
      <c r="J20" s="6">
        <v>1855</v>
      </c>
      <c r="K20" s="6">
        <v>0.61</v>
      </c>
      <c r="L20" s="6">
        <v>4</v>
      </c>
      <c r="M20" s="19" t="s">
        <v>72</v>
      </c>
      <c r="N20" s="39">
        <f t="shared" si="2"/>
        <v>588</v>
      </c>
      <c r="O20" s="40">
        <f t="shared" si="0"/>
        <v>587</v>
      </c>
      <c r="P20" s="15">
        <f t="shared" si="1"/>
        <v>1.9</v>
      </c>
      <c r="Q20" s="15">
        <f t="shared" si="3"/>
        <v>102</v>
      </c>
      <c r="R20" s="15">
        <f t="shared" si="4"/>
        <v>10</v>
      </c>
      <c r="S20" s="15">
        <f t="shared" si="5"/>
        <v>1121</v>
      </c>
      <c r="T20" s="15">
        <f t="shared" si="6"/>
        <v>1131</v>
      </c>
      <c r="U20" s="16">
        <f t="shared" si="7"/>
        <v>9.8039215686274508E-2</v>
      </c>
      <c r="V20" s="17">
        <f t="shared" si="8"/>
        <v>1.4387254901960784</v>
      </c>
      <c r="W20" s="17">
        <f t="shared" si="9"/>
        <v>77.236842105263165</v>
      </c>
      <c r="X20" s="3" t="s">
        <v>34</v>
      </c>
    </row>
    <row r="21" spans="1:24">
      <c r="A21" s="41">
        <v>42934.876388888886</v>
      </c>
      <c r="B21" s="2" t="s">
        <v>69</v>
      </c>
      <c r="C21" s="2" t="s">
        <v>71</v>
      </c>
      <c r="D21" s="6">
        <v>200</v>
      </c>
      <c r="E21" s="9">
        <f>D21+32</f>
        <v>232</v>
      </c>
      <c r="F21" s="18">
        <v>232</v>
      </c>
      <c r="G21" s="38">
        <v>42934.986805555556</v>
      </c>
      <c r="H21" s="6">
        <v>1674</v>
      </c>
      <c r="I21" s="6">
        <v>0.63</v>
      </c>
      <c r="J21" s="6">
        <v>1830</v>
      </c>
      <c r="K21" s="6">
        <v>0.6</v>
      </c>
      <c r="L21" s="6">
        <v>2</v>
      </c>
      <c r="M21" s="19" t="s">
        <v>32</v>
      </c>
      <c r="N21" s="39">
        <f t="shared" si="2"/>
        <v>32</v>
      </c>
      <c r="O21" s="40">
        <f t="shared" si="0"/>
        <v>30</v>
      </c>
      <c r="P21" s="15">
        <f t="shared" si="1"/>
        <v>2.65</v>
      </c>
      <c r="Q21" s="15">
        <f t="shared" si="3"/>
        <v>156</v>
      </c>
      <c r="R21" s="15">
        <f t="shared" si="4"/>
        <v>44</v>
      </c>
      <c r="S21" s="15">
        <f t="shared" si="5"/>
        <v>1054</v>
      </c>
      <c r="T21" s="15">
        <f t="shared" si="6"/>
        <v>1098</v>
      </c>
      <c r="U21" s="16">
        <f t="shared" si="7"/>
        <v>0.28205128205128205</v>
      </c>
      <c r="V21" s="17">
        <f t="shared" si="8"/>
        <v>9.6153846153846159E-2</v>
      </c>
      <c r="W21" s="17">
        <f t="shared" si="9"/>
        <v>5.6603773584905666</v>
      </c>
      <c r="X21" s="3" t="s">
        <v>8</v>
      </c>
    </row>
    <row r="22" spans="1:24">
      <c r="A22" s="41">
        <v>42934.955555555556</v>
      </c>
      <c r="B22" s="2" t="s">
        <v>35</v>
      </c>
      <c r="C22" s="2" t="s">
        <v>36</v>
      </c>
      <c r="D22" s="6">
        <v>200</v>
      </c>
      <c r="E22" s="9">
        <f>D22+177</f>
        <v>377</v>
      </c>
      <c r="F22" s="18">
        <v>369</v>
      </c>
      <c r="G22" s="38">
        <v>42935.03402777778</v>
      </c>
      <c r="H22" s="6">
        <v>1855</v>
      </c>
      <c r="I22" s="6">
        <v>0.61</v>
      </c>
      <c r="J22" s="6">
        <v>1967</v>
      </c>
      <c r="K22" s="6">
        <v>0.59</v>
      </c>
      <c r="L22" s="6">
        <v>2</v>
      </c>
      <c r="M22" s="19" t="s">
        <v>32</v>
      </c>
      <c r="N22" s="39">
        <f t="shared" si="2"/>
        <v>169</v>
      </c>
      <c r="O22" s="40">
        <f t="shared" si="0"/>
        <v>168</v>
      </c>
      <c r="P22" s="15">
        <f t="shared" si="1"/>
        <v>1.88</v>
      </c>
      <c r="Q22" s="15">
        <f t="shared" si="3"/>
        <v>112</v>
      </c>
      <c r="R22" s="15">
        <f t="shared" si="4"/>
        <v>29</v>
      </c>
      <c r="S22" s="15">
        <f t="shared" si="5"/>
        <v>1131</v>
      </c>
      <c r="T22" s="15">
        <f t="shared" si="6"/>
        <v>1160</v>
      </c>
      <c r="U22" s="16">
        <f t="shared" si="7"/>
        <v>0.25892857142857145</v>
      </c>
      <c r="V22" s="17">
        <f t="shared" si="8"/>
        <v>0.75</v>
      </c>
      <c r="W22" s="17">
        <f t="shared" si="9"/>
        <v>44.680851063829792</v>
      </c>
      <c r="X22" s="3" t="s">
        <v>34</v>
      </c>
    </row>
    <row r="23" spans="1:24">
      <c r="A23" s="41">
        <v>42936.855555555558</v>
      </c>
      <c r="B23" s="2" t="s">
        <v>7</v>
      </c>
      <c r="C23" s="2" t="s">
        <v>74</v>
      </c>
      <c r="D23" s="6">
        <f>200</f>
        <v>200</v>
      </c>
      <c r="E23" s="9">
        <f>D23+150</f>
        <v>350</v>
      </c>
      <c r="G23" s="38">
        <v>42936.959722222222</v>
      </c>
      <c r="H23" s="6">
        <v>2320</v>
      </c>
      <c r="I23" s="6">
        <v>0.63</v>
      </c>
      <c r="J23" s="6">
        <v>2422</v>
      </c>
      <c r="K23" s="6">
        <v>0.61</v>
      </c>
      <c r="L23" s="6">
        <v>2</v>
      </c>
      <c r="M23" s="19" t="s">
        <v>32</v>
      </c>
      <c r="N23" s="39">
        <f>F23-D23</f>
        <v>-200</v>
      </c>
      <c r="O23" s="40">
        <f t="shared" ref="O23:O24" si="10">IF(E23&gt;D23,INT((E23-D23)*0.95),E23-D23)</f>
        <v>142</v>
      </c>
      <c r="P23" s="15">
        <f>ROUND((G23-A23)*24,2)</f>
        <v>2.5</v>
      </c>
      <c r="Q23" s="15">
        <f t="shared" ref="Q23:Q24" si="11">J23-H23</f>
        <v>102</v>
      </c>
      <c r="R23" s="15">
        <f t="shared" ref="R23:R24" si="12">T23-S23</f>
        <v>16</v>
      </c>
      <c r="S23" s="15">
        <f t="shared" ref="S23:S24" si="13">INT(H23*I23)</f>
        <v>1461</v>
      </c>
      <c r="T23" s="15">
        <f t="shared" ref="T23:T24" si="14">INT(J23*K23)</f>
        <v>1477</v>
      </c>
      <c r="U23" s="16">
        <f t="shared" ref="U23:U24" si="15">R23/Q23</f>
        <v>0.15686274509803921</v>
      </c>
      <c r="V23" s="17">
        <f t="shared" ref="V23:V24" si="16">O23/Q23/L23</f>
        <v>0.69607843137254899</v>
      </c>
      <c r="W23" s="17">
        <f t="shared" si="9"/>
        <v>28.4</v>
      </c>
      <c r="X23" s="3" t="s">
        <v>8</v>
      </c>
    </row>
    <row r="24" spans="1:24">
      <c r="A24" s="41">
        <v>42936.855555555558</v>
      </c>
      <c r="B24" s="2" t="s">
        <v>35</v>
      </c>
      <c r="C24" s="2" t="s">
        <v>40</v>
      </c>
      <c r="D24" s="6">
        <f>200+200</f>
        <v>400</v>
      </c>
      <c r="E24" s="9">
        <f>D24-132</f>
        <v>268</v>
      </c>
      <c r="G24" s="38">
        <v>42936.965277777781</v>
      </c>
      <c r="H24" s="6">
        <v>1967</v>
      </c>
      <c r="I24" s="6">
        <v>0.59</v>
      </c>
      <c r="J24" s="6">
        <v>2117</v>
      </c>
      <c r="K24" s="6">
        <v>0.56999999999999995</v>
      </c>
      <c r="L24" s="6">
        <v>2</v>
      </c>
      <c r="M24" s="19" t="s">
        <v>32</v>
      </c>
      <c r="N24" s="39">
        <f t="shared" si="2"/>
        <v>-400</v>
      </c>
      <c r="O24" s="40">
        <f t="shared" si="10"/>
        <v>-132</v>
      </c>
      <c r="P24" s="15">
        <f t="shared" ref="P24" si="17">ROUND((G24-A24)*24,2)</f>
        <v>2.63</v>
      </c>
      <c r="Q24" s="15">
        <f t="shared" si="11"/>
        <v>150</v>
      </c>
      <c r="R24" s="15">
        <f t="shared" si="12"/>
        <v>46</v>
      </c>
      <c r="S24" s="15">
        <f t="shared" si="13"/>
        <v>1160</v>
      </c>
      <c r="T24" s="15">
        <f t="shared" si="14"/>
        <v>1206</v>
      </c>
      <c r="U24" s="16">
        <f>R24/Q24</f>
        <v>0.30666666666666664</v>
      </c>
      <c r="V24" s="17">
        <f t="shared" si="16"/>
        <v>-0.44</v>
      </c>
      <c r="W24" s="17">
        <f t="shared" si="9"/>
        <v>-25.095057034220535</v>
      </c>
      <c r="X24" s="3" t="s">
        <v>34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4" sqref="C14"/>
    </sheetView>
  </sheetViews>
  <sheetFormatPr baseColWidth="10" defaultColWidth="11" defaultRowHeight="15" x14ac:dyDescent="0"/>
  <cols>
    <col min="1" max="1" width="16.5" bestFit="1" customWidth="1"/>
    <col min="2" max="2" width="55.5" bestFit="1" customWidth="1"/>
    <col min="3" max="3" width="42.5" bestFit="1" customWidth="1"/>
  </cols>
  <sheetData>
    <row r="1" spans="1:3">
      <c r="A1" t="s">
        <v>54</v>
      </c>
      <c r="B1" t="s">
        <v>55</v>
      </c>
      <c r="C1" t="s">
        <v>60</v>
      </c>
    </row>
    <row r="2" spans="1:3">
      <c r="A2" s="4">
        <v>42925.631249999999</v>
      </c>
      <c r="B2" t="s">
        <v>59</v>
      </c>
      <c r="C2" s="7" t="s">
        <v>61</v>
      </c>
    </row>
    <row r="3" spans="1:3">
      <c r="A3" s="4">
        <v>42925.631249999999</v>
      </c>
      <c r="B3" t="s">
        <v>56</v>
      </c>
    </row>
    <row r="4" spans="1:3">
      <c r="A4" s="4">
        <v>42925.631249999999</v>
      </c>
      <c r="B4" t="s">
        <v>57</v>
      </c>
      <c r="C4" s="7" t="s">
        <v>62</v>
      </c>
    </row>
    <row r="5" spans="1:3">
      <c r="A5" s="4">
        <v>42925.631249999999</v>
      </c>
      <c r="B5" t="s">
        <v>58</v>
      </c>
      <c r="C5" s="7" t="s">
        <v>63</v>
      </c>
    </row>
    <row r="6" spans="1:3">
      <c r="A6" s="4">
        <v>42925.631249999999</v>
      </c>
      <c r="B6" t="s">
        <v>64</v>
      </c>
      <c r="C6" s="7" t="s">
        <v>65</v>
      </c>
    </row>
    <row r="7" spans="1:3">
      <c r="A7" s="28">
        <v>42935.041666666664</v>
      </c>
      <c r="B7" t="s">
        <v>77</v>
      </c>
    </row>
    <row r="8" spans="1:3">
      <c r="A8" s="28">
        <v>42935.041666666664</v>
      </c>
      <c r="B8" t="s">
        <v>78</v>
      </c>
      <c r="C8" s="7" t="s">
        <v>79</v>
      </c>
    </row>
    <row r="9" spans="1:3">
      <c r="A9" s="28">
        <v>42935.041666666664</v>
      </c>
      <c r="B9" t="s">
        <v>88</v>
      </c>
    </row>
    <row r="10" spans="1:3">
      <c r="A10" s="28">
        <v>42935.041666666664</v>
      </c>
      <c r="B10" t="s">
        <v>89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opLeftCell="A3" workbookViewId="0">
      <selection activeCell="D7" sqref="D7"/>
    </sheetView>
  </sheetViews>
  <sheetFormatPr baseColWidth="10" defaultColWidth="11" defaultRowHeight="15" x14ac:dyDescent="0"/>
  <cols>
    <col min="1" max="1" width="16.33203125" style="7" bestFit="1" customWidth="1"/>
    <col min="2" max="3" width="5.5" bestFit="1" customWidth="1"/>
    <col min="4" max="4" width="11.6640625" style="7" bestFit="1" customWidth="1"/>
    <col min="5" max="5" width="9.6640625" style="7" bestFit="1" customWidth="1"/>
    <col min="6" max="6" width="6.6640625" style="21" bestFit="1" customWidth="1"/>
    <col min="7" max="7" width="6.1640625" style="7" bestFit="1" customWidth="1"/>
    <col min="8" max="8" width="12.6640625" style="7" bestFit="1" customWidth="1"/>
    <col min="9" max="9" width="9.6640625" style="7" bestFit="1" customWidth="1"/>
    <col min="10" max="10" width="6.5" style="7" customWidth="1"/>
    <col min="11" max="11" width="4.6640625" style="7" bestFit="1" customWidth="1"/>
    <col min="12" max="12" width="7.6640625" style="7" bestFit="1" customWidth="1"/>
    <col min="13" max="14" width="6.6640625" style="7" bestFit="1" customWidth="1"/>
    <col min="15" max="15" width="7.5" style="7" bestFit="1" customWidth="1"/>
    <col min="16" max="17" width="6.5" style="20" bestFit="1" customWidth="1"/>
    <col min="18" max="18" width="8.5" style="20" bestFit="1" customWidth="1"/>
    <col min="19" max="20" width="9.5" style="20" bestFit="1" customWidth="1"/>
    <col min="21" max="21" width="7.5" style="20" bestFit="1" customWidth="1"/>
    <col min="22" max="22" width="11" style="20"/>
    <col min="24" max="24" width="12.5" bestFit="1" customWidth="1"/>
  </cols>
  <sheetData>
    <row r="1" spans="1:24" s="2" customFormat="1" ht="14">
      <c r="A1" s="4" t="s">
        <v>12</v>
      </c>
      <c r="B1" s="2" t="s">
        <v>0</v>
      </c>
      <c r="C1" s="2" t="s">
        <v>2</v>
      </c>
      <c r="D1" s="5" t="s">
        <v>1</v>
      </c>
      <c r="E1" s="9" t="s">
        <v>11</v>
      </c>
      <c r="F1" s="18" t="s">
        <v>41</v>
      </c>
      <c r="G1" s="9" t="s">
        <v>43</v>
      </c>
      <c r="H1" s="6" t="s">
        <v>4</v>
      </c>
      <c r="I1" s="6" t="s">
        <v>13</v>
      </c>
      <c r="J1" s="6" t="s">
        <v>17</v>
      </c>
      <c r="K1" s="6" t="s">
        <v>15</v>
      </c>
      <c r="L1" s="6" t="s">
        <v>20</v>
      </c>
      <c r="M1" s="6" t="s">
        <v>18</v>
      </c>
      <c r="N1" s="6" t="s">
        <v>23</v>
      </c>
      <c r="O1" s="19" t="s">
        <v>31</v>
      </c>
      <c r="P1" s="15" t="s">
        <v>14</v>
      </c>
      <c r="Q1" s="15" t="s">
        <v>21</v>
      </c>
      <c r="R1" s="15" t="s">
        <v>42</v>
      </c>
      <c r="S1" s="15" t="s">
        <v>16</v>
      </c>
      <c r="T1" s="15" t="s">
        <v>19</v>
      </c>
      <c r="U1" s="16" t="s">
        <v>22</v>
      </c>
      <c r="V1" s="17" t="s">
        <v>24</v>
      </c>
      <c r="W1" s="2" t="s">
        <v>25</v>
      </c>
      <c r="X1" s="3" t="s">
        <v>3</v>
      </c>
    </row>
    <row r="2" spans="1:24" s="2" customFormat="1" ht="14">
      <c r="A2" s="4">
        <v>42925.631249999999</v>
      </c>
      <c r="B2" s="2" t="s">
        <v>7</v>
      </c>
      <c r="C2" s="2" t="s">
        <v>10</v>
      </c>
      <c r="D2" s="5">
        <f>200+300</f>
        <v>500</v>
      </c>
      <c r="E2" s="9">
        <f>D2-174</f>
        <v>326</v>
      </c>
      <c r="F2" s="18"/>
      <c r="G2" s="9">
        <f>F2-D2</f>
        <v>-500</v>
      </c>
      <c r="H2" s="6">
        <f>IF(E2&gt;D2,INT((E2-D2)*0.95),E2-D2)</f>
        <v>-174</v>
      </c>
      <c r="I2" s="8">
        <v>42925.809027777781</v>
      </c>
      <c r="J2" s="6">
        <v>1732</v>
      </c>
      <c r="K2" s="6">
        <v>0.68</v>
      </c>
      <c r="L2" s="6">
        <v>1981</v>
      </c>
      <c r="M2" s="6">
        <v>0.62</v>
      </c>
      <c r="N2" s="6">
        <v>2</v>
      </c>
      <c r="O2" s="19" t="s">
        <v>32</v>
      </c>
      <c r="P2" s="15">
        <f>ROUND((I2-A2)*24,2)</f>
        <v>4.2699999999999996</v>
      </c>
      <c r="Q2" s="15">
        <f>L2-J2</f>
        <v>249</v>
      </c>
      <c r="R2" s="15">
        <f>T2-S2</f>
        <v>51</v>
      </c>
      <c r="S2" s="15">
        <f>INT(J2*K2)</f>
        <v>1177</v>
      </c>
      <c r="T2" s="15">
        <f>INT(L2*M2)</f>
        <v>1228</v>
      </c>
      <c r="U2" s="16">
        <f>R2/Q2</f>
        <v>0.20481927710843373</v>
      </c>
      <c r="V2" s="17">
        <f>H2/Q2/N2</f>
        <v>-0.3493975903614458</v>
      </c>
      <c r="X2" s="3" t="s">
        <v>8</v>
      </c>
    </row>
    <row r="3" spans="1:24" s="2" customFormat="1" ht="14">
      <c r="A3" s="4">
        <v>42925.631249999999</v>
      </c>
      <c r="B3" s="2" t="s">
        <v>28</v>
      </c>
      <c r="C3" s="2" t="s">
        <v>29</v>
      </c>
      <c r="D3" s="5">
        <v>200</v>
      </c>
      <c r="E3" s="9">
        <v>524</v>
      </c>
      <c r="F3" s="18">
        <v>508</v>
      </c>
      <c r="G3" s="9">
        <f>F3-D3</f>
        <v>308</v>
      </c>
      <c r="H3" s="6">
        <f>IF(E3&gt;D3,INT((E3-D3)*0.95),E3-D3)</f>
        <v>307</v>
      </c>
      <c r="I3" s="8">
        <v>42925.740972222222</v>
      </c>
      <c r="J3" s="6">
        <v>2213</v>
      </c>
      <c r="K3" s="6">
        <v>0.61</v>
      </c>
      <c r="L3" s="6">
        <v>2379</v>
      </c>
      <c r="M3" s="6">
        <v>0.57999999999999996</v>
      </c>
      <c r="N3" s="6">
        <v>2</v>
      </c>
      <c r="O3" s="19" t="s">
        <v>32</v>
      </c>
      <c r="P3" s="15">
        <f>ROUND((I3-A3)*24,2)</f>
        <v>2.63</v>
      </c>
      <c r="Q3" s="15">
        <f>L3-J3</f>
        <v>166</v>
      </c>
      <c r="R3" s="15">
        <f>T3-S3</f>
        <v>30</v>
      </c>
      <c r="S3" s="15">
        <f>INT(J3*K3)</f>
        <v>1349</v>
      </c>
      <c r="T3" s="15">
        <f>INT(L3*M3)</f>
        <v>1379</v>
      </c>
      <c r="U3" s="16">
        <f>R3/Q3</f>
        <v>0.18072289156626506</v>
      </c>
      <c r="V3" s="17">
        <f>H3/Q3/N3</f>
        <v>0.92469879518072284</v>
      </c>
      <c r="X3" s="3" t="s">
        <v>30</v>
      </c>
    </row>
    <row r="4" spans="1:24" s="2" customFormat="1" ht="14">
      <c r="A4" s="4">
        <v>42925.631249999999</v>
      </c>
      <c r="B4" s="2" t="s">
        <v>35</v>
      </c>
      <c r="C4" s="2" t="s">
        <v>40</v>
      </c>
      <c r="D4" s="5">
        <v>300</v>
      </c>
      <c r="E4" s="9">
        <v>367</v>
      </c>
      <c r="F4" s="18"/>
      <c r="G4" s="9">
        <f>F4-D4</f>
        <v>-300</v>
      </c>
      <c r="H4" s="6">
        <f>IF(E4&gt;D4,INT((E4-D4)*0.95),E4-D4)</f>
        <v>63</v>
      </c>
      <c r="I4" s="8">
        <v>42925.811805555553</v>
      </c>
      <c r="J4" s="6">
        <v>1509</v>
      </c>
      <c r="K4" s="6">
        <v>0.71</v>
      </c>
      <c r="L4" s="6">
        <v>1753</v>
      </c>
      <c r="M4" s="6">
        <v>0.64</v>
      </c>
      <c r="N4" s="6">
        <v>2</v>
      </c>
      <c r="O4" s="19" t="s">
        <v>32</v>
      </c>
      <c r="P4" s="15">
        <f>ROUND((I4-A4)*24,2)</f>
        <v>4.33</v>
      </c>
      <c r="Q4" s="15">
        <f>L4-J4</f>
        <v>244</v>
      </c>
      <c r="R4" s="15">
        <f>T4-S4</f>
        <v>50</v>
      </c>
      <c r="S4" s="15">
        <f>INT(J4*K4)</f>
        <v>1071</v>
      </c>
      <c r="T4" s="15">
        <f>INT(L4*M4)</f>
        <v>1121</v>
      </c>
      <c r="U4" s="16">
        <f>R4/Q4</f>
        <v>0.20491803278688525</v>
      </c>
      <c r="V4" s="17">
        <f>H4/Q4/N4</f>
        <v>0.12909836065573771</v>
      </c>
      <c r="X4" s="3" t="s">
        <v>34</v>
      </c>
    </row>
    <row r="5" spans="1:24">
      <c r="B5" t="s">
        <v>37</v>
      </c>
      <c r="X5" s="1">
        <v>18606515723</v>
      </c>
    </row>
    <row r="6" spans="1:24">
      <c r="B6" t="s">
        <v>38</v>
      </c>
      <c r="X6" s="1" t="s">
        <v>39</v>
      </c>
    </row>
    <row r="7" spans="1:24" s="2" customFormat="1" ht="14">
      <c r="A7" s="41">
        <v>42934.876388888886</v>
      </c>
      <c r="B7" s="2" t="s">
        <v>7</v>
      </c>
      <c r="C7" s="2" t="s">
        <v>91</v>
      </c>
      <c r="D7" s="6"/>
      <c r="E7" s="9"/>
      <c r="F7" s="18"/>
      <c r="G7" s="38"/>
      <c r="H7" s="6"/>
      <c r="I7" s="6"/>
      <c r="J7" s="6"/>
      <c r="K7" s="6"/>
      <c r="L7" s="6">
        <v>2</v>
      </c>
      <c r="M7" s="19" t="s">
        <v>32</v>
      </c>
      <c r="N7" s="39">
        <f t="shared" ref="N7:N10" si="0">F7-D7</f>
        <v>0</v>
      </c>
      <c r="O7" s="40">
        <f t="shared" ref="O7:O10" si="1">IF(E7&gt;D7,INT((E7-D7)*0.95),E7-D7)</f>
        <v>0</v>
      </c>
      <c r="P7" s="15">
        <f t="shared" ref="P7:P10" si="2">ROUND((G7-A7)*24,2)</f>
        <v>-1030437.03</v>
      </c>
      <c r="Q7" s="15">
        <f t="shared" ref="Q7:Q10" si="3">J7-H7</f>
        <v>0</v>
      </c>
      <c r="R7" s="15">
        <f t="shared" ref="R7:R10" si="4">T7-S7</f>
        <v>0</v>
      </c>
      <c r="S7" s="15">
        <f t="shared" ref="S7:S10" si="5">INT(H7*I7)</f>
        <v>0</v>
      </c>
      <c r="T7" s="15">
        <f t="shared" ref="T7:T10" si="6">INT(J7*K7)</f>
        <v>0</v>
      </c>
      <c r="U7" s="16" t="e">
        <f t="shared" ref="U7:U10" si="7">R7/Q7</f>
        <v>#DIV/0!</v>
      </c>
      <c r="V7" s="17" t="e">
        <f t="shared" ref="V7:V10" si="8">O7/Q7/L7</f>
        <v>#DIV/0!</v>
      </c>
      <c r="W7" s="17">
        <f t="shared" ref="W7:W10" si="9">N7/P7/L7</f>
        <v>0</v>
      </c>
      <c r="X7" s="3" t="s">
        <v>8</v>
      </c>
    </row>
    <row r="8" spans="1:24" s="2" customFormat="1" ht="14">
      <c r="A8" s="41">
        <v>42934.876388888886</v>
      </c>
      <c r="B8" s="2" t="s">
        <v>28</v>
      </c>
      <c r="C8" s="2" t="s">
        <v>29</v>
      </c>
      <c r="D8" s="6"/>
      <c r="E8" s="9"/>
      <c r="F8" s="18"/>
      <c r="G8" s="38"/>
      <c r="H8" s="6"/>
      <c r="I8" s="6"/>
      <c r="J8" s="6"/>
      <c r="K8" s="6"/>
      <c r="L8" s="6">
        <v>2</v>
      </c>
      <c r="M8" s="19" t="s">
        <v>32</v>
      </c>
      <c r="N8" s="39">
        <f t="shared" si="0"/>
        <v>0</v>
      </c>
      <c r="O8" s="40">
        <f t="shared" si="1"/>
        <v>0</v>
      </c>
      <c r="P8" s="15">
        <f t="shared" si="2"/>
        <v>-1030437.03</v>
      </c>
      <c r="Q8" s="15">
        <f t="shared" si="3"/>
        <v>0</v>
      </c>
      <c r="R8" s="15">
        <f t="shared" si="4"/>
        <v>0</v>
      </c>
      <c r="S8" s="15">
        <f t="shared" si="5"/>
        <v>0</v>
      </c>
      <c r="T8" s="15">
        <f t="shared" si="6"/>
        <v>0</v>
      </c>
      <c r="U8" s="16" t="e">
        <f t="shared" si="7"/>
        <v>#DIV/0!</v>
      </c>
      <c r="V8" s="17" t="e">
        <f t="shared" si="8"/>
        <v>#DIV/0!</v>
      </c>
      <c r="W8" s="17">
        <f t="shared" si="9"/>
        <v>0</v>
      </c>
      <c r="X8" s="3" t="s">
        <v>30</v>
      </c>
    </row>
    <row r="9" spans="1:24" s="2" customFormat="1" ht="14">
      <c r="A9" s="41">
        <v>42934.876388888886</v>
      </c>
      <c r="B9" s="2" t="s">
        <v>35</v>
      </c>
      <c r="C9" s="2" t="s">
        <v>75</v>
      </c>
      <c r="D9" s="6"/>
      <c r="E9" s="9"/>
      <c r="F9" s="18"/>
      <c r="G9" s="38"/>
      <c r="H9" s="6"/>
      <c r="I9" s="6"/>
      <c r="J9" s="6"/>
      <c r="K9" s="6"/>
      <c r="L9" s="6">
        <v>4</v>
      </c>
      <c r="M9" s="19" t="s">
        <v>72</v>
      </c>
      <c r="N9" s="39">
        <f t="shared" si="0"/>
        <v>0</v>
      </c>
      <c r="O9" s="40">
        <f t="shared" si="1"/>
        <v>0</v>
      </c>
      <c r="P9" s="15">
        <f t="shared" si="2"/>
        <v>-1030437.03</v>
      </c>
      <c r="Q9" s="15">
        <f t="shared" si="3"/>
        <v>0</v>
      </c>
      <c r="R9" s="15">
        <f t="shared" si="4"/>
        <v>0</v>
      </c>
      <c r="S9" s="15">
        <f t="shared" si="5"/>
        <v>0</v>
      </c>
      <c r="T9" s="15">
        <f t="shared" si="6"/>
        <v>0</v>
      </c>
      <c r="U9" s="16" t="e">
        <f t="shared" si="7"/>
        <v>#DIV/0!</v>
      </c>
      <c r="V9" s="17" t="e">
        <f t="shared" si="8"/>
        <v>#DIV/0!</v>
      </c>
      <c r="W9" s="17">
        <f t="shared" si="9"/>
        <v>0</v>
      </c>
      <c r="X9" s="3" t="s">
        <v>34</v>
      </c>
    </row>
    <row r="10" spans="1:24" s="2" customFormat="1" ht="14">
      <c r="A10" s="41">
        <v>42934.876388888886</v>
      </c>
      <c r="B10" s="2" t="s">
        <v>26</v>
      </c>
      <c r="C10" s="2" t="s">
        <v>90</v>
      </c>
      <c r="D10" s="6"/>
      <c r="E10" s="9"/>
      <c r="F10" s="18"/>
      <c r="G10" s="38"/>
      <c r="H10" s="6"/>
      <c r="I10" s="6"/>
      <c r="J10" s="6"/>
      <c r="K10" s="6"/>
      <c r="L10" s="6">
        <v>2</v>
      </c>
      <c r="M10" s="19" t="s">
        <v>32</v>
      </c>
      <c r="N10" s="39">
        <f t="shared" si="0"/>
        <v>0</v>
      </c>
      <c r="O10" s="40">
        <f t="shared" si="1"/>
        <v>0</v>
      </c>
      <c r="P10" s="15">
        <f t="shared" si="2"/>
        <v>-1030437.03</v>
      </c>
      <c r="Q10" s="15">
        <f t="shared" si="3"/>
        <v>0</v>
      </c>
      <c r="R10" s="15">
        <f t="shared" si="4"/>
        <v>0</v>
      </c>
      <c r="S10" s="15">
        <f t="shared" si="5"/>
        <v>0</v>
      </c>
      <c r="T10" s="15">
        <f t="shared" si="6"/>
        <v>0</v>
      </c>
      <c r="U10" s="16" t="e">
        <f t="shared" si="7"/>
        <v>#DIV/0!</v>
      </c>
      <c r="V10" s="17" t="e">
        <f t="shared" si="8"/>
        <v>#DIV/0!</v>
      </c>
      <c r="W10" s="17">
        <f t="shared" si="9"/>
        <v>0</v>
      </c>
      <c r="X10" s="3" t="s">
        <v>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4"/>
  <sheetViews>
    <sheetView workbookViewId="0">
      <selection activeCell="Q6" sqref="Q6"/>
    </sheetView>
  </sheetViews>
  <sheetFormatPr baseColWidth="10" defaultColWidth="11" defaultRowHeight="15" x14ac:dyDescent="0"/>
  <cols>
    <col min="1" max="6" width="11" style="7"/>
    <col min="7" max="8" width="11" style="20"/>
    <col min="9" max="9" width="11" style="37"/>
    <col min="11" max="16" width="11" style="30"/>
  </cols>
  <sheetData>
    <row r="1" spans="1:16">
      <c r="A1" s="7" t="s">
        <v>23</v>
      </c>
      <c r="B1" s="7" t="s">
        <v>81</v>
      </c>
      <c r="C1" s="7" t="s">
        <v>14</v>
      </c>
      <c r="D1" s="7" t="s">
        <v>82</v>
      </c>
      <c r="E1" s="7" t="s">
        <v>22</v>
      </c>
      <c r="F1" s="7" t="s">
        <v>87</v>
      </c>
      <c r="G1" s="20" t="s">
        <v>83</v>
      </c>
      <c r="H1" s="20" t="s">
        <v>84</v>
      </c>
      <c r="I1" s="37" t="s">
        <v>42</v>
      </c>
    </row>
    <row r="2" spans="1:16">
      <c r="A2" s="7">
        <v>2</v>
      </c>
      <c r="B2" s="29">
        <v>42925</v>
      </c>
      <c r="C2" s="7">
        <v>4.33</v>
      </c>
      <c r="D2" s="7">
        <v>659</v>
      </c>
      <c r="E2" s="7">
        <v>0.19900000000000001</v>
      </c>
      <c r="F2" s="7">
        <f>201/A2</f>
        <v>100.5</v>
      </c>
      <c r="G2" s="34">
        <f>F2/C2</f>
        <v>23.210161662817551</v>
      </c>
      <c r="H2" s="34">
        <f>F2*100/D2</f>
        <v>15.250379362670714</v>
      </c>
      <c r="I2" s="37">
        <f>D2*E2</f>
        <v>131.14100000000002</v>
      </c>
    </row>
    <row r="3" spans="1:16">
      <c r="A3" s="7">
        <v>2</v>
      </c>
      <c r="B3" s="29">
        <v>42934</v>
      </c>
      <c r="C3" s="7">
        <v>3.97</v>
      </c>
      <c r="D3" s="7">
        <v>634</v>
      </c>
      <c r="E3" s="7">
        <v>0.19400000000000001</v>
      </c>
      <c r="F3" s="7">
        <f>306/A3</f>
        <v>153</v>
      </c>
      <c r="G3" s="34">
        <f>F3/C3</f>
        <v>38.539042821158688</v>
      </c>
      <c r="H3" s="34">
        <f>F3*100/D3</f>
        <v>24.13249211356467</v>
      </c>
      <c r="I3" s="37">
        <f>D3*E3</f>
        <v>122.99600000000001</v>
      </c>
    </row>
    <row r="4" spans="1:16">
      <c r="G4" s="34" t="e">
        <f t="shared" ref="G4:G67" si="0">F4/C4</f>
        <v>#DIV/0!</v>
      </c>
      <c r="H4" s="34" t="e">
        <f t="shared" ref="H4:H67" si="1">F4*100/D4</f>
        <v>#DIV/0!</v>
      </c>
      <c r="I4" s="37">
        <f t="shared" ref="I4:I67" si="2">D4*E4</f>
        <v>0</v>
      </c>
      <c r="K4" s="30" t="s">
        <v>23</v>
      </c>
      <c r="L4" s="30" t="s">
        <v>86</v>
      </c>
      <c r="M4" s="30" t="s">
        <v>85</v>
      </c>
      <c r="N4" s="30" t="s">
        <v>22</v>
      </c>
      <c r="O4" s="30" t="s">
        <v>83</v>
      </c>
      <c r="P4" s="30" t="s">
        <v>84</v>
      </c>
    </row>
    <row r="5" spans="1:16">
      <c r="G5" s="34" t="e">
        <f t="shared" si="0"/>
        <v>#DIV/0!</v>
      </c>
      <c r="H5" s="34" t="e">
        <f t="shared" si="1"/>
        <v>#DIV/0!</v>
      </c>
      <c r="I5" s="37">
        <f t="shared" si="2"/>
        <v>0</v>
      </c>
      <c r="K5" s="30">
        <v>2</v>
      </c>
      <c r="L5" s="30">
        <f>SUM(C2:C1150)</f>
        <v>8.3000000000000007</v>
      </c>
      <c r="M5" s="30">
        <f>SUM(D2:D1150)</f>
        <v>1293</v>
      </c>
      <c r="N5" s="32">
        <f>SUM(I2:I1150)/SUM(D2:D1150)</f>
        <v>0.19654833720030937</v>
      </c>
      <c r="O5" s="31">
        <f>SUM(F2:F1150)/SUM(C2:C1150)</f>
        <v>30.542168674698793</v>
      </c>
      <c r="P5" s="31">
        <f>SUM(F2:F1150)*100/SUM(D2:D1150)</f>
        <v>19.605568445475637</v>
      </c>
    </row>
    <row r="6" spans="1:16">
      <c r="G6" s="34" t="e">
        <f t="shared" si="0"/>
        <v>#DIV/0!</v>
      </c>
      <c r="H6" s="34" t="e">
        <f t="shared" si="1"/>
        <v>#DIV/0!</v>
      </c>
      <c r="I6" s="37">
        <f t="shared" si="2"/>
        <v>0</v>
      </c>
      <c r="K6" s="30">
        <v>4</v>
      </c>
      <c r="L6" s="35">
        <f>SUM(sum_session_4!C2:C2072)</f>
        <v>1.9</v>
      </c>
      <c r="M6" s="36">
        <f>SUM(sum_session_4!D2:D2072)</f>
        <v>102</v>
      </c>
      <c r="N6" s="32">
        <f>SUM(sum_session_4!I2:I2072)/SUM(sum_session_4!D2:D2072)</f>
        <v>9.8000000000000004E-2</v>
      </c>
      <c r="O6" s="31">
        <f>SUM(sum_session_4!F2:F2072)/SUM(sum_session_4!C2:C2072)</f>
        <v>77.236842105263165</v>
      </c>
      <c r="P6" s="31">
        <f>SUM(sum_session_4!F2:F2072)*100/SUM(sum_session_4!D2:D2072)</f>
        <v>143.87254901960785</v>
      </c>
    </row>
    <row r="7" spans="1:16">
      <c r="G7" s="34" t="e">
        <f t="shared" si="0"/>
        <v>#DIV/0!</v>
      </c>
      <c r="H7" s="34" t="e">
        <f t="shared" si="1"/>
        <v>#DIV/0!</v>
      </c>
      <c r="I7" s="37">
        <f t="shared" si="2"/>
        <v>0</v>
      </c>
    </row>
    <row r="8" spans="1:16">
      <c r="G8" s="34" t="e">
        <f t="shared" si="0"/>
        <v>#DIV/0!</v>
      </c>
      <c r="H8" s="34" t="e">
        <f t="shared" si="1"/>
        <v>#DIV/0!</v>
      </c>
      <c r="I8" s="37">
        <f t="shared" si="2"/>
        <v>0</v>
      </c>
    </row>
    <row r="9" spans="1:16">
      <c r="G9" s="34" t="e">
        <f t="shared" si="0"/>
        <v>#DIV/0!</v>
      </c>
      <c r="H9" s="34" t="e">
        <f t="shared" si="1"/>
        <v>#DIV/0!</v>
      </c>
      <c r="I9" s="37">
        <f t="shared" si="2"/>
        <v>0</v>
      </c>
    </row>
    <row r="10" spans="1:16">
      <c r="G10" s="34" t="e">
        <f t="shared" si="0"/>
        <v>#DIV/0!</v>
      </c>
      <c r="H10" s="34" t="e">
        <f t="shared" si="1"/>
        <v>#DIV/0!</v>
      </c>
      <c r="I10" s="37">
        <f t="shared" si="2"/>
        <v>0</v>
      </c>
    </row>
    <row r="11" spans="1:16">
      <c r="G11" s="34" t="e">
        <f t="shared" si="0"/>
        <v>#DIV/0!</v>
      </c>
      <c r="H11" s="34" t="e">
        <f t="shared" si="1"/>
        <v>#DIV/0!</v>
      </c>
      <c r="I11" s="37">
        <f t="shared" si="2"/>
        <v>0</v>
      </c>
    </row>
    <row r="12" spans="1:16">
      <c r="G12" s="34" t="e">
        <f t="shared" si="0"/>
        <v>#DIV/0!</v>
      </c>
      <c r="H12" s="34" t="e">
        <f t="shared" si="1"/>
        <v>#DIV/0!</v>
      </c>
      <c r="I12" s="37">
        <f t="shared" si="2"/>
        <v>0</v>
      </c>
    </row>
    <row r="13" spans="1:16">
      <c r="G13" s="34" t="e">
        <f t="shared" si="0"/>
        <v>#DIV/0!</v>
      </c>
      <c r="H13" s="34" t="e">
        <f t="shared" si="1"/>
        <v>#DIV/0!</v>
      </c>
      <c r="I13" s="37">
        <f t="shared" si="2"/>
        <v>0</v>
      </c>
    </row>
    <row r="14" spans="1:16">
      <c r="G14" s="34" t="e">
        <f t="shared" si="0"/>
        <v>#DIV/0!</v>
      </c>
      <c r="H14" s="34" t="e">
        <f t="shared" si="1"/>
        <v>#DIV/0!</v>
      </c>
      <c r="I14" s="37">
        <f t="shared" si="2"/>
        <v>0</v>
      </c>
    </row>
    <row r="15" spans="1:16">
      <c r="G15" s="34" t="e">
        <f t="shared" si="0"/>
        <v>#DIV/0!</v>
      </c>
      <c r="H15" s="34" t="e">
        <f t="shared" si="1"/>
        <v>#DIV/0!</v>
      </c>
      <c r="I15" s="37">
        <f t="shared" si="2"/>
        <v>0</v>
      </c>
    </row>
    <row r="16" spans="1:16">
      <c r="G16" s="34" t="e">
        <f t="shared" si="0"/>
        <v>#DIV/0!</v>
      </c>
      <c r="H16" s="34" t="e">
        <f t="shared" si="1"/>
        <v>#DIV/0!</v>
      </c>
      <c r="I16" s="37">
        <f t="shared" si="2"/>
        <v>0</v>
      </c>
    </row>
    <row r="17" spans="7:9">
      <c r="G17" s="34" t="e">
        <f t="shared" si="0"/>
        <v>#DIV/0!</v>
      </c>
      <c r="H17" s="34" t="e">
        <f t="shared" si="1"/>
        <v>#DIV/0!</v>
      </c>
      <c r="I17" s="37">
        <f t="shared" si="2"/>
        <v>0</v>
      </c>
    </row>
    <row r="18" spans="7:9">
      <c r="G18" s="34" t="e">
        <f t="shared" si="0"/>
        <v>#DIV/0!</v>
      </c>
      <c r="H18" s="34" t="e">
        <f t="shared" si="1"/>
        <v>#DIV/0!</v>
      </c>
      <c r="I18" s="37">
        <f t="shared" si="2"/>
        <v>0</v>
      </c>
    </row>
    <row r="19" spans="7:9">
      <c r="G19" s="34" t="e">
        <f t="shared" si="0"/>
        <v>#DIV/0!</v>
      </c>
      <c r="H19" s="34" t="e">
        <f t="shared" si="1"/>
        <v>#DIV/0!</v>
      </c>
      <c r="I19" s="37">
        <f t="shared" si="2"/>
        <v>0</v>
      </c>
    </row>
    <row r="20" spans="7:9">
      <c r="G20" s="34" t="e">
        <f t="shared" si="0"/>
        <v>#DIV/0!</v>
      </c>
      <c r="H20" s="34" t="e">
        <f t="shared" si="1"/>
        <v>#DIV/0!</v>
      </c>
      <c r="I20" s="37">
        <f t="shared" si="2"/>
        <v>0</v>
      </c>
    </row>
    <row r="21" spans="7:9">
      <c r="G21" s="34" t="e">
        <f t="shared" si="0"/>
        <v>#DIV/0!</v>
      </c>
      <c r="H21" s="34" t="e">
        <f t="shared" si="1"/>
        <v>#DIV/0!</v>
      </c>
      <c r="I21" s="37">
        <f t="shared" si="2"/>
        <v>0</v>
      </c>
    </row>
    <row r="22" spans="7:9">
      <c r="G22" s="34" t="e">
        <f t="shared" si="0"/>
        <v>#DIV/0!</v>
      </c>
      <c r="H22" s="34" t="e">
        <f t="shared" si="1"/>
        <v>#DIV/0!</v>
      </c>
      <c r="I22" s="37">
        <f t="shared" si="2"/>
        <v>0</v>
      </c>
    </row>
    <row r="23" spans="7:9">
      <c r="G23" s="34" t="e">
        <f t="shared" si="0"/>
        <v>#DIV/0!</v>
      </c>
      <c r="H23" s="34" t="e">
        <f t="shared" si="1"/>
        <v>#DIV/0!</v>
      </c>
      <c r="I23" s="37">
        <f t="shared" si="2"/>
        <v>0</v>
      </c>
    </row>
    <row r="24" spans="7:9">
      <c r="G24" s="34" t="e">
        <f t="shared" si="0"/>
        <v>#DIV/0!</v>
      </c>
      <c r="H24" s="34" t="e">
        <f t="shared" si="1"/>
        <v>#DIV/0!</v>
      </c>
      <c r="I24" s="37">
        <f t="shared" si="2"/>
        <v>0</v>
      </c>
    </row>
    <row r="25" spans="7:9">
      <c r="G25" s="34" t="e">
        <f t="shared" si="0"/>
        <v>#DIV/0!</v>
      </c>
      <c r="H25" s="34" t="e">
        <f t="shared" si="1"/>
        <v>#DIV/0!</v>
      </c>
      <c r="I25" s="37">
        <f t="shared" si="2"/>
        <v>0</v>
      </c>
    </row>
    <row r="26" spans="7:9">
      <c r="G26" s="34" t="e">
        <f t="shared" si="0"/>
        <v>#DIV/0!</v>
      </c>
      <c r="H26" s="34" t="e">
        <f t="shared" si="1"/>
        <v>#DIV/0!</v>
      </c>
      <c r="I26" s="37">
        <f t="shared" si="2"/>
        <v>0</v>
      </c>
    </row>
    <row r="27" spans="7:9">
      <c r="G27" s="34" t="e">
        <f t="shared" si="0"/>
        <v>#DIV/0!</v>
      </c>
      <c r="H27" s="34" t="e">
        <f t="shared" si="1"/>
        <v>#DIV/0!</v>
      </c>
      <c r="I27" s="37">
        <f t="shared" si="2"/>
        <v>0</v>
      </c>
    </row>
    <row r="28" spans="7:9">
      <c r="G28" s="34" t="e">
        <f t="shared" si="0"/>
        <v>#DIV/0!</v>
      </c>
      <c r="H28" s="34" t="e">
        <f t="shared" si="1"/>
        <v>#DIV/0!</v>
      </c>
      <c r="I28" s="37">
        <f t="shared" si="2"/>
        <v>0</v>
      </c>
    </row>
    <row r="29" spans="7:9">
      <c r="G29" s="34" t="e">
        <f t="shared" si="0"/>
        <v>#DIV/0!</v>
      </c>
      <c r="H29" s="34" t="e">
        <f t="shared" si="1"/>
        <v>#DIV/0!</v>
      </c>
      <c r="I29" s="37">
        <f t="shared" si="2"/>
        <v>0</v>
      </c>
    </row>
    <row r="30" spans="7:9">
      <c r="G30" s="34" t="e">
        <f t="shared" si="0"/>
        <v>#DIV/0!</v>
      </c>
      <c r="H30" s="34" t="e">
        <f t="shared" si="1"/>
        <v>#DIV/0!</v>
      </c>
      <c r="I30" s="37">
        <f t="shared" si="2"/>
        <v>0</v>
      </c>
    </row>
    <row r="31" spans="7:9">
      <c r="G31" s="34" t="e">
        <f t="shared" si="0"/>
        <v>#DIV/0!</v>
      </c>
      <c r="H31" s="34" t="e">
        <f t="shared" si="1"/>
        <v>#DIV/0!</v>
      </c>
      <c r="I31" s="37">
        <f t="shared" si="2"/>
        <v>0</v>
      </c>
    </row>
    <row r="32" spans="7:9">
      <c r="G32" s="34" t="e">
        <f t="shared" si="0"/>
        <v>#DIV/0!</v>
      </c>
      <c r="H32" s="34" t="e">
        <f t="shared" si="1"/>
        <v>#DIV/0!</v>
      </c>
      <c r="I32" s="37">
        <f t="shared" si="2"/>
        <v>0</v>
      </c>
    </row>
    <row r="33" spans="7:9">
      <c r="G33" s="34" t="e">
        <f t="shared" si="0"/>
        <v>#DIV/0!</v>
      </c>
      <c r="H33" s="34" t="e">
        <f t="shared" si="1"/>
        <v>#DIV/0!</v>
      </c>
      <c r="I33" s="37">
        <f t="shared" si="2"/>
        <v>0</v>
      </c>
    </row>
    <row r="34" spans="7:9">
      <c r="G34" s="34" t="e">
        <f t="shared" si="0"/>
        <v>#DIV/0!</v>
      </c>
      <c r="H34" s="34" t="e">
        <f t="shared" si="1"/>
        <v>#DIV/0!</v>
      </c>
      <c r="I34" s="37">
        <f t="shared" si="2"/>
        <v>0</v>
      </c>
    </row>
    <row r="35" spans="7:9">
      <c r="G35" s="34" t="e">
        <f t="shared" si="0"/>
        <v>#DIV/0!</v>
      </c>
      <c r="H35" s="34" t="e">
        <f t="shared" si="1"/>
        <v>#DIV/0!</v>
      </c>
      <c r="I35" s="37">
        <f t="shared" si="2"/>
        <v>0</v>
      </c>
    </row>
    <row r="36" spans="7:9">
      <c r="G36" s="34" t="e">
        <f t="shared" si="0"/>
        <v>#DIV/0!</v>
      </c>
      <c r="H36" s="34" t="e">
        <f t="shared" si="1"/>
        <v>#DIV/0!</v>
      </c>
      <c r="I36" s="37">
        <f t="shared" si="2"/>
        <v>0</v>
      </c>
    </row>
    <row r="37" spans="7:9">
      <c r="G37" s="34" t="e">
        <f t="shared" si="0"/>
        <v>#DIV/0!</v>
      </c>
      <c r="H37" s="34" t="e">
        <f t="shared" si="1"/>
        <v>#DIV/0!</v>
      </c>
      <c r="I37" s="37">
        <f t="shared" si="2"/>
        <v>0</v>
      </c>
    </row>
    <row r="38" spans="7:9">
      <c r="G38" s="34" t="e">
        <f t="shared" si="0"/>
        <v>#DIV/0!</v>
      </c>
      <c r="H38" s="34" t="e">
        <f t="shared" si="1"/>
        <v>#DIV/0!</v>
      </c>
      <c r="I38" s="37">
        <f t="shared" si="2"/>
        <v>0</v>
      </c>
    </row>
    <row r="39" spans="7:9">
      <c r="G39" s="34" t="e">
        <f t="shared" si="0"/>
        <v>#DIV/0!</v>
      </c>
      <c r="H39" s="34" t="e">
        <f t="shared" si="1"/>
        <v>#DIV/0!</v>
      </c>
      <c r="I39" s="37">
        <f t="shared" si="2"/>
        <v>0</v>
      </c>
    </row>
    <row r="40" spans="7:9">
      <c r="G40" s="34" t="e">
        <f t="shared" si="0"/>
        <v>#DIV/0!</v>
      </c>
      <c r="H40" s="34" t="e">
        <f t="shared" si="1"/>
        <v>#DIV/0!</v>
      </c>
      <c r="I40" s="37">
        <f t="shared" si="2"/>
        <v>0</v>
      </c>
    </row>
    <row r="41" spans="7:9">
      <c r="G41" s="34" t="e">
        <f t="shared" si="0"/>
        <v>#DIV/0!</v>
      </c>
      <c r="H41" s="34" t="e">
        <f t="shared" si="1"/>
        <v>#DIV/0!</v>
      </c>
      <c r="I41" s="37">
        <f t="shared" si="2"/>
        <v>0</v>
      </c>
    </row>
    <row r="42" spans="7:9">
      <c r="G42" s="34" t="e">
        <f t="shared" si="0"/>
        <v>#DIV/0!</v>
      </c>
      <c r="H42" s="34" t="e">
        <f t="shared" si="1"/>
        <v>#DIV/0!</v>
      </c>
      <c r="I42" s="37">
        <f t="shared" si="2"/>
        <v>0</v>
      </c>
    </row>
    <row r="43" spans="7:9">
      <c r="G43" s="34" t="e">
        <f t="shared" si="0"/>
        <v>#DIV/0!</v>
      </c>
      <c r="H43" s="34" t="e">
        <f t="shared" si="1"/>
        <v>#DIV/0!</v>
      </c>
      <c r="I43" s="37">
        <f t="shared" si="2"/>
        <v>0</v>
      </c>
    </row>
    <row r="44" spans="7:9">
      <c r="G44" s="34" t="e">
        <f t="shared" si="0"/>
        <v>#DIV/0!</v>
      </c>
      <c r="H44" s="34" t="e">
        <f t="shared" si="1"/>
        <v>#DIV/0!</v>
      </c>
      <c r="I44" s="37">
        <f t="shared" si="2"/>
        <v>0</v>
      </c>
    </row>
    <row r="45" spans="7:9">
      <c r="G45" s="34" t="e">
        <f t="shared" si="0"/>
        <v>#DIV/0!</v>
      </c>
      <c r="H45" s="34" t="e">
        <f t="shared" si="1"/>
        <v>#DIV/0!</v>
      </c>
      <c r="I45" s="37">
        <f t="shared" si="2"/>
        <v>0</v>
      </c>
    </row>
    <row r="46" spans="7:9">
      <c r="G46" s="34" t="e">
        <f t="shared" si="0"/>
        <v>#DIV/0!</v>
      </c>
      <c r="H46" s="34" t="e">
        <f t="shared" si="1"/>
        <v>#DIV/0!</v>
      </c>
      <c r="I46" s="37">
        <f t="shared" si="2"/>
        <v>0</v>
      </c>
    </row>
    <row r="47" spans="7:9">
      <c r="G47" s="34" t="e">
        <f t="shared" si="0"/>
        <v>#DIV/0!</v>
      </c>
      <c r="H47" s="34" t="e">
        <f t="shared" si="1"/>
        <v>#DIV/0!</v>
      </c>
      <c r="I47" s="37">
        <f t="shared" si="2"/>
        <v>0</v>
      </c>
    </row>
    <row r="48" spans="7:9">
      <c r="G48" s="34" t="e">
        <f t="shared" si="0"/>
        <v>#DIV/0!</v>
      </c>
      <c r="H48" s="34" t="e">
        <f t="shared" si="1"/>
        <v>#DIV/0!</v>
      </c>
      <c r="I48" s="37">
        <f t="shared" si="2"/>
        <v>0</v>
      </c>
    </row>
    <row r="49" spans="7:9">
      <c r="G49" s="34" t="e">
        <f t="shared" si="0"/>
        <v>#DIV/0!</v>
      </c>
      <c r="H49" s="34" t="e">
        <f t="shared" si="1"/>
        <v>#DIV/0!</v>
      </c>
      <c r="I49" s="37">
        <f t="shared" si="2"/>
        <v>0</v>
      </c>
    </row>
    <row r="50" spans="7:9">
      <c r="G50" s="34" t="e">
        <f t="shared" si="0"/>
        <v>#DIV/0!</v>
      </c>
      <c r="H50" s="34" t="e">
        <f t="shared" si="1"/>
        <v>#DIV/0!</v>
      </c>
      <c r="I50" s="37">
        <f t="shared" si="2"/>
        <v>0</v>
      </c>
    </row>
    <row r="51" spans="7:9">
      <c r="G51" s="34" t="e">
        <f t="shared" si="0"/>
        <v>#DIV/0!</v>
      </c>
      <c r="H51" s="34" t="e">
        <f t="shared" si="1"/>
        <v>#DIV/0!</v>
      </c>
      <c r="I51" s="37">
        <f t="shared" si="2"/>
        <v>0</v>
      </c>
    </row>
    <row r="52" spans="7:9">
      <c r="G52" s="34" t="e">
        <f t="shared" si="0"/>
        <v>#DIV/0!</v>
      </c>
      <c r="H52" s="34" t="e">
        <f t="shared" si="1"/>
        <v>#DIV/0!</v>
      </c>
      <c r="I52" s="37">
        <f t="shared" si="2"/>
        <v>0</v>
      </c>
    </row>
    <row r="53" spans="7:9">
      <c r="G53" s="34" t="e">
        <f t="shared" si="0"/>
        <v>#DIV/0!</v>
      </c>
      <c r="H53" s="34" t="e">
        <f t="shared" si="1"/>
        <v>#DIV/0!</v>
      </c>
      <c r="I53" s="37">
        <f t="shared" si="2"/>
        <v>0</v>
      </c>
    </row>
    <row r="54" spans="7:9">
      <c r="G54" s="34" t="e">
        <f t="shared" si="0"/>
        <v>#DIV/0!</v>
      </c>
      <c r="H54" s="34" t="e">
        <f t="shared" si="1"/>
        <v>#DIV/0!</v>
      </c>
      <c r="I54" s="37">
        <f t="shared" si="2"/>
        <v>0</v>
      </c>
    </row>
    <row r="55" spans="7:9">
      <c r="G55" s="34" t="e">
        <f t="shared" si="0"/>
        <v>#DIV/0!</v>
      </c>
      <c r="H55" s="34" t="e">
        <f t="shared" si="1"/>
        <v>#DIV/0!</v>
      </c>
      <c r="I55" s="37">
        <f t="shared" si="2"/>
        <v>0</v>
      </c>
    </row>
    <row r="56" spans="7:9">
      <c r="G56" s="34" t="e">
        <f t="shared" si="0"/>
        <v>#DIV/0!</v>
      </c>
      <c r="H56" s="34" t="e">
        <f t="shared" si="1"/>
        <v>#DIV/0!</v>
      </c>
      <c r="I56" s="37">
        <f t="shared" si="2"/>
        <v>0</v>
      </c>
    </row>
    <row r="57" spans="7:9">
      <c r="G57" s="34" t="e">
        <f t="shared" si="0"/>
        <v>#DIV/0!</v>
      </c>
      <c r="H57" s="34" t="e">
        <f t="shared" si="1"/>
        <v>#DIV/0!</v>
      </c>
      <c r="I57" s="37">
        <f t="shared" si="2"/>
        <v>0</v>
      </c>
    </row>
    <row r="58" spans="7:9">
      <c r="G58" s="34" t="e">
        <f t="shared" si="0"/>
        <v>#DIV/0!</v>
      </c>
      <c r="H58" s="34" t="e">
        <f t="shared" si="1"/>
        <v>#DIV/0!</v>
      </c>
      <c r="I58" s="37">
        <f t="shared" si="2"/>
        <v>0</v>
      </c>
    </row>
    <row r="59" spans="7:9">
      <c r="G59" s="34" t="e">
        <f t="shared" si="0"/>
        <v>#DIV/0!</v>
      </c>
      <c r="H59" s="34" t="e">
        <f t="shared" si="1"/>
        <v>#DIV/0!</v>
      </c>
      <c r="I59" s="37">
        <f t="shared" si="2"/>
        <v>0</v>
      </c>
    </row>
    <row r="60" spans="7:9">
      <c r="G60" s="34" t="e">
        <f t="shared" si="0"/>
        <v>#DIV/0!</v>
      </c>
      <c r="H60" s="34" t="e">
        <f t="shared" si="1"/>
        <v>#DIV/0!</v>
      </c>
      <c r="I60" s="37">
        <f t="shared" si="2"/>
        <v>0</v>
      </c>
    </row>
    <row r="61" spans="7:9">
      <c r="G61" s="34" t="e">
        <f t="shared" si="0"/>
        <v>#DIV/0!</v>
      </c>
      <c r="H61" s="34" t="e">
        <f t="shared" si="1"/>
        <v>#DIV/0!</v>
      </c>
      <c r="I61" s="37">
        <f t="shared" si="2"/>
        <v>0</v>
      </c>
    </row>
    <row r="62" spans="7:9">
      <c r="G62" s="34" t="e">
        <f t="shared" si="0"/>
        <v>#DIV/0!</v>
      </c>
      <c r="H62" s="34" t="e">
        <f t="shared" si="1"/>
        <v>#DIV/0!</v>
      </c>
      <c r="I62" s="37">
        <f t="shared" si="2"/>
        <v>0</v>
      </c>
    </row>
    <row r="63" spans="7:9">
      <c r="G63" s="34" t="e">
        <f t="shared" si="0"/>
        <v>#DIV/0!</v>
      </c>
      <c r="H63" s="34" t="e">
        <f t="shared" si="1"/>
        <v>#DIV/0!</v>
      </c>
      <c r="I63" s="37">
        <f t="shared" si="2"/>
        <v>0</v>
      </c>
    </row>
    <row r="64" spans="7:9">
      <c r="G64" s="34" t="e">
        <f t="shared" si="0"/>
        <v>#DIV/0!</v>
      </c>
      <c r="H64" s="34" t="e">
        <f t="shared" si="1"/>
        <v>#DIV/0!</v>
      </c>
      <c r="I64" s="37">
        <f t="shared" si="2"/>
        <v>0</v>
      </c>
    </row>
    <row r="65" spans="7:9">
      <c r="G65" s="34" t="e">
        <f t="shared" si="0"/>
        <v>#DIV/0!</v>
      </c>
      <c r="H65" s="34" t="e">
        <f t="shared" si="1"/>
        <v>#DIV/0!</v>
      </c>
      <c r="I65" s="37">
        <f t="shared" si="2"/>
        <v>0</v>
      </c>
    </row>
    <row r="66" spans="7:9">
      <c r="G66" s="34" t="e">
        <f t="shared" si="0"/>
        <v>#DIV/0!</v>
      </c>
      <c r="H66" s="34" t="e">
        <f t="shared" si="1"/>
        <v>#DIV/0!</v>
      </c>
      <c r="I66" s="37">
        <f t="shared" si="2"/>
        <v>0</v>
      </c>
    </row>
    <row r="67" spans="7:9">
      <c r="G67" s="34" t="e">
        <f t="shared" si="0"/>
        <v>#DIV/0!</v>
      </c>
      <c r="H67" s="34" t="e">
        <f t="shared" si="1"/>
        <v>#DIV/0!</v>
      </c>
      <c r="I67" s="37">
        <f t="shared" si="2"/>
        <v>0</v>
      </c>
    </row>
    <row r="68" spans="7:9">
      <c r="G68" s="34" t="e">
        <f t="shared" ref="G68:G131" si="3">F68/C68</f>
        <v>#DIV/0!</v>
      </c>
      <c r="H68" s="34" t="e">
        <f t="shared" ref="H68:H131" si="4">F68*100/D68</f>
        <v>#DIV/0!</v>
      </c>
      <c r="I68" s="37">
        <f t="shared" ref="I68:I131" si="5">D68*E68</f>
        <v>0</v>
      </c>
    </row>
    <row r="69" spans="7:9">
      <c r="G69" s="34" t="e">
        <f t="shared" si="3"/>
        <v>#DIV/0!</v>
      </c>
      <c r="H69" s="34" t="e">
        <f t="shared" si="4"/>
        <v>#DIV/0!</v>
      </c>
      <c r="I69" s="37">
        <f t="shared" si="5"/>
        <v>0</v>
      </c>
    </row>
    <row r="70" spans="7:9">
      <c r="G70" s="34" t="e">
        <f t="shared" si="3"/>
        <v>#DIV/0!</v>
      </c>
      <c r="H70" s="34" t="e">
        <f t="shared" si="4"/>
        <v>#DIV/0!</v>
      </c>
      <c r="I70" s="37">
        <f t="shared" si="5"/>
        <v>0</v>
      </c>
    </row>
    <row r="71" spans="7:9">
      <c r="G71" s="34" t="e">
        <f t="shared" si="3"/>
        <v>#DIV/0!</v>
      </c>
      <c r="H71" s="34" t="e">
        <f t="shared" si="4"/>
        <v>#DIV/0!</v>
      </c>
      <c r="I71" s="37">
        <f t="shared" si="5"/>
        <v>0</v>
      </c>
    </row>
    <row r="72" spans="7:9">
      <c r="G72" s="34" t="e">
        <f t="shared" si="3"/>
        <v>#DIV/0!</v>
      </c>
      <c r="H72" s="34" t="e">
        <f t="shared" si="4"/>
        <v>#DIV/0!</v>
      </c>
      <c r="I72" s="37">
        <f t="shared" si="5"/>
        <v>0</v>
      </c>
    </row>
    <row r="73" spans="7:9">
      <c r="G73" s="34" t="e">
        <f t="shared" si="3"/>
        <v>#DIV/0!</v>
      </c>
      <c r="H73" s="34" t="e">
        <f t="shared" si="4"/>
        <v>#DIV/0!</v>
      </c>
      <c r="I73" s="37">
        <f t="shared" si="5"/>
        <v>0</v>
      </c>
    </row>
    <row r="74" spans="7:9">
      <c r="G74" s="34" t="e">
        <f t="shared" si="3"/>
        <v>#DIV/0!</v>
      </c>
      <c r="H74" s="34" t="e">
        <f t="shared" si="4"/>
        <v>#DIV/0!</v>
      </c>
      <c r="I74" s="37">
        <f t="shared" si="5"/>
        <v>0</v>
      </c>
    </row>
    <row r="75" spans="7:9">
      <c r="G75" s="34" t="e">
        <f t="shared" si="3"/>
        <v>#DIV/0!</v>
      </c>
      <c r="H75" s="34" t="e">
        <f t="shared" si="4"/>
        <v>#DIV/0!</v>
      </c>
      <c r="I75" s="37">
        <f t="shared" si="5"/>
        <v>0</v>
      </c>
    </row>
    <row r="76" spans="7:9">
      <c r="G76" s="34" t="e">
        <f t="shared" si="3"/>
        <v>#DIV/0!</v>
      </c>
      <c r="H76" s="34" t="e">
        <f t="shared" si="4"/>
        <v>#DIV/0!</v>
      </c>
      <c r="I76" s="37">
        <f t="shared" si="5"/>
        <v>0</v>
      </c>
    </row>
    <row r="77" spans="7:9">
      <c r="G77" s="34" t="e">
        <f t="shared" si="3"/>
        <v>#DIV/0!</v>
      </c>
      <c r="H77" s="34" t="e">
        <f t="shared" si="4"/>
        <v>#DIV/0!</v>
      </c>
      <c r="I77" s="37">
        <f t="shared" si="5"/>
        <v>0</v>
      </c>
    </row>
    <row r="78" spans="7:9">
      <c r="G78" s="34" t="e">
        <f t="shared" si="3"/>
        <v>#DIV/0!</v>
      </c>
      <c r="H78" s="34" t="e">
        <f t="shared" si="4"/>
        <v>#DIV/0!</v>
      </c>
      <c r="I78" s="37">
        <f t="shared" si="5"/>
        <v>0</v>
      </c>
    </row>
    <row r="79" spans="7:9">
      <c r="G79" s="34" t="e">
        <f t="shared" si="3"/>
        <v>#DIV/0!</v>
      </c>
      <c r="H79" s="34" t="e">
        <f t="shared" si="4"/>
        <v>#DIV/0!</v>
      </c>
      <c r="I79" s="37">
        <f t="shared" si="5"/>
        <v>0</v>
      </c>
    </row>
    <row r="80" spans="7:9">
      <c r="G80" s="34" t="e">
        <f t="shared" si="3"/>
        <v>#DIV/0!</v>
      </c>
      <c r="H80" s="34" t="e">
        <f t="shared" si="4"/>
        <v>#DIV/0!</v>
      </c>
      <c r="I80" s="37">
        <f t="shared" si="5"/>
        <v>0</v>
      </c>
    </row>
    <row r="81" spans="7:9">
      <c r="G81" s="34" t="e">
        <f t="shared" si="3"/>
        <v>#DIV/0!</v>
      </c>
      <c r="H81" s="34" t="e">
        <f t="shared" si="4"/>
        <v>#DIV/0!</v>
      </c>
      <c r="I81" s="37">
        <f t="shared" si="5"/>
        <v>0</v>
      </c>
    </row>
    <row r="82" spans="7:9">
      <c r="G82" s="34" t="e">
        <f t="shared" si="3"/>
        <v>#DIV/0!</v>
      </c>
      <c r="H82" s="34" t="e">
        <f t="shared" si="4"/>
        <v>#DIV/0!</v>
      </c>
      <c r="I82" s="37">
        <f t="shared" si="5"/>
        <v>0</v>
      </c>
    </row>
    <row r="83" spans="7:9">
      <c r="G83" s="34" t="e">
        <f t="shared" si="3"/>
        <v>#DIV/0!</v>
      </c>
      <c r="H83" s="34" t="e">
        <f t="shared" si="4"/>
        <v>#DIV/0!</v>
      </c>
      <c r="I83" s="37">
        <f t="shared" si="5"/>
        <v>0</v>
      </c>
    </row>
    <row r="84" spans="7:9">
      <c r="G84" s="34" t="e">
        <f t="shared" si="3"/>
        <v>#DIV/0!</v>
      </c>
      <c r="H84" s="34" t="e">
        <f t="shared" si="4"/>
        <v>#DIV/0!</v>
      </c>
      <c r="I84" s="37">
        <f t="shared" si="5"/>
        <v>0</v>
      </c>
    </row>
    <row r="85" spans="7:9">
      <c r="G85" s="34" t="e">
        <f t="shared" si="3"/>
        <v>#DIV/0!</v>
      </c>
      <c r="H85" s="34" t="e">
        <f t="shared" si="4"/>
        <v>#DIV/0!</v>
      </c>
      <c r="I85" s="37">
        <f t="shared" si="5"/>
        <v>0</v>
      </c>
    </row>
    <row r="86" spans="7:9">
      <c r="G86" s="34" t="e">
        <f t="shared" si="3"/>
        <v>#DIV/0!</v>
      </c>
      <c r="H86" s="34" t="e">
        <f t="shared" si="4"/>
        <v>#DIV/0!</v>
      </c>
      <c r="I86" s="37">
        <f t="shared" si="5"/>
        <v>0</v>
      </c>
    </row>
    <row r="87" spans="7:9">
      <c r="G87" s="34" t="e">
        <f t="shared" si="3"/>
        <v>#DIV/0!</v>
      </c>
      <c r="H87" s="34" t="e">
        <f t="shared" si="4"/>
        <v>#DIV/0!</v>
      </c>
      <c r="I87" s="37">
        <f t="shared" si="5"/>
        <v>0</v>
      </c>
    </row>
    <row r="88" spans="7:9">
      <c r="G88" s="34" t="e">
        <f t="shared" si="3"/>
        <v>#DIV/0!</v>
      </c>
      <c r="H88" s="34" t="e">
        <f t="shared" si="4"/>
        <v>#DIV/0!</v>
      </c>
      <c r="I88" s="37">
        <f t="shared" si="5"/>
        <v>0</v>
      </c>
    </row>
    <row r="89" spans="7:9">
      <c r="G89" s="34" t="e">
        <f t="shared" si="3"/>
        <v>#DIV/0!</v>
      </c>
      <c r="H89" s="34" t="e">
        <f t="shared" si="4"/>
        <v>#DIV/0!</v>
      </c>
      <c r="I89" s="37">
        <f t="shared" si="5"/>
        <v>0</v>
      </c>
    </row>
    <row r="90" spans="7:9">
      <c r="G90" s="34" t="e">
        <f t="shared" si="3"/>
        <v>#DIV/0!</v>
      </c>
      <c r="H90" s="34" t="e">
        <f t="shared" si="4"/>
        <v>#DIV/0!</v>
      </c>
      <c r="I90" s="37">
        <f t="shared" si="5"/>
        <v>0</v>
      </c>
    </row>
    <row r="91" spans="7:9">
      <c r="G91" s="34" t="e">
        <f t="shared" si="3"/>
        <v>#DIV/0!</v>
      </c>
      <c r="H91" s="34" t="e">
        <f t="shared" si="4"/>
        <v>#DIV/0!</v>
      </c>
      <c r="I91" s="37">
        <f t="shared" si="5"/>
        <v>0</v>
      </c>
    </row>
    <row r="92" spans="7:9">
      <c r="G92" s="34" t="e">
        <f t="shared" si="3"/>
        <v>#DIV/0!</v>
      </c>
      <c r="H92" s="34" t="e">
        <f t="shared" si="4"/>
        <v>#DIV/0!</v>
      </c>
      <c r="I92" s="37">
        <f t="shared" si="5"/>
        <v>0</v>
      </c>
    </row>
    <row r="93" spans="7:9">
      <c r="G93" s="34" t="e">
        <f t="shared" si="3"/>
        <v>#DIV/0!</v>
      </c>
      <c r="H93" s="34" t="e">
        <f t="shared" si="4"/>
        <v>#DIV/0!</v>
      </c>
      <c r="I93" s="37">
        <f t="shared" si="5"/>
        <v>0</v>
      </c>
    </row>
    <row r="94" spans="7:9">
      <c r="G94" s="34" t="e">
        <f t="shared" si="3"/>
        <v>#DIV/0!</v>
      </c>
      <c r="H94" s="34" t="e">
        <f t="shared" si="4"/>
        <v>#DIV/0!</v>
      </c>
      <c r="I94" s="37">
        <f t="shared" si="5"/>
        <v>0</v>
      </c>
    </row>
    <row r="95" spans="7:9">
      <c r="G95" s="34" t="e">
        <f t="shared" si="3"/>
        <v>#DIV/0!</v>
      </c>
      <c r="H95" s="34" t="e">
        <f t="shared" si="4"/>
        <v>#DIV/0!</v>
      </c>
      <c r="I95" s="37">
        <f t="shared" si="5"/>
        <v>0</v>
      </c>
    </row>
    <row r="96" spans="7:9">
      <c r="G96" s="34" t="e">
        <f t="shared" si="3"/>
        <v>#DIV/0!</v>
      </c>
      <c r="H96" s="34" t="e">
        <f t="shared" si="4"/>
        <v>#DIV/0!</v>
      </c>
      <c r="I96" s="37">
        <f t="shared" si="5"/>
        <v>0</v>
      </c>
    </row>
    <row r="97" spans="7:9">
      <c r="G97" s="34" t="e">
        <f t="shared" si="3"/>
        <v>#DIV/0!</v>
      </c>
      <c r="H97" s="34" t="e">
        <f t="shared" si="4"/>
        <v>#DIV/0!</v>
      </c>
      <c r="I97" s="37">
        <f t="shared" si="5"/>
        <v>0</v>
      </c>
    </row>
    <row r="98" spans="7:9">
      <c r="G98" s="34" t="e">
        <f t="shared" si="3"/>
        <v>#DIV/0!</v>
      </c>
      <c r="H98" s="34" t="e">
        <f t="shared" si="4"/>
        <v>#DIV/0!</v>
      </c>
      <c r="I98" s="37">
        <f t="shared" si="5"/>
        <v>0</v>
      </c>
    </row>
    <row r="99" spans="7:9">
      <c r="G99" s="34" t="e">
        <f t="shared" si="3"/>
        <v>#DIV/0!</v>
      </c>
      <c r="H99" s="34" t="e">
        <f t="shared" si="4"/>
        <v>#DIV/0!</v>
      </c>
      <c r="I99" s="37">
        <f t="shared" si="5"/>
        <v>0</v>
      </c>
    </row>
    <row r="100" spans="7:9">
      <c r="G100" s="34" t="e">
        <f t="shared" si="3"/>
        <v>#DIV/0!</v>
      </c>
      <c r="H100" s="34" t="e">
        <f t="shared" si="4"/>
        <v>#DIV/0!</v>
      </c>
      <c r="I100" s="37">
        <f t="shared" si="5"/>
        <v>0</v>
      </c>
    </row>
    <row r="101" spans="7:9">
      <c r="G101" s="34" t="e">
        <f t="shared" si="3"/>
        <v>#DIV/0!</v>
      </c>
      <c r="H101" s="34" t="e">
        <f t="shared" si="4"/>
        <v>#DIV/0!</v>
      </c>
      <c r="I101" s="37">
        <f t="shared" si="5"/>
        <v>0</v>
      </c>
    </row>
    <row r="102" spans="7:9">
      <c r="G102" s="34" t="e">
        <f t="shared" si="3"/>
        <v>#DIV/0!</v>
      </c>
      <c r="H102" s="34" t="e">
        <f t="shared" si="4"/>
        <v>#DIV/0!</v>
      </c>
      <c r="I102" s="37">
        <f t="shared" si="5"/>
        <v>0</v>
      </c>
    </row>
    <row r="103" spans="7:9">
      <c r="G103" s="34" t="e">
        <f t="shared" si="3"/>
        <v>#DIV/0!</v>
      </c>
      <c r="H103" s="34" t="e">
        <f t="shared" si="4"/>
        <v>#DIV/0!</v>
      </c>
      <c r="I103" s="37">
        <f t="shared" si="5"/>
        <v>0</v>
      </c>
    </row>
    <row r="104" spans="7:9">
      <c r="G104" s="34" t="e">
        <f t="shared" si="3"/>
        <v>#DIV/0!</v>
      </c>
      <c r="H104" s="34" t="e">
        <f t="shared" si="4"/>
        <v>#DIV/0!</v>
      </c>
      <c r="I104" s="37">
        <f t="shared" si="5"/>
        <v>0</v>
      </c>
    </row>
    <row r="105" spans="7:9">
      <c r="G105" s="34" t="e">
        <f t="shared" si="3"/>
        <v>#DIV/0!</v>
      </c>
      <c r="H105" s="34" t="e">
        <f t="shared" si="4"/>
        <v>#DIV/0!</v>
      </c>
      <c r="I105" s="37">
        <f t="shared" si="5"/>
        <v>0</v>
      </c>
    </row>
    <row r="106" spans="7:9">
      <c r="G106" s="34" t="e">
        <f t="shared" si="3"/>
        <v>#DIV/0!</v>
      </c>
      <c r="H106" s="34" t="e">
        <f t="shared" si="4"/>
        <v>#DIV/0!</v>
      </c>
      <c r="I106" s="37">
        <f t="shared" si="5"/>
        <v>0</v>
      </c>
    </row>
    <row r="107" spans="7:9">
      <c r="G107" s="34" t="e">
        <f t="shared" si="3"/>
        <v>#DIV/0!</v>
      </c>
      <c r="H107" s="34" t="e">
        <f t="shared" si="4"/>
        <v>#DIV/0!</v>
      </c>
      <c r="I107" s="37">
        <f t="shared" si="5"/>
        <v>0</v>
      </c>
    </row>
    <row r="108" spans="7:9">
      <c r="G108" s="34" t="e">
        <f t="shared" si="3"/>
        <v>#DIV/0!</v>
      </c>
      <c r="H108" s="34" t="e">
        <f t="shared" si="4"/>
        <v>#DIV/0!</v>
      </c>
      <c r="I108" s="37">
        <f t="shared" si="5"/>
        <v>0</v>
      </c>
    </row>
    <row r="109" spans="7:9">
      <c r="G109" s="34" t="e">
        <f t="shared" si="3"/>
        <v>#DIV/0!</v>
      </c>
      <c r="H109" s="34" t="e">
        <f t="shared" si="4"/>
        <v>#DIV/0!</v>
      </c>
      <c r="I109" s="37">
        <f t="shared" si="5"/>
        <v>0</v>
      </c>
    </row>
    <row r="110" spans="7:9">
      <c r="G110" s="34" t="e">
        <f t="shared" si="3"/>
        <v>#DIV/0!</v>
      </c>
      <c r="H110" s="34" t="e">
        <f t="shared" si="4"/>
        <v>#DIV/0!</v>
      </c>
      <c r="I110" s="37">
        <f t="shared" si="5"/>
        <v>0</v>
      </c>
    </row>
    <row r="111" spans="7:9">
      <c r="G111" s="34" t="e">
        <f t="shared" si="3"/>
        <v>#DIV/0!</v>
      </c>
      <c r="H111" s="34" t="e">
        <f t="shared" si="4"/>
        <v>#DIV/0!</v>
      </c>
      <c r="I111" s="37">
        <f t="shared" si="5"/>
        <v>0</v>
      </c>
    </row>
    <row r="112" spans="7:9">
      <c r="G112" s="34" t="e">
        <f t="shared" si="3"/>
        <v>#DIV/0!</v>
      </c>
      <c r="H112" s="34" t="e">
        <f t="shared" si="4"/>
        <v>#DIV/0!</v>
      </c>
      <c r="I112" s="37">
        <f t="shared" si="5"/>
        <v>0</v>
      </c>
    </row>
    <row r="113" spans="7:9">
      <c r="G113" s="34" t="e">
        <f t="shared" si="3"/>
        <v>#DIV/0!</v>
      </c>
      <c r="H113" s="34" t="e">
        <f t="shared" si="4"/>
        <v>#DIV/0!</v>
      </c>
      <c r="I113" s="37">
        <f t="shared" si="5"/>
        <v>0</v>
      </c>
    </row>
    <row r="114" spans="7:9">
      <c r="G114" s="34" t="e">
        <f t="shared" si="3"/>
        <v>#DIV/0!</v>
      </c>
      <c r="H114" s="34" t="e">
        <f t="shared" si="4"/>
        <v>#DIV/0!</v>
      </c>
      <c r="I114" s="37">
        <f t="shared" si="5"/>
        <v>0</v>
      </c>
    </row>
    <row r="115" spans="7:9">
      <c r="G115" s="34" t="e">
        <f t="shared" si="3"/>
        <v>#DIV/0!</v>
      </c>
      <c r="H115" s="34" t="e">
        <f t="shared" si="4"/>
        <v>#DIV/0!</v>
      </c>
      <c r="I115" s="37">
        <f t="shared" si="5"/>
        <v>0</v>
      </c>
    </row>
    <row r="116" spans="7:9">
      <c r="G116" s="34" t="e">
        <f t="shared" si="3"/>
        <v>#DIV/0!</v>
      </c>
      <c r="H116" s="34" t="e">
        <f t="shared" si="4"/>
        <v>#DIV/0!</v>
      </c>
      <c r="I116" s="37">
        <f t="shared" si="5"/>
        <v>0</v>
      </c>
    </row>
    <row r="117" spans="7:9">
      <c r="G117" s="34" t="e">
        <f t="shared" si="3"/>
        <v>#DIV/0!</v>
      </c>
      <c r="H117" s="34" t="e">
        <f t="shared" si="4"/>
        <v>#DIV/0!</v>
      </c>
      <c r="I117" s="37">
        <f t="shared" si="5"/>
        <v>0</v>
      </c>
    </row>
    <row r="118" spans="7:9">
      <c r="G118" s="34" t="e">
        <f t="shared" si="3"/>
        <v>#DIV/0!</v>
      </c>
      <c r="H118" s="34" t="e">
        <f t="shared" si="4"/>
        <v>#DIV/0!</v>
      </c>
      <c r="I118" s="37">
        <f t="shared" si="5"/>
        <v>0</v>
      </c>
    </row>
    <row r="119" spans="7:9">
      <c r="G119" s="34" t="e">
        <f t="shared" si="3"/>
        <v>#DIV/0!</v>
      </c>
      <c r="H119" s="34" t="e">
        <f t="shared" si="4"/>
        <v>#DIV/0!</v>
      </c>
      <c r="I119" s="37">
        <f t="shared" si="5"/>
        <v>0</v>
      </c>
    </row>
    <row r="120" spans="7:9">
      <c r="G120" s="34" t="e">
        <f t="shared" si="3"/>
        <v>#DIV/0!</v>
      </c>
      <c r="H120" s="34" t="e">
        <f t="shared" si="4"/>
        <v>#DIV/0!</v>
      </c>
      <c r="I120" s="37">
        <f t="shared" si="5"/>
        <v>0</v>
      </c>
    </row>
    <row r="121" spans="7:9">
      <c r="G121" s="34" t="e">
        <f t="shared" si="3"/>
        <v>#DIV/0!</v>
      </c>
      <c r="H121" s="34" t="e">
        <f t="shared" si="4"/>
        <v>#DIV/0!</v>
      </c>
      <c r="I121" s="37">
        <f t="shared" si="5"/>
        <v>0</v>
      </c>
    </row>
    <row r="122" spans="7:9">
      <c r="G122" s="34" t="e">
        <f t="shared" si="3"/>
        <v>#DIV/0!</v>
      </c>
      <c r="H122" s="34" t="e">
        <f t="shared" si="4"/>
        <v>#DIV/0!</v>
      </c>
      <c r="I122" s="37">
        <f t="shared" si="5"/>
        <v>0</v>
      </c>
    </row>
    <row r="123" spans="7:9">
      <c r="G123" s="34" t="e">
        <f t="shared" si="3"/>
        <v>#DIV/0!</v>
      </c>
      <c r="H123" s="34" t="e">
        <f t="shared" si="4"/>
        <v>#DIV/0!</v>
      </c>
      <c r="I123" s="37">
        <f t="shared" si="5"/>
        <v>0</v>
      </c>
    </row>
    <row r="124" spans="7:9">
      <c r="G124" s="34" t="e">
        <f t="shared" si="3"/>
        <v>#DIV/0!</v>
      </c>
      <c r="H124" s="34" t="e">
        <f t="shared" si="4"/>
        <v>#DIV/0!</v>
      </c>
      <c r="I124" s="37">
        <f t="shared" si="5"/>
        <v>0</v>
      </c>
    </row>
    <row r="125" spans="7:9">
      <c r="G125" s="34" t="e">
        <f t="shared" si="3"/>
        <v>#DIV/0!</v>
      </c>
      <c r="H125" s="34" t="e">
        <f t="shared" si="4"/>
        <v>#DIV/0!</v>
      </c>
      <c r="I125" s="37">
        <f t="shared" si="5"/>
        <v>0</v>
      </c>
    </row>
    <row r="126" spans="7:9">
      <c r="G126" s="34" t="e">
        <f t="shared" si="3"/>
        <v>#DIV/0!</v>
      </c>
      <c r="H126" s="34" t="e">
        <f t="shared" si="4"/>
        <v>#DIV/0!</v>
      </c>
      <c r="I126" s="37">
        <f t="shared" si="5"/>
        <v>0</v>
      </c>
    </row>
    <row r="127" spans="7:9">
      <c r="G127" s="34" t="e">
        <f t="shared" si="3"/>
        <v>#DIV/0!</v>
      </c>
      <c r="H127" s="34" t="e">
        <f t="shared" si="4"/>
        <v>#DIV/0!</v>
      </c>
      <c r="I127" s="37">
        <f t="shared" si="5"/>
        <v>0</v>
      </c>
    </row>
    <row r="128" spans="7:9">
      <c r="G128" s="34" t="e">
        <f t="shared" si="3"/>
        <v>#DIV/0!</v>
      </c>
      <c r="H128" s="34" t="e">
        <f t="shared" si="4"/>
        <v>#DIV/0!</v>
      </c>
      <c r="I128" s="37">
        <f t="shared" si="5"/>
        <v>0</v>
      </c>
    </row>
    <row r="129" spans="7:9">
      <c r="G129" s="34" t="e">
        <f t="shared" si="3"/>
        <v>#DIV/0!</v>
      </c>
      <c r="H129" s="34" t="e">
        <f t="shared" si="4"/>
        <v>#DIV/0!</v>
      </c>
      <c r="I129" s="37">
        <f t="shared" si="5"/>
        <v>0</v>
      </c>
    </row>
    <row r="130" spans="7:9">
      <c r="G130" s="34" t="e">
        <f t="shared" si="3"/>
        <v>#DIV/0!</v>
      </c>
      <c r="H130" s="34" t="e">
        <f t="shared" si="4"/>
        <v>#DIV/0!</v>
      </c>
      <c r="I130" s="37">
        <f t="shared" si="5"/>
        <v>0</v>
      </c>
    </row>
    <row r="131" spans="7:9">
      <c r="G131" s="34" t="e">
        <f t="shared" si="3"/>
        <v>#DIV/0!</v>
      </c>
      <c r="H131" s="34" t="e">
        <f t="shared" si="4"/>
        <v>#DIV/0!</v>
      </c>
      <c r="I131" s="37">
        <f t="shared" si="5"/>
        <v>0</v>
      </c>
    </row>
    <row r="132" spans="7:9">
      <c r="G132" s="34" t="e">
        <f t="shared" ref="G132:G195" si="6">F132/C132</f>
        <v>#DIV/0!</v>
      </c>
      <c r="H132" s="34" t="e">
        <f t="shared" ref="H132:H195" si="7">F132*100/D132</f>
        <v>#DIV/0!</v>
      </c>
      <c r="I132" s="37">
        <f t="shared" ref="I132:I151" si="8">D132*E132</f>
        <v>0</v>
      </c>
    </row>
    <row r="133" spans="7:9">
      <c r="G133" s="34" t="e">
        <f t="shared" si="6"/>
        <v>#DIV/0!</v>
      </c>
      <c r="H133" s="34" t="e">
        <f t="shared" si="7"/>
        <v>#DIV/0!</v>
      </c>
      <c r="I133" s="37">
        <f t="shared" si="8"/>
        <v>0</v>
      </c>
    </row>
    <row r="134" spans="7:9">
      <c r="G134" s="34" t="e">
        <f t="shared" si="6"/>
        <v>#DIV/0!</v>
      </c>
      <c r="H134" s="34" t="e">
        <f t="shared" si="7"/>
        <v>#DIV/0!</v>
      </c>
      <c r="I134" s="37">
        <f t="shared" si="8"/>
        <v>0</v>
      </c>
    </row>
    <row r="135" spans="7:9">
      <c r="G135" s="34" t="e">
        <f t="shared" si="6"/>
        <v>#DIV/0!</v>
      </c>
      <c r="H135" s="34" t="e">
        <f t="shared" si="7"/>
        <v>#DIV/0!</v>
      </c>
      <c r="I135" s="37">
        <f t="shared" si="8"/>
        <v>0</v>
      </c>
    </row>
    <row r="136" spans="7:9">
      <c r="G136" s="34" t="e">
        <f t="shared" si="6"/>
        <v>#DIV/0!</v>
      </c>
      <c r="H136" s="34" t="e">
        <f t="shared" si="7"/>
        <v>#DIV/0!</v>
      </c>
      <c r="I136" s="37">
        <f t="shared" si="8"/>
        <v>0</v>
      </c>
    </row>
    <row r="137" spans="7:9">
      <c r="G137" s="34" t="e">
        <f t="shared" si="6"/>
        <v>#DIV/0!</v>
      </c>
      <c r="H137" s="34" t="e">
        <f t="shared" si="7"/>
        <v>#DIV/0!</v>
      </c>
      <c r="I137" s="37">
        <f t="shared" si="8"/>
        <v>0</v>
      </c>
    </row>
    <row r="138" spans="7:9">
      <c r="G138" s="34" t="e">
        <f t="shared" si="6"/>
        <v>#DIV/0!</v>
      </c>
      <c r="H138" s="34" t="e">
        <f t="shared" si="7"/>
        <v>#DIV/0!</v>
      </c>
      <c r="I138" s="37">
        <f t="shared" si="8"/>
        <v>0</v>
      </c>
    </row>
    <row r="139" spans="7:9">
      <c r="G139" s="34" t="e">
        <f t="shared" si="6"/>
        <v>#DIV/0!</v>
      </c>
      <c r="H139" s="34" t="e">
        <f t="shared" si="7"/>
        <v>#DIV/0!</v>
      </c>
      <c r="I139" s="37">
        <f t="shared" si="8"/>
        <v>0</v>
      </c>
    </row>
    <row r="140" spans="7:9">
      <c r="G140" s="34" t="e">
        <f t="shared" si="6"/>
        <v>#DIV/0!</v>
      </c>
      <c r="H140" s="34" t="e">
        <f t="shared" si="7"/>
        <v>#DIV/0!</v>
      </c>
      <c r="I140" s="37">
        <f t="shared" si="8"/>
        <v>0</v>
      </c>
    </row>
    <row r="141" spans="7:9">
      <c r="G141" s="34" t="e">
        <f t="shared" si="6"/>
        <v>#DIV/0!</v>
      </c>
      <c r="H141" s="34" t="e">
        <f t="shared" si="7"/>
        <v>#DIV/0!</v>
      </c>
      <c r="I141" s="37">
        <f t="shared" si="8"/>
        <v>0</v>
      </c>
    </row>
    <row r="142" spans="7:9">
      <c r="G142" s="34" t="e">
        <f t="shared" si="6"/>
        <v>#DIV/0!</v>
      </c>
      <c r="H142" s="34" t="e">
        <f t="shared" si="7"/>
        <v>#DIV/0!</v>
      </c>
      <c r="I142" s="37">
        <f t="shared" si="8"/>
        <v>0</v>
      </c>
    </row>
    <row r="143" spans="7:9">
      <c r="G143" s="34" t="e">
        <f t="shared" si="6"/>
        <v>#DIV/0!</v>
      </c>
      <c r="H143" s="34" t="e">
        <f t="shared" si="7"/>
        <v>#DIV/0!</v>
      </c>
      <c r="I143" s="37">
        <f t="shared" si="8"/>
        <v>0</v>
      </c>
    </row>
    <row r="144" spans="7:9">
      <c r="G144" s="34" t="e">
        <f t="shared" si="6"/>
        <v>#DIV/0!</v>
      </c>
      <c r="H144" s="34" t="e">
        <f t="shared" si="7"/>
        <v>#DIV/0!</v>
      </c>
      <c r="I144" s="37">
        <f t="shared" si="8"/>
        <v>0</v>
      </c>
    </row>
    <row r="145" spans="7:9">
      <c r="G145" s="34" t="e">
        <f t="shared" si="6"/>
        <v>#DIV/0!</v>
      </c>
      <c r="H145" s="34" t="e">
        <f t="shared" si="7"/>
        <v>#DIV/0!</v>
      </c>
      <c r="I145" s="37">
        <f t="shared" si="8"/>
        <v>0</v>
      </c>
    </row>
    <row r="146" spans="7:9">
      <c r="G146" s="34" t="e">
        <f t="shared" si="6"/>
        <v>#DIV/0!</v>
      </c>
      <c r="H146" s="34" t="e">
        <f t="shared" si="7"/>
        <v>#DIV/0!</v>
      </c>
      <c r="I146" s="37">
        <f t="shared" si="8"/>
        <v>0</v>
      </c>
    </row>
    <row r="147" spans="7:9">
      <c r="G147" s="34" t="e">
        <f t="shared" si="6"/>
        <v>#DIV/0!</v>
      </c>
      <c r="H147" s="34" t="e">
        <f t="shared" si="7"/>
        <v>#DIV/0!</v>
      </c>
      <c r="I147" s="37">
        <f t="shared" si="8"/>
        <v>0</v>
      </c>
    </row>
    <row r="148" spans="7:9">
      <c r="G148" s="34" t="e">
        <f t="shared" si="6"/>
        <v>#DIV/0!</v>
      </c>
      <c r="H148" s="34" t="e">
        <f t="shared" si="7"/>
        <v>#DIV/0!</v>
      </c>
      <c r="I148" s="37">
        <f t="shared" si="8"/>
        <v>0</v>
      </c>
    </row>
    <row r="149" spans="7:9">
      <c r="G149" s="34" t="e">
        <f t="shared" si="6"/>
        <v>#DIV/0!</v>
      </c>
      <c r="H149" s="34" t="e">
        <f t="shared" si="7"/>
        <v>#DIV/0!</v>
      </c>
      <c r="I149" s="37">
        <f t="shared" si="8"/>
        <v>0</v>
      </c>
    </row>
    <row r="150" spans="7:9">
      <c r="G150" s="34" t="e">
        <f t="shared" si="6"/>
        <v>#DIV/0!</v>
      </c>
      <c r="H150" s="34" t="e">
        <f t="shared" si="7"/>
        <v>#DIV/0!</v>
      </c>
      <c r="I150" s="37">
        <f t="shared" si="8"/>
        <v>0</v>
      </c>
    </row>
    <row r="151" spans="7:9">
      <c r="G151" s="34" t="e">
        <f t="shared" si="6"/>
        <v>#DIV/0!</v>
      </c>
      <c r="H151" s="34" t="e">
        <f t="shared" si="7"/>
        <v>#DIV/0!</v>
      </c>
      <c r="I151" s="37">
        <f t="shared" si="8"/>
        <v>0</v>
      </c>
    </row>
    <row r="152" spans="7:9">
      <c r="G152" s="34" t="e">
        <f t="shared" si="6"/>
        <v>#DIV/0!</v>
      </c>
      <c r="H152" s="34" t="e">
        <f t="shared" si="7"/>
        <v>#DIV/0!</v>
      </c>
    </row>
    <row r="153" spans="7:9">
      <c r="G153" s="34" t="e">
        <f t="shared" si="6"/>
        <v>#DIV/0!</v>
      </c>
      <c r="H153" s="34" t="e">
        <f t="shared" si="7"/>
        <v>#DIV/0!</v>
      </c>
    </row>
    <row r="154" spans="7:9">
      <c r="G154" s="34" t="e">
        <f t="shared" si="6"/>
        <v>#DIV/0!</v>
      </c>
      <c r="H154" s="34" t="e">
        <f t="shared" si="7"/>
        <v>#DIV/0!</v>
      </c>
    </row>
    <row r="155" spans="7:9">
      <c r="G155" s="34" t="e">
        <f t="shared" si="6"/>
        <v>#DIV/0!</v>
      </c>
      <c r="H155" s="34" t="e">
        <f t="shared" si="7"/>
        <v>#DIV/0!</v>
      </c>
    </row>
    <row r="156" spans="7:9">
      <c r="G156" s="34" t="e">
        <f t="shared" si="6"/>
        <v>#DIV/0!</v>
      </c>
      <c r="H156" s="34" t="e">
        <f t="shared" si="7"/>
        <v>#DIV/0!</v>
      </c>
    </row>
    <row r="157" spans="7:9">
      <c r="G157" s="34" t="e">
        <f t="shared" si="6"/>
        <v>#DIV/0!</v>
      </c>
      <c r="H157" s="34" t="e">
        <f t="shared" si="7"/>
        <v>#DIV/0!</v>
      </c>
    </row>
    <row r="158" spans="7:9">
      <c r="G158" s="34" t="e">
        <f t="shared" si="6"/>
        <v>#DIV/0!</v>
      </c>
      <c r="H158" s="34" t="e">
        <f t="shared" si="7"/>
        <v>#DIV/0!</v>
      </c>
    </row>
    <row r="159" spans="7:9">
      <c r="G159" s="34" t="e">
        <f t="shared" si="6"/>
        <v>#DIV/0!</v>
      </c>
      <c r="H159" s="34" t="e">
        <f t="shared" si="7"/>
        <v>#DIV/0!</v>
      </c>
    </row>
    <row r="160" spans="7:9">
      <c r="G160" s="34" t="e">
        <f t="shared" si="6"/>
        <v>#DIV/0!</v>
      </c>
      <c r="H160" s="34" t="e">
        <f t="shared" si="7"/>
        <v>#DIV/0!</v>
      </c>
    </row>
    <row r="161" spans="7:8">
      <c r="G161" s="34" t="e">
        <f t="shared" si="6"/>
        <v>#DIV/0!</v>
      </c>
      <c r="H161" s="34" t="e">
        <f t="shared" si="7"/>
        <v>#DIV/0!</v>
      </c>
    </row>
    <row r="162" spans="7:8">
      <c r="G162" s="34" t="e">
        <f t="shared" si="6"/>
        <v>#DIV/0!</v>
      </c>
      <c r="H162" s="34" t="e">
        <f t="shared" si="7"/>
        <v>#DIV/0!</v>
      </c>
    </row>
    <row r="163" spans="7:8">
      <c r="G163" s="34" t="e">
        <f t="shared" si="6"/>
        <v>#DIV/0!</v>
      </c>
      <c r="H163" s="34" t="e">
        <f t="shared" si="7"/>
        <v>#DIV/0!</v>
      </c>
    </row>
    <row r="164" spans="7:8">
      <c r="G164" s="34" t="e">
        <f t="shared" si="6"/>
        <v>#DIV/0!</v>
      </c>
      <c r="H164" s="34" t="e">
        <f t="shared" si="7"/>
        <v>#DIV/0!</v>
      </c>
    </row>
    <row r="165" spans="7:8">
      <c r="G165" s="34" t="e">
        <f t="shared" si="6"/>
        <v>#DIV/0!</v>
      </c>
      <c r="H165" s="34" t="e">
        <f t="shared" si="7"/>
        <v>#DIV/0!</v>
      </c>
    </row>
    <row r="166" spans="7:8">
      <c r="G166" s="34" t="e">
        <f t="shared" si="6"/>
        <v>#DIV/0!</v>
      </c>
      <c r="H166" s="34" t="e">
        <f t="shared" si="7"/>
        <v>#DIV/0!</v>
      </c>
    </row>
    <row r="167" spans="7:8">
      <c r="G167" s="34" t="e">
        <f t="shared" si="6"/>
        <v>#DIV/0!</v>
      </c>
      <c r="H167" s="34" t="e">
        <f t="shared" si="7"/>
        <v>#DIV/0!</v>
      </c>
    </row>
    <row r="168" spans="7:8">
      <c r="G168" s="34" t="e">
        <f t="shared" si="6"/>
        <v>#DIV/0!</v>
      </c>
      <c r="H168" s="34" t="e">
        <f t="shared" si="7"/>
        <v>#DIV/0!</v>
      </c>
    </row>
    <row r="169" spans="7:8">
      <c r="G169" s="34" t="e">
        <f t="shared" si="6"/>
        <v>#DIV/0!</v>
      </c>
      <c r="H169" s="34" t="e">
        <f t="shared" si="7"/>
        <v>#DIV/0!</v>
      </c>
    </row>
    <row r="170" spans="7:8">
      <c r="G170" s="34" t="e">
        <f t="shared" si="6"/>
        <v>#DIV/0!</v>
      </c>
      <c r="H170" s="34" t="e">
        <f t="shared" si="7"/>
        <v>#DIV/0!</v>
      </c>
    </row>
    <row r="171" spans="7:8">
      <c r="G171" s="34" t="e">
        <f t="shared" si="6"/>
        <v>#DIV/0!</v>
      </c>
      <c r="H171" s="34" t="e">
        <f t="shared" si="7"/>
        <v>#DIV/0!</v>
      </c>
    </row>
    <row r="172" spans="7:8">
      <c r="G172" s="34" t="e">
        <f t="shared" si="6"/>
        <v>#DIV/0!</v>
      </c>
      <c r="H172" s="34" t="e">
        <f t="shared" si="7"/>
        <v>#DIV/0!</v>
      </c>
    </row>
    <row r="173" spans="7:8">
      <c r="G173" s="34" t="e">
        <f t="shared" si="6"/>
        <v>#DIV/0!</v>
      </c>
      <c r="H173" s="34" t="e">
        <f t="shared" si="7"/>
        <v>#DIV/0!</v>
      </c>
    </row>
    <row r="174" spans="7:8">
      <c r="G174" s="34" t="e">
        <f t="shared" si="6"/>
        <v>#DIV/0!</v>
      </c>
      <c r="H174" s="34" t="e">
        <f t="shared" si="7"/>
        <v>#DIV/0!</v>
      </c>
    </row>
    <row r="175" spans="7:8">
      <c r="G175" s="34" t="e">
        <f t="shared" si="6"/>
        <v>#DIV/0!</v>
      </c>
      <c r="H175" s="34" t="e">
        <f t="shared" si="7"/>
        <v>#DIV/0!</v>
      </c>
    </row>
    <row r="176" spans="7:8">
      <c r="G176" s="34" t="e">
        <f t="shared" si="6"/>
        <v>#DIV/0!</v>
      </c>
      <c r="H176" s="34" t="e">
        <f t="shared" si="7"/>
        <v>#DIV/0!</v>
      </c>
    </row>
    <row r="177" spans="7:8">
      <c r="G177" s="34" t="e">
        <f t="shared" si="6"/>
        <v>#DIV/0!</v>
      </c>
      <c r="H177" s="34" t="e">
        <f t="shared" si="7"/>
        <v>#DIV/0!</v>
      </c>
    </row>
    <row r="178" spans="7:8">
      <c r="G178" s="34" t="e">
        <f t="shared" si="6"/>
        <v>#DIV/0!</v>
      </c>
      <c r="H178" s="34" t="e">
        <f t="shared" si="7"/>
        <v>#DIV/0!</v>
      </c>
    </row>
    <row r="179" spans="7:8">
      <c r="G179" s="34" t="e">
        <f t="shared" si="6"/>
        <v>#DIV/0!</v>
      </c>
      <c r="H179" s="34" t="e">
        <f t="shared" si="7"/>
        <v>#DIV/0!</v>
      </c>
    </row>
    <row r="180" spans="7:8">
      <c r="G180" s="34" t="e">
        <f t="shared" si="6"/>
        <v>#DIV/0!</v>
      </c>
      <c r="H180" s="34" t="e">
        <f t="shared" si="7"/>
        <v>#DIV/0!</v>
      </c>
    </row>
    <row r="181" spans="7:8">
      <c r="G181" s="34" t="e">
        <f t="shared" si="6"/>
        <v>#DIV/0!</v>
      </c>
      <c r="H181" s="34" t="e">
        <f t="shared" si="7"/>
        <v>#DIV/0!</v>
      </c>
    </row>
    <row r="182" spans="7:8">
      <c r="G182" s="34" t="e">
        <f t="shared" si="6"/>
        <v>#DIV/0!</v>
      </c>
      <c r="H182" s="34" t="e">
        <f t="shared" si="7"/>
        <v>#DIV/0!</v>
      </c>
    </row>
    <row r="183" spans="7:8">
      <c r="G183" s="34" t="e">
        <f t="shared" si="6"/>
        <v>#DIV/0!</v>
      </c>
      <c r="H183" s="34" t="e">
        <f t="shared" si="7"/>
        <v>#DIV/0!</v>
      </c>
    </row>
    <row r="184" spans="7:8">
      <c r="G184" s="34" t="e">
        <f t="shared" si="6"/>
        <v>#DIV/0!</v>
      </c>
      <c r="H184" s="34" t="e">
        <f t="shared" si="7"/>
        <v>#DIV/0!</v>
      </c>
    </row>
    <row r="185" spans="7:8">
      <c r="G185" s="34" t="e">
        <f t="shared" si="6"/>
        <v>#DIV/0!</v>
      </c>
      <c r="H185" s="34" t="e">
        <f t="shared" si="7"/>
        <v>#DIV/0!</v>
      </c>
    </row>
    <row r="186" spans="7:8">
      <c r="G186" s="34" t="e">
        <f t="shared" si="6"/>
        <v>#DIV/0!</v>
      </c>
      <c r="H186" s="34" t="e">
        <f t="shared" si="7"/>
        <v>#DIV/0!</v>
      </c>
    </row>
    <row r="187" spans="7:8">
      <c r="G187" s="34" t="e">
        <f t="shared" si="6"/>
        <v>#DIV/0!</v>
      </c>
      <c r="H187" s="34" t="e">
        <f t="shared" si="7"/>
        <v>#DIV/0!</v>
      </c>
    </row>
    <row r="188" spans="7:8">
      <c r="G188" s="34" t="e">
        <f t="shared" si="6"/>
        <v>#DIV/0!</v>
      </c>
      <c r="H188" s="34" t="e">
        <f t="shared" si="7"/>
        <v>#DIV/0!</v>
      </c>
    </row>
    <row r="189" spans="7:8">
      <c r="G189" s="34" t="e">
        <f t="shared" si="6"/>
        <v>#DIV/0!</v>
      </c>
      <c r="H189" s="34" t="e">
        <f t="shared" si="7"/>
        <v>#DIV/0!</v>
      </c>
    </row>
    <row r="190" spans="7:8">
      <c r="G190" s="34" t="e">
        <f t="shared" si="6"/>
        <v>#DIV/0!</v>
      </c>
      <c r="H190" s="34" t="e">
        <f t="shared" si="7"/>
        <v>#DIV/0!</v>
      </c>
    </row>
    <row r="191" spans="7:8">
      <c r="G191" s="34" t="e">
        <f t="shared" si="6"/>
        <v>#DIV/0!</v>
      </c>
      <c r="H191" s="34" t="e">
        <f t="shared" si="7"/>
        <v>#DIV/0!</v>
      </c>
    </row>
    <row r="192" spans="7:8">
      <c r="G192" s="34" t="e">
        <f t="shared" si="6"/>
        <v>#DIV/0!</v>
      </c>
      <c r="H192" s="34" t="e">
        <f t="shared" si="7"/>
        <v>#DIV/0!</v>
      </c>
    </row>
    <row r="193" spans="7:8">
      <c r="G193" s="34" t="e">
        <f t="shared" si="6"/>
        <v>#DIV/0!</v>
      </c>
      <c r="H193" s="34" t="e">
        <f t="shared" si="7"/>
        <v>#DIV/0!</v>
      </c>
    </row>
    <row r="194" spans="7:8">
      <c r="G194" s="34" t="e">
        <f t="shared" si="6"/>
        <v>#DIV/0!</v>
      </c>
      <c r="H194" s="34" t="e">
        <f t="shared" si="7"/>
        <v>#DIV/0!</v>
      </c>
    </row>
    <row r="195" spans="7:8">
      <c r="G195" s="34" t="e">
        <f t="shared" si="6"/>
        <v>#DIV/0!</v>
      </c>
      <c r="H195" s="34" t="e">
        <f t="shared" si="7"/>
        <v>#DIV/0!</v>
      </c>
    </row>
    <row r="196" spans="7:8">
      <c r="G196" s="34" t="e">
        <f t="shared" ref="G196:G259" si="9">F196/C196</f>
        <v>#DIV/0!</v>
      </c>
      <c r="H196" s="34" t="e">
        <f t="shared" ref="H196:H259" si="10">F196*100/D196</f>
        <v>#DIV/0!</v>
      </c>
    </row>
    <row r="197" spans="7:8">
      <c r="G197" s="34" t="e">
        <f t="shared" si="9"/>
        <v>#DIV/0!</v>
      </c>
      <c r="H197" s="34" t="e">
        <f t="shared" si="10"/>
        <v>#DIV/0!</v>
      </c>
    </row>
    <row r="198" spans="7:8">
      <c r="G198" s="34" t="e">
        <f t="shared" si="9"/>
        <v>#DIV/0!</v>
      </c>
      <c r="H198" s="34" t="e">
        <f t="shared" si="10"/>
        <v>#DIV/0!</v>
      </c>
    </row>
    <row r="199" spans="7:8">
      <c r="G199" s="34" t="e">
        <f t="shared" si="9"/>
        <v>#DIV/0!</v>
      </c>
      <c r="H199" s="34" t="e">
        <f t="shared" si="10"/>
        <v>#DIV/0!</v>
      </c>
    </row>
    <row r="200" spans="7:8">
      <c r="G200" s="34" t="e">
        <f t="shared" si="9"/>
        <v>#DIV/0!</v>
      </c>
      <c r="H200" s="34" t="e">
        <f t="shared" si="10"/>
        <v>#DIV/0!</v>
      </c>
    </row>
    <row r="201" spans="7:8">
      <c r="G201" s="34" t="e">
        <f t="shared" si="9"/>
        <v>#DIV/0!</v>
      </c>
      <c r="H201" s="34" t="e">
        <f t="shared" si="10"/>
        <v>#DIV/0!</v>
      </c>
    </row>
    <row r="202" spans="7:8">
      <c r="G202" s="34" t="e">
        <f t="shared" si="9"/>
        <v>#DIV/0!</v>
      </c>
      <c r="H202" s="34" t="e">
        <f t="shared" si="10"/>
        <v>#DIV/0!</v>
      </c>
    </row>
    <row r="203" spans="7:8">
      <c r="G203" s="34" t="e">
        <f t="shared" si="9"/>
        <v>#DIV/0!</v>
      </c>
      <c r="H203" s="34" t="e">
        <f t="shared" si="10"/>
        <v>#DIV/0!</v>
      </c>
    </row>
    <row r="204" spans="7:8">
      <c r="G204" s="34" t="e">
        <f t="shared" si="9"/>
        <v>#DIV/0!</v>
      </c>
      <c r="H204" s="34" t="e">
        <f t="shared" si="10"/>
        <v>#DIV/0!</v>
      </c>
    </row>
    <row r="205" spans="7:8">
      <c r="G205" s="34" t="e">
        <f t="shared" si="9"/>
        <v>#DIV/0!</v>
      </c>
      <c r="H205" s="34" t="e">
        <f t="shared" si="10"/>
        <v>#DIV/0!</v>
      </c>
    </row>
    <row r="206" spans="7:8">
      <c r="G206" s="34" t="e">
        <f t="shared" si="9"/>
        <v>#DIV/0!</v>
      </c>
      <c r="H206" s="34" t="e">
        <f t="shared" si="10"/>
        <v>#DIV/0!</v>
      </c>
    </row>
    <row r="207" spans="7:8">
      <c r="G207" s="34" t="e">
        <f t="shared" si="9"/>
        <v>#DIV/0!</v>
      </c>
      <c r="H207" s="34" t="e">
        <f t="shared" si="10"/>
        <v>#DIV/0!</v>
      </c>
    </row>
    <row r="208" spans="7:8">
      <c r="G208" s="34" t="e">
        <f t="shared" si="9"/>
        <v>#DIV/0!</v>
      </c>
      <c r="H208" s="34" t="e">
        <f t="shared" si="10"/>
        <v>#DIV/0!</v>
      </c>
    </row>
    <row r="209" spans="7:8">
      <c r="G209" s="34" t="e">
        <f t="shared" si="9"/>
        <v>#DIV/0!</v>
      </c>
      <c r="H209" s="34" t="e">
        <f t="shared" si="10"/>
        <v>#DIV/0!</v>
      </c>
    </row>
    <row r="210" spans="7:8">
      <c r="G210" s="34" t="e">
        <f t="shared" si="9"/>
        <v>#DIV/0!</v>
      </c>
      <c r="H210" s="34" t="e">
        <f t="shared" si="10"/>
        <v>#DIV/0!</v>
      </c>
    </row>
    <row r="211" spans="7:8">
      <c r="G211" s="34" t="e">
        <f t="shared" si="9"/>
        <v>#DIV/0!</v>
      </c>
      <c r="H211" s="34" t="e">
        <f t="shared" si="10"/>
        <v>#DIV/0!</v>
      </c>
    </row>
    <row r="212" spans="7:8">
      <c r="G212" s="34" t="e">
        <f t="shared" si="9"/>
        <v>#DIV/0!</v>
      </c>
      <c r="H212" s="34" t="e">
        <f t="shared" si="10"/>
        <v>#DIV/0!</v>
      </c>
    </row>
    <row r="213" spans="7:8">
      <c r="G213" s="34" t="e">
        <f t="shared" si="9"/>
        <v>#DIV/0!</v>
      </c>
      <c r="H213" s="34" t="e">
        <f t="shared" si="10"/>
        <v>#DIV/0!</v>
      </c>
    </row>
    <row r="214" spans="7:8">
      <c r="G214" s="34" t="e">
        <f t="shared" si="9"/>
        <v>#DIV/0!</v>
      </c>
      <c r="H214" s="34" t="e">
        <f t="shared" si="10"/>
        <v>#DIV/0!</v>
      </c>
    </row>
    <row r="215" spans="7:8">
      <c r="G215" s="34" t="e">
        <f t="shared" si="9"/>
        <v>#DIV/0!</v>
      </c>
      <c r="H215" s="34" t="e">
        <f t="shared" si="10"/>
        <v>#DIV/0!</v>
      </c>
    </row>
    <row r="216" spans="7:8">
      <c r="G216" s="34" t="e">
        <f t="shared" si="9"/>
        <v>#DIV/0!</v>
      </c>
      <c r="H216" s="34" t="e">
        <f t="shared" si="10"/>
        <v>#DIV/0!</v>
      </c>
    </row>
    <row r="217" spans="7:8">
      <c r="G217" s="34" t="e">
        <f t="shared" si="9"/>
        <v>#DIV/0!</v>
      </c>
      <c r="H217" s="34" t="e">
        <f t="shared" si="10"/>
        <v>#DIV/0!</v>
      </c>
    </row>
    <row r="218" spans="7:8">
      <c r="G218" s="34" t="e">
        <f t="shared" si="9"/>
        <v>#DIV/0!</v>
      </c>
      <c r="H218" s="34" t="e">
        <f t="shared" si="10"/>
        <v>#DIV/0!</v>
      </c>
    </row>
    <row r="219" spans="7:8">
      <c r="G219" s="34" t="e">
        <f t="shared" si="9"/>
        <v>#DIV/0!</v>
      </c>
      <c r="H219" s="34" t="e">
        <f t="shared" si="10"/>
        <v>#DIV/0!</v>
      </c>
    </row>
    <row r="220" spans="7:8">
      <c r="G220" s="34" t="e">
        <f t="shared" si="9"/>
        <v>#DIV/0!</v>
      </c>
      <c r="H220" s="34" t="e">
        <f t="shared" si="10"/>
        <v>#DIV/0!</v>
      </c>
    </row>
    <row r="221" spans="7:8">
      <c r="G221" s="34" t="e">
        <f t="shared" si="9"/>
        <v>#DIV/0!</v>
      </c>
      <c r="H221" s="34" t="e">
        <f t="shared" si="10"/>
        <v>#DIV/0!</v>
      </c>
    </row>
    <row r="222" spans="7:8">
      <c r="G222" s="34" t="e">
        <f t="shared" si="9"/>
        <v>#DIV/0!</v>
      </c>
      <c r="H222" s="34" t="e">
        <f t="shared" si="10"/>
        <v>#DIV/0!</v>
      </c>
    </row>
    <row r="223" spans="7:8">
      <c r="G223" s="34" t="e">
        <f t="shared" si="9"/>
        <v>#DIV/0!</v>
      </c>
      <c r="H223" s="34" t="e">
        <f t="shared" si="10"/>
        <v>#DIV/0!</v>
      </c>
    </row>
    <row r="224" spans="7:8">
      <c r="G224" s="34" t="e">
        <f t="shared" si="9"/>
        <v>#DIV/0!</v>
      </c>
      <c r="H224" s="34" t="e">
        <f t="shared" si="10"/>
        <v>#DIV/0!</v>
      </c>
    </row>
    <row r="225" spans="7:8">
      <c r="G225" s="34" t="e">
        <f t="shared" si="9"/>
        <v>#DIV/0!</v>
      </c>
      <c r="H225" s="34" t="e">
        <f t="shared" si="10"/>
        <v>#DIV/0!</v>
      </c>
    </row>
    <row r="226" spans="7:8">
      <c r="G226" s="34" t="e">
        <f t="shared" si="9"/>
        <v>#DIV/0!</v>
      </c>
      <c r="H226" s="34" t="e">
        <f t="shared" si="10"/>
        <v>#DIV/0!</v>
      </c>
    </row>
    <row r="227" spans="7:8">
      <c r="G227" s="34" t="e">
        <f t="shared" si="9"/>
        <v>#DIV/0!</v>
      </c>
      <c r="H227" s="34" t="e">
        <f t="shared" si="10"/>
        <v>#DIV/0!</v>
      </c>
    </row>
    <row r="228" spans="7:8">
      <c r="G228" s="34" t="e">
        <f t="shared" si="9"/>
        <v>#DIV/0!</v>
      </c>
      <c r="H228" s="34" t="e">
        <f t="shared" si="10"/>
        <v>#DIV/0!</v>
      </c>
    </row>
    <row r="229" spans="7:8">
      <c r="G229" s="34" t="e">
        <f t="shared" si="9"/>
        <v>#DIV/0!</v>
      </c>
      <c r="H229" s="34" t="e">
        <f t="shared" si="10"/>
        <v>#DIV/0!</v>
      </c>
    </row>
    <row r="230" spans="7:8">
      <c r="G230" s="34" t="e">
        <f t="shared" si="9"/>
        <v>#DIV/0!</v>
      </c>
      <c r="H230" s="34" t="e">
        <f t="shared" si="10"/>
        <v>#DIV/0!</v>
      </c>
    </row>
    <row r="231" spans="7:8">
      <c r="G231" s="34" t="e">
        <f t="shared" si="9"/>
        <v>#DIV/0!</v>
      </c>
      <c r="H231" s="34" t="e">
        <f t="shared" si="10"/>
        <v>#DIV/0!</v>
      </c>
    </row>
    <row r="232" spans="7:8">
      <c r="G232" s="34" t="e">
        <f t="shared" si="9"/>
        <v>#DIV/0!</v>
      </c>
      <c r="H232" s="34" t="e">
        <f t="shared" si="10"/>
        <v>#DIV/0!</v>
      </c>
    </row>
    <row r="233" spans="7:8">
      <c r="G233" s="34" t="e">
        <f t="shared" si="9"/>
        <v>#DIV/0!</v>
      </c>
      <c r="H233" s="34" t="e">
        <f t="shared" si="10"/>
        <v>#DIV/0!</v>
      </c>
    </row>
    <row r="234" spans="7:8">
      <c r="G234" s="34" t="e">
        <f t="shared" si="9"/>
        <v>#DIV/0!</v>
      </c>
      <c r="H234" s="34" t="e">
        <f t="shared" si="10"/>
        <v>#DIV/0!</v>
      </c>
    </row>
    <row r="235" spans="7:8">
      <c r="G235" s="34" t="e">
        <f t="shared" si="9"/>
        <v>#DIV/0!</v>
      </c>
      <c r="H235" s="34" t="e">
        <f t="shared" si="10"/>
        <v>#DIV/0!</v>
      </c>
    </row>
    <row r="236" spans="7:8">
      <c r="G236" s="34" t="e">
        <f t="shared" si="9"/>
        <v>#DIV/0!</v>
      </c>
      <c r="H236" s="34" t="e">
        <f t="shared" si="10"/>
        <v>#DIV/0!</v>
      </c>
    </row>
    <row r="237" spans="7:8">
      <c r="G237" s="34" t="e">
        <f t="shared" si="9"/>
        <v>#DIV/0!</v>
      </c>
      <c r="H237" s="34" t="e">
        <f t="shared" si="10"/>
        <v>#DIV/0!</v>
      </c>
    </row>
    <row r="238" spans="7:8">
      <c r="G238" s="34" t="e">
        <f t="shared" si="9"/>
        <v>#DIV/0!</v>
      </c>
      <c r="H238" s="34" t="e">
        <f t="shared" si="10"/>
        <v>#DIV/0!</v>
      </c>
    </row>
    <row r="239" spans="7:8">
      <c r="G239" s="34" t="e">
        <f t="shared" si="9"/>
        <v>#DIV/0!</v>
      </c>
      <c r="H239" s="34" t="e">
        <f t="shared" si="10"/>
        <v>#DIV/0!</v>
      </c>
    </row>
    <row r="240" spans="7:8">
      <c r="G240" s="34" t="e">
        <f t="shared" si="9"/>
        <v>#DIV/0!</v>
      </c>
      <c r="H240" s="34" t="e">
        <f t="shared" si="10"/>
        <v>#DIV/0!</v>
      </c>
    </row>
    <row r="241" spans="7:8">
      <c r="G241" s="34" t="e">
        <f t="shared" si="9"/>
        <v>#DIV/0!</v>
      </c>
      <c r="H241" s="34" t="e">
        <f t="shared" si="10"/>
        <v>#DIV/0!</v>
      </c>
    </row>
    <row r="242" spans="7:8">
      <c r="G242" s="34" t="e">
        <f t="shared" si="9"/>
        <v>#DIV/0!</v>
      </c>
      <c r="H242" s="34" t="e">
        <f t="shared" si="10"/>
        <v>#DIV/0!</v>
      </c>
    </row>
    <row r="243" spans="7:8">
      <c r="G243" s="34" t="e">
        <f t="shared" si="9"/>
        <v>#DIV/0!</v>
      </c>
      <c r="H243" s="34" t="e">
        <f t="shared" si="10"/>
        <v>#DIV/0!</v>
      </c>
    </row>
    <row r="244" spans="7:8">
      <c r="G244" s="34" t="e">
        <f t="shared" si="9"/>
        <v>#DIV/0!</v>
      </c>
      <c r="H244" s="34" t="e">
        <f t="shared" si="10"/>
        <v>#DIV/0!</v>
      </c>
    </row>
    <row r="245" spans="7:8">
      <c r="G245" s="34" t="e">
        <f t="shared" si="9"/>
        <v>#DIV/0!</v>
      </c>
      <c r="H245" s="34" t="e">
        <f t="shared" si="10"/>
        <v>#DIV/0!</v>
      </c>
    </row>
    <row r="246" spans="7:8">
      <c r="G246" s="34" t="e">
        <f t="shared" si="9"/>
        <v>#DIV/0!</v>
      </c>
      <c r="H246" s="34" t="e">
        <f t="shared" si="10"/>
        <v>#DIV/0!</v>
      </c>
    </row>
    <row r="247" spans="7:8">
      <c r="G247" s="34" t="e">
        <f t="shared" si="9"/>
        <v>#DIV/0!</v>
      </c>
      <c r="H247" s="34" t="e">
        <f t="shared" si="10"/>
        <v>#DIV/0!</v>
      </c>
    </row>
    <row r="248" spans="7:8">
      <c r="G248" s="34" t="e">
        <f t="shared" si="9"/>
        <v>#DIV/0!</v>
      </c>
      <c r="H248" s="34" t="e">
        <f t="shared" si="10"/>
        <v>#DIV/0!</v>
      </c>
    </row>
    <row r="249" spans="7:8">
      <c r="G249" s="34" t="e">
        <f t="shared" si="9"/>
        <v>#DIV/0!</v>
      </c>
      <c r="H249" s="34" t="e">
        <f t="shared" si="10"/>
        <v>#DIV/0!</v>
      </c>
    </row>
    <row r="250" spans="7:8">
      <c r="G250" s="34" t="e">
        <f t="shared" si="9"/>
        <v>#DIV/0!</v>
      </c>
      <c r="H250" s="34" t="e">
        <f t="shared" si="10"/>
        <v>#DIV/0!</v>
      </c>
    </row>
    <row r="251" spans="7:8">
      <c r="G251" s="34" t="e">
        <f t="shared" si="9"/>
        <v>#DIV/0!</v>
      </c>
      <c r="H251" s="34" t="e">
        <f t="shared" si="10"/>
        <v>#DIV/0!</v>
      </c>
    </row>
    <row r="252" spans="7:8">
      <c r="G252" s="34" t="e">
        <f t="shared" si="9"/>
        <v>#DIV/0!</v>
      </c>
      <c r="H252" s="34" t="e">
        <f t="shared" si="10"/>
        <v>#DIV/0!</v>
      </c>
    </row>
    <row r="253" spans="7:8">
      <c r="G253" s="34" t="e">
        <f t="shared" si="9"/>
        <v>#DIV/0!</v>
      </c>
      <c r="H253" s="34" t="e">
        <f t="shared" si="10"/>
        <v>#DIV/0!</v>
      </c>
    </row>
    <row r="254" spans="7:8">
      <c r="G254" s="34" t="e">
        <f t="shared" si="9"/>
        <v>#DIV/0!</v>
      </c>
      <c r="H254" s="34" t="e">
        <f t="shared" si="10"/>
        <v>#DIV/0!</v>
      </c>
    </row>
    <row r="255" spans="7:8">
      <c r="G255" s="34" t="e">
        <f t="shared" si="9"/>
        <v>#DIV/0!</v>
      </c>
      <c r="H255" s="34" t="e">
        <f t="shared" si="10"/>
        <v>#DIV/0!</v>
      </c>
    </row>
    <row r="256" spans="7:8">
      <c r="G256" s="34" t="e">
        <f t="shared" si="9"/>
        <v>#DIV/0!</v>
      </c>
      <c r="H256" s="34" t="e">
        <f t="shared" si="10"/>
        <v>#DIV/0!</v>
      </c>
    </row>
    <row r="257" spans="7:8">
      <c r="G257" s="34" t="e">
        <f t="shared" si="9"/>
        <v>#DIV/0!</v>
      </c>
      <c r="H257" s="34" t="e">
        <f t="shared" si="10"/>
        <v>#DIV/0!</v>
      </c>
    </row>
    <row r="258" spans="7:8">
      <c r="G258" s="34" t="e">
        <f t="shared" si="9"/>
        <v>#DIV/0!</v>
      </c>
      <c r="H258" s="34" t="e">
        <f t="shared" si="10"/>
        <v>#DIV/0!</v>
      </c>
    </row>
    <row r="259" spans="7:8">
      <c r="G259" s="34" t="e">
        <f t="shared" si="9"/>
        <v>#DIV/0!</v>
      </c>
      <c r="H259" s="34" t="e">
        <f t="shared" si="10"/>
        <v>#DIV/0!</v>
      </c>
    </row>
    <row r="260" spans="7:8">
      <c r="G260" s="34" t="e">
        <f t="shared" ref="G260:G323" si="11">F260/C260</f>
        <v>#DIV/0!</v>
      </c>
      <c r="H260" s="34" t="e">
        <f t="shared" ref="H260:H323" si="12">F260*100/D260</f>
        <v>#DIV/0!</v>
      </c>
    </row>
    <row r="261" spans="7:8">
      <c r="G261" s="34" t="e">
        <f t="shared" si="11"/>
        <v>#DIV/0!</v>
      </c>
      <c r="H261" s="34" t="e">
        <f t="shared" si="12"/>
        <v>#DIV/0!</v>
      </c>
    </row>
    <row r="262" spans="7:8">
      <c r="G262" s="34" t="e">
        <f t="shared" si="11"/>
        <v>#DIV/0!</v>
      </c>
      <c r="H262" s="34" t="e">
        <f t="shared" si="12"/>
        <v>#DIV/0!</v>
      </c>
    </row>
    <row r="263" spans="7:8">
      <c r="G263" s="34" t="e">
        <f t="shared" si="11"/>
        <v>#DIV/0!</v>
      </c>
      <c r="H263" s="34" t="e">
        <f t="shared" si="12"/>
        <v>#DIV/0!</v>
      </c>
    </row>
    <row r="264" spans="7:8">
      <c r="G264" s="34" t="e">
        <f t="shared" si="11"/>
        <v>#DIV/0!</v>
      </c>
      <c r="H264" s="34" t="e">
        <f t="shared" si="12"/>
        <v>#DIV/0!</v>
      </c>
    </row>
    <row r="265" spans="7:8">
      <c r="G265" s="34" t="e">
        <f t="shared" si="11"/>
        <v>#DIV/0!</v>
      </c>
      <c r="H265" s="34" t="e">
        <f t="shared" si="12"/>
        <v>#DIV/0!</v>
      </c>
    </row>
    <row r="266" spans="7:8">
      <c r="G266" s="34" t="e">
        <f t="shared" si="11"/>
        <v>#DIV/0!</v>
      </c>
      <c r="H266" s="34" t="e">
        <f t="shared" si="12"/>
        <v>#DIV/0!</v>
      </c>
    </row>
    <row r="267" spans="7:8">
      <c r="G267" s="34" t="e">
        <f t="shared" si="11"/>
        <v>#DIV/0!</v>
      </c>
      <c r="H267" s="34" t="e">
        <f t="shared" si="12"/>
        <v>#DIV/0!</v>
      </c>
    </row>
    <row r="268" spans="7:8">
      <c r="G268" s="34" t="e">
        <f t="shared" si="11"/>
        <v>#DIV/0!</v>
      </c>
      <c r="H268" s="34" t="e">
        <f t="shared" si="12"/>
        <v>#DIV/0!</v>
      </c>
    </row>
    <row r="269" spans="7:8">
      <c r="G269" s="34" t="e">
        <f t="shared" si="11"/>
        <v>#DIV/0!</v>
      </c>
      <c r="H269" s="34" t="e">
        <f t="shared" si="12"/>
        <v>#DIV/0!</v>
      </c>
    </row>
    <row r="270" spans="7:8">
      <c r="G270" s="34" t="e">
        <f t="shared" si="11"/>
        <v>#DIV/0!</v>
      </c>
      <c r="H270" s="34" t="e">
        <f t="shared" si="12"/>
        <v>#DIV/0!</v>
      </c>
    </row>
    <row r="271" spans="7:8">
      <c r="G271" s="34" t="e">
        <f t="shared" si="11"/>
        <v>#DIV/0!</v>
      </c>
      <c r="H271" s="34" t="e">
        <f t="shared" si="12"/>
        <v>#DIV/0!</v>
      </c>
    </row>
    <row r="272" spans="7:8">
      <c r="G272" s="34" t="e">
        <f t="shared" si="11"/>
        <v>#DIV/0!</v>
      </c>
      <c r="H272" s="34" t="e">
        <f t="shared" si="12"/>
        <v>#DIV/0!</v>
      </c>
    </row>
    <row r="273" spans="7:8">
      <c r="G273" s="34" t="e">
        <f t="shared" si="11"/>
        <v>#DIV/0!</v>
      </c>
      <c r="H273" s="34" t="e">
        <f t="shared" si="12"/>
        <v>#DIV/0!</v>
      </c>
    </row>
    <row r="274" spans="7:8">
      <c r="G274" s="34" t="e">
        <f t="shared" si="11"/>
        <v>#DIV/0!</v>
      </c>
      <c r="H274" s="34" t="e">
        <f t="shared" si="12"/>
        <v>#DIV/0!</v>
      </c>
    </row>
    <row r="275" spans="7:8">
      <c r="G275" s="34" t="e">
        <f t="shared" si="11"/>
        <v>#DIV/0!</v>
      </c>
      <c r="H275" s="34" t="e">
        <f t="shared" si="12"/>
        <v>#DIV/0!</v>
      </c>
    </row>
    <row r="276" spans="7:8">
      <c r="G276" s="34" t="e">
        <f t="shared" si="11"/>
        <v>#DIV/0!</v>
      </c>
      <c r="H276" s="34" t="e">
        <f t="shared" si="12"/>
        <v>#DIV/0!</v>
      </c>
    </row>
    <row r="277" spans="7:8">
      <c r="G277" s="34" t="e">
        <f t="shared" si="11"/>
        <v>#DIV/0!</v>
      </c>
      <c r="H277" s="34" t="e">
        <f t="shared" si="12"/>
        <v>#DIV/0!</v>
      </c>
    </row>
    <row r="278" spans="7:8">
      <c r="G278" s="34" t="e">
        <f t="shared" si="11"/>
        <v>#DIV/0!</v>
      </c>
      <c r="H278" s="34" t="e">
        <f t="shared" si="12"/>
        <v>#DIV/0!</v>
      </c>
    </row>
    <row r="279" spans="7:8">
      <c r="G279" s="34" t="e">
        <f t="shared" si="11"/>
        <v>#DIV/0!</v>
      </c>
      <c r="H279" s="34" t="e">
        <f t="shared" si="12"/>
        <v>#DIV/0!</v>
      </c>
    </row>
    <row r="280" spans="7:8">
      <c r="G280" s="34" t="e">
        <f t="shared" si="11"/>
        <v>#DIV/0!</v>
      </c>
      <c r="H280" s="34" t="e">
        <f t="shared" si="12"/>
        <v>#DIV/0!</v>
      </c>
    </row>
    <row r="281" spans="7:8">
      <c r="G281" s="34" t="e">
        <f t="shared" si="11"/>
        <v>#DIV/0!</v>
      </c>
      <c r="H281" s="34" t="e">
        <f t="shared" si="12"/>
        <v>#DIV/0!</v>
      </c>
    </row>
    <row r="282" spans="7:8">
      <c r="G282" s="34" t="e">
        <f t="shared" si="11"/>
        <v>#DIV/0!</v>
      </c>
      <c r="H282" s="34" t="e">
        <f t="shared" si="12"/>
        <v>#DIV/0!</v>
      </c>
    </row>
    <row r="283" spans="7:8">
      <c r="G283" s="34" t="e">
        <f t="shared" si="11"/>
        <v>#DIV/0!</v>
      </c>
      <c r="H283" s="34" t="e">
        <f t="shared" si="12"/>
        <v>#DIV/0!</v>
      </c>
    </row>
    <row r="284" spans="7:8">
      <c r="G284" s="34" t="e">
        <f t="shared" si="11"/>
        <v>#DIV/0!</v>
      </c>
      <c r="H284" s="34" t="e">
        <f t="shared" si="12"/>
        <v>#DIV/0!</v>
      </c>
    </row>
    <row r="285" spans="7:8">
      <c r="G285" s="34" t="e">
        <f t="shared" si="11"/>
        <v>#DIV/0!</v>
      </c>
      <c r="H285" s="34" t="e">
        <f t="shared" si="12"/>
        <v>#DIV/0!</v>
      </c>
    </row>
    <row r="286" spans="7:8">
      <c r="G286" s="34" t="e">
        <f t="shared" si="11"/>
        <v>#DIV/0!</v>
      </c>
      <c r="H286" s="34" t="e">
        <f t="shared" si="12"/>
        <v>#DIV/0!</v>
      </c>
    </row>
    <row r="287" spans="7:8">
      <c r="G287" s="34" t="e">
        <f t="shared" si="11"/>
        <v>#DIV/0!</v>
      </c>
      <c r="H287" s="34" t="e">
        <f t="shared" si="12"/>
        <v>#DIV/0!</v>
      </c>
    </row>
    <row r="288" spans="7:8">
      <c r="G288" s="34" t="e">
        <f t="shared" si="11"/>
        <v>#DIV/0!</v>
      </c>
      <c r="H288" s="34" t="e">
        <f t="shared" si="12"/>
        <v>#DIV/0!</v>
      </c>
    </row>
    <row r="289" spans="7:8">
      <c r="G289" s="34" t="e">
        <f t="shared" si="11"/>
        <v>#DIV/0!</v>
      </c>
      <c r="H289" s="34" t="e">
        <f t="shared" si="12"/>
        <v>#DIV/0!</v>
      </c>
    </row>
    <row r="290" spans="7:8">
      <c r="G290" s="34" t="e">
        <f t="shared" si="11"/>
        <v>#DIV/0!</v>
      </c>
      <c r="H290" s="34" t="e">
        <f t="shared" si="12"/>
        <v>#DIV/0!</v>
      </c>
    </row>
    <row r="291" spans="7:8">
      <c r="G291" s="34" t="e">
        <f t="shared" si="11"/>
        <v>#DIV/0!</v>
      </c>
      <c r="H291" s="34" t="e">
        <f t="shared" si="12"/>
        <v>#DIV/0!</v>
      </c>
    </row>
    <row r="292" spans="7:8">
      <c r="G292" s="34" t="e">
        <f t="shared" si="11"/>
        <v>#DIV/0!</v>
      </c>
      <c r="H292" s="34" t="e">
        <f t="shared" si="12"/>
        <v>#DIV/0!</v>
      </c>
    </row>
    <row r="293" spans="7:8">
      <c r="G293" s="34" t="e">
        <f t="shared" si="11"/>
        <v>#DIV/0!</v>
      </c>
      <c r="H293" s="34" t="e">
        <f t="shared" si="12"/>
        <v>#DIV/0!</v>
      </c>
    </row>
    <row r="294" spans="7:8">
      <c r="G294" s="34" t="e">
        <f t="shared" si="11"/>
        <v>#DIV/0!</v>
      </c>
      <c r="H294" s="34" t="e">
        <f t="shared" si="12"/>
        <v>#DIV/0!</v>
      </c>
    </row>
    <row r="295" spans="7:8">
      <c r="G295" s="34" t="e">
        <f t="shared" si="11"/>
        <v>#DIV/0!</v>
      </c>
      <c r="H295" s="34" t="e">
        <f t="shared" si="12"/>
        <v>#DIV/0!</v>
      </c>
    </row>
    <row r="296" spans="7:8">
      <c r="G296" s="34" t="e">
        <f t="shared" si="11"/>
        <v>#DIV/0!</v>
      </c>
      <c r="H296" s="34" t="e">
        <f t="shared" si="12"/>
        <v>#DIV/0!</v>
      </c>
    </row>
    <row r="297" spans="7:8">
      <c r="G297" s="34" t="e">
        <f t="shared" si="11"/>
        <v>#DIV/0!</v>
      </c>
      <c r="H297" s="34" t="e">
        <f t="shared" si="12"/>
        <v>#DIV/0!</v>
      </c>
    </row>
    <row r="298" spans="7:8">
      <c r="G298" s="34" t="e">
        <f t="shared" si="11"/>
        <v>#DIV/0!</v>
      </c>
      <c r="H298" s="34" t="e">
        <f t="shared" si="12"/>
        <v>#DIV/0!</v>
      </c>
    </row>
    <row r="299" spans="7:8">
      <c r="G299" s="34" t="e">
        <f t="shared" si="11"/>
        <v>#DIV/0!</v>
      </c>
      <c r="H299" s="34" t="e">
        <f t="shared" si="12"/>
        <v>#DIV/0!</v>
      </c>
    </row>
    <row r="300" spans="7:8">
      <c r="G300" s="34" t="e">
        <f t="shared" si="11"/>
        <v>#DIV/0!</v>
      </c>
      <c r="H300" s="34" t="e">
        <f t="shared" si="12"/>
        <v>#DIV/0!</v>
      </c>
    </row>
    <row r="301" spans="7:8">
      <c r="G301" s="34" t="e">
        <f t="shared" si="11"/>
        <v>#DIV/0!</v>
      </c>
      <c r="H301" s="34" t="e">
        <f t="shared" si="12"/>
        <v>#DIV/0!</v>
      </c>
    </row>
    <row r="302" spans="7:8">
      <c r="G302" s="34" t="e">
        <f t="shared" si="11"/>
        <v>#DIV/0!</v>
      </c>
      <c r="H302" s="34" t="e">
        <f t="shared" si="12"/>
        <v>#DIV/0!</v>
      </c>
    </row>
    <row r="303" spans="7:8">
      <c r="G303" s="34" t="e">
        <f t="shared" si="11"/>
        <v>#DIV/0!</v>
      </c>
      <c r="H303" s="34" t="e">
        <f t="shared" si="12"/>
        <v>#DIV/0!</v>
      </c>
    </row>
    <row r="304" spans="7:8">
      <c r="G304" s="34" t="e">
        <f t="shared" si="11"/>
        <v>#DIV/0!</v>
      </c>
      <c r="H304" s="34" t="e">
        <f t="shared" si="12"/>
        <v>#DIV/0!</v>
      </c>
    </row>
    <row r="305" spans="7:8">
      <c r="G305" s="34" t="e">
        <f t="shared" si="11"/>
        <v>#DIV/0!</v>
      </c>
      <c r="H305" s="34" t="e">
        <f t="shared" si="12"/>
        <v>#DIV/0!</v>
      </c>
    </row>
    <row r="306" spans="7:8">
      <c r="G306" s="34" t="e">
        <f t="shared" si="11"/>
        <v>#DIV/0!</v>
      </c>
      <c r="H306" s="34" t="e">
        <f t="shared" si="12"/>
        <v>#DIV/0!</v>
      </c>
    </row>
    <row r="307" spans="7:8">
      <c r="G307" s="34" t="e">
        <f t="shared" si="11"/>
        <v>#DIV/0!</v>
      </c>
      <c r="H307" s="34" t="e">
        <f t="shared" si="12"/>
        <v>#DIV/0!</v>
      </c>
    </row>
    <row r="308" spans="7:8">
      <c r="G308" s="34" t="e">
        <f t="shared" si="11"/>
        <v>#DIV/0!</v>
      </c>
      <c r="H308" s="34" t="e">
        <f t="shared" si="12"/>
        <v>#DIV/0!</v>
      </c>
    </row>
    <row r="309" spans="7:8">
      <c r="G309" s="34" t="e">
        <f t="shared" si="11"/>
        <v>#DIV/0!</v>
      </c>
      <c r="H309" s="34" t="e">
        <f t="shared" si="12"/>
        <v>#DIV/0!</v>
      </c>
    </row>
    <row r="310" spans="7:8">
      <c r="G310" s="34" t="e">
        <f t="shared" si="11"/>
        <v>#DIV/0!</v>
      </c>
      <c r="H310" s="34" t="e">
        <f t="shared" si="12"/>
        <v>#DIV/0!</v>
      </c>
    </row>
    <row r="311" spans="7:8">
      <c r="G311" s="34" t="e">
        <f t="shared" si="11"/>
        <v>#DIV/0!</v>
      </c>
      <c r="H311" s="34" t="e">
        <f t="shared" si="12"/>
        <v>#DIV/0!</v>
      </c>
    </row>
    <row r="312" spans="7:8">
      <c r="G312" s="34" t="e">
        <f t="shared" si="11"/>
        <v>#DIV/0!</v>
      </c>
      <c r="H312" s="34" t="e">
        <f t="shared" si="12"/>
        <v>#DIV/0!</v>
      </c>
    </row>
    <row r="313" spans="7:8">
      <c r="G313" s="34" t="e">
        <f t="shared" si="11"/>
        <v>#DIV/0!</v>
      </c>
      <c r="H313" s="34" t="e">
        <f t="shared" si="12"/>
        <v>#DIV/0!</v>
      </c>
    </row>
    <row r="314" spans="7:8">
      <c r="G314" s="34" t="e">
        <f t="shared" si="11"/>
        <v>#DIV/0!</v>
      </c>
      <c r="H314" s="34" t="e">
        <f t="shared" si="12"/>
        <v>#DIV/0!</v>
      </c>
    </row>
    <row r="315" spans="7:8">
      <c r="G315" s="34" t="e">
        <f t="shared" si="11"/>
        <v>#DIV/0!</v>
      </c>
      <c r="H315" s="34" t="e">
        <f t="shared" si="12"/>
        <v>#DIV/0!</v>
      </c>
    </row>
    <row r="316" spans="7:8">
      <c r="G316" s="34" t="e">
        <f t="shared" si="11"/>
        <v>#DIV/0!</v>
      </c>
      <c r="H316" s="34" t="e">
        <f t="shared" si="12"/>
        <v>#DIV/0!</v>
      </c>
    </row>
    <row r="317" spans="7:8">
      <c r="G317" s="34" t="e">
        <f t="shared" si="11"/>
        <v>#DIV/0!</v>
      </c>
      <c r="H317" s="34" t="e">
        <f t="shared" si="12"/>
        <v>#DIV/0!</v>
      </c>
    </row>
    <row r="318" spans="7:8">
      <c r="G318" s="34" t="e">
        <f t="shared" si="11"/>
        <v>#DIV/0!</v>
      </c>
      <c r="H318" s="34" t="e">
        <f t="shared" si="12"/>
        <v>#DIV/0!</v>
      </c>
    </row>
    <row r="319" spans="7:8">
      <c r="G319" s="34" t="e">
        <f t="shared" si="11"/>
        <v>#DIV/0!</v>
      </c>
      <c r="H319" s="34" t="e">
        <f t="shared" si="12"/>
        <v>#DIV/0!</v>
      </c>
    </row>
    <row r="320" spans="7:8">
      <c r="G320" s="34" t="e">
        <f t="shared" si="11"/>
        <v>#DIV/0!</v>
      </c>
      <c r="H320" s="34" t="e">
        <f t="shared" si="12"/>
        <v>#DIV/0!</v>
      </c>
    </row>
    <row r="321" spans="7:8">
      <c r="G321" s="34" t="e">
        <f t="shared" si="11"/>
        <v>#DIV/0!</v>
      </c>
      <c r="H321" s="34" t="e">
        <f t="shared" si="12"/>
        <v>#DIV/0!</v>
      </c>
    </row>
    <row r="322" spans="7:8">
      <c r="G322" s="34" t="e">
        <f t="shared" si="11"/>
        <v>#DIV/0!</v>
      </c>
      <c r="H322" s="34" t="e">
        <f t="shared" si="12"/>
        <v>#DIV/0!</v>
      </c>
    </row>
    <row r="323" spans="7:8">
      <c r="G323" s="34" t="e">
        <f t="shared" si="11"/>
        <v>#DIV/0!</v>
      </c>
      <c r="H323" s="34" t="e">
        <f t="shared" si="12"/>
        <v>#DIV/0!</v>
      </c>
    </row>
    <row r="324" spans="7:8">
      <c r="G324" s="34" t="e">
        <f t="shared" ref="G324:G354" si="13">F324/C324</f>
        <v>#DIV/0!</v>
      </c>
      <c r="H324" s="34" t="e">
        <f t="shared" ref="H324:H354" si="14">F324*100/D324</f>
        <v>#DIV/0!</v>
      </c>
    </row>
    <row r="325" spans="7:8">
      <c r="G325" s="34" t="e">
        <f t="shared" si="13"/>
        <v>#DIV/0!</v>
      </c>
      <c r="H325" s="34" t="e">
        <f t="shared" si="14"/>
        <v>#DIV/0!</v>
      </c>
    </row>
    <row r="326" spans="7:8">
      <c r="G326" s="34" t="e">
        <f t="shared" si="13"/>
        <v>#DIV/0!</v>
      </c>
      <c r="H326" s="34" t="e">
        <f t="shared" si="14"/>
        <v>#DIV/0!</v>
      </c>
    </row>
    <row r="327" spans="7:8">
      <c r="G327" s="34" t="e">
        <f t="shared" si="13"/>
        <v>#DIV/0!</v>
      </c>
      <c r="H327" s="34" t="e">
        <f t="shared" si="14"/>
        <v>#DIV/0!</v>
      </c>
    </row>
    <row r="328" spans="7:8">
      <c r="G328" s="34" t="e">
        <f t="shared" si="13"/>
        <v>#DIV/0!</v>
      </c>
      <c r="H328" s="34" t="e">
        <f t="shared" si="14"/>
        <v>#DIV/0!</v>
      </c>
    </row>
    <row r="329" spans="7:8">
      <c r="G329" s="34" t="e">
        <f t="shared" si="13"/>
        <v>#DIV/0!</v>
      </c>
      <c r="H329" s="34" t="e">
        <f t="shared" si="14"/>
        <v>#DIV/0!</v>
      </c>
    </row>
    <row r="330" spans="7:8">
      <c r="G330" s="34" t="e">
        <f t="shared" si="13"/>
        <v>#DIV/0!</v>
      </c>
      <c r="H330" s="34" t="e">
        <f t="shared" si="14"/>
        <v>#DIV/0!</v>
      </c>
    </row>
    <row r="331" spans="7:8">
      <c r="G331" s="34" t="e">
        <f t="shared" si="13"/>
        <v>#DIV/0!</v>
      </c>
      <c r="H331" s="34" t="e">
        <f t="shared" si="14"/>
        <v>#DIV/0!</v>
      </c>
    </row>
    <row r="332" spans="7:8">
      <c r="G332" s="34" t="e">
        <f t="shared" si="13"/>
        <v>#DIV/0!</v>
      </c>
      <c r="H332" s="34" t="e">
        <f t="shared" si="14"/>
        <v>#DIV/0!</v>
      </c>
    </row>
    <row r="333" spans="7:8">
      <c r="G333" s="34" t="e">
        <f t="shared" si="13"/>
        <v>#DIV/0!</v>
      </c>
      <c r="H333" s="34" t="e">
        <f t="shared" si="14"/>
        <v>#DIV/0!</v>
      </c>
    </row>
    <row r="334" spans="7:8">
      <c r="G334" s="34" t="e">
        <f t="shared" si="13"/>
        <v>#DIV/0!</v>
      </c>
      <c r="H334" s="34" t="e">
        <f t="shared" si="14"/>
        <v>#DIV/0!</v>
      </c>
    </row>
    <row r="335" spans="7:8">
      <c r="G335" s="34" t="e">
        <f t="shared" si="13"/>
        <v>#DIV/0!</v>
      </c>
      <c r="H335" s="34" t="e">
        <f t="shared" si="14"/>
        <v>#DIV/0!</v>
      </c>
    </row>
    <row r="336" spans="7:8">
      <c r="G336" s="34" t="e">
        <f t="shared" si="13"/>
        <v>#DIV/0!</v>
      </c>
      <c r="H336" s="34" t="e">
        <f t="shared" si="14"/>
        <v>#DIV/0!</v>
      </c>
    </row>
    <row r="337" spans="7:8">
      <c r="G337" s="34" t="e">
        <f t="shared" si="13"/>
        <v>#DIV/0!</v>
      </c>
      <c r="H337" s="34" t="e">
        <f t="shared" si="14"/>
        <v>#DIV/0!</v>
      </c>
    </row>
    <row r="338" spans="7:8">
      <c r="G338" s="34" t="e">
        <f t="shared" si="13"/>
        <v>#DIV/0!</v>
      </c>
      <c r="H338" s="34" t="e">
        <f t="shared" si="14"/>
        <v>#DIV/0!</v>
      </c>
    </row>
    <row r="339" spans="7:8">
      <c r="G339" s="34" t="e">
        <f t="shared" si="13"/>
        <v>#DIV/0!</v>
      </c>
      <c r="H339" s="34" t="e">
        <f t="shared" si="14"/>
        <v>#DIV/0!</v>
      </c>
    </row>
    <row r="340" spans="7:8">
      <c r="G340" s="34" t="e">
        <f t="shared" si="13"/>
        <v>#DIV/0!</v>
      </c>
      <c r="H340" s="34" t="e">
        <f t="shared" si="14"/>
        <v>#DIV/0!</v>
      </c>
    </row>
    <row r="341" spans="7:8">
      <c r="G341" s="34" t="e">
        <f t="shared" si="13"/>
        <v>#DIV/0!</v>
      </c>
      <c r="H341" s="34" t="e">
        <f t="shared" si="14"/>
        <v>#DIV/0!</v>
      </c>
    </row>
    <row r="342" spans="7:8">
      <c r="G342" s="34" t="e">
        <f t="shared" si="13"/>
        <v>#DIV/0!</v>
      </c>
      <c r="H342" s="34" t="e">
        <f t="shared" si="14"/>
        <v>#DIV/0!</v>
      </c>
    </row>
    <row r="343" spans="7:8">
      <c r="G343" s="34" t="e">
        <f t="shared" si="13"/>
        <v>#DIV/0!</v>
      </c>
      <c r="H343" s="34" t="e">
        <f t="shared" si="14"/>
        <v>#DIV/0!</v>
      </c>
    </row>
    <row r="344" spans="7:8">
      <c r="G344" s="34" t="e">
        <f t="shared" si="13"/>
        <v>#DIV/0!</v>
      </c>
      <c r="H344" s="34" t="e">
        <f t="shared" si="14"/>
        <v>#DIV/0!</v>
      </c>
    </row>
    <row r="345" spans="7:8">
      <c r="G345" s="34" t="e">
        <f t="shared" si="13"/>
        <v>#DIV/0!</v>
      </c>
      <c r="H345" s="34" t="e">
        <f t="shared" si="14"/>
        <v>#DIV/0!</v>
      </c>
    </row>
    <row r="346" spans="7:8">
      <c r="G346" s="34" t="e">
        <f t="shared" si="13"/>
        <v>#DIV/0!</v>
      </c>
      <c r="H346" s="34" t="e">
        <f t="shared" si="14"/>
        <v>#DIV/0!</v>
      </c>
    </row>
    <row r="347" spans="7:8">
      <c r="G347" s="34" t="e">
        <f t="shared" si="13"/>
        <v>#DIV/0!</v>
      </c>
      <c r="H347" s="34" t="e">
        <f t="shared" si="14"/>
        <v>#DIV/0!</v>
      </c>
    </row>
    <row r="348" spans="7:8">
      <c r="G348" s="34" t="e">
        <f t="shared" si="13"/>
        <v>#DIV/0!</v>
      </c>
      <c r="H348" s="34" t="e">
        <f t="shared" si="14"/>
        <v>#DIV/0!</v>
      </c>
    </row>
    <row r="349" spans="7:8">
      <c r="G349" s="34" t="e">
        <f t="shared" si="13"/>
        <v>#DIV/0!</v>
      </c>
      <c r="H349" s="34" t="e">
        <f t="shared" si="14"/>
        <v>#DIV/0!</v>
      </c>
    </row>
    <row r="350" spans="7:8">
      <c r="G350" s="34" t="e">
        <f t="shared" si="13"/>
        <v>#DIV/0!</v>
      </c>
      <c r="H350" s="34" t="e">
        <f t="shared" si="14"/>
        <v>#DIV/0!</v>
      </c>
    </row>
    <row r="351" spans="7:8">
      <c r="G351" s="34" t="e">
        <f t="shared" si="13"/>
        <v>#DIV/0!</v>
      </c>
      <c r="H351" s="34" t="e">
        <f t="shared" si="14"/>
        <v>#DIV/0!</v>
      </c>
    </row>
    <row r="352" spans="7:8">
      <c r="G352" s="34" t="e">
        <f t="shared" si="13"/>
        <v>#DIV/0!</v>
      </c>
      <c r="H352" s="34" t="e">
        <f t="shared" si="14"/>
        <v>#DIV/0!</v>
      </c>
    </row>
    <row r="353" spans="7:8">
      <c r="G353" s="34" t="e">
        <f t="shared" si="13"/>
        <v>#DIV/0!</v>
      </c>
      <c r="H353" s="34" t="e">
        <f t="shared" si="14"/>
        <v>#DIV/0!</v>
      </c>
    </row>
    <row r="354" spans="7:8">
      <c r="G354" s="34" t="e">
        <f t="shared" si="13"/>
        <v>#DIV/0!</v>
      </c>
      <c r="H354" s="34" t="e">
        <f t="shared" si="14"/>
        <v>#DIV/0!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>
      <selection sqref="A1:XFD1048576"/>
    </sheetView>
  </sheetViews>
  <sheetFormatPr baseColWidth="10" defaultColWidth="11" defaultRowHeight="15" x14ac:dyDescent="0"/>
  <cols>
    <col min="1" max="1" width="11" style="22"/>
    <col min="2" max="3" width="11" style="26"/>
    <col min="4" max="4" width="18.6640625" bestFit="1" customWidth="1"/>
    <col min="5" max="7" width="11.5" style="24" customWidth="1"/>
    <col min="8" max="8" width="12.5" customWidth="1"/>
    <col min="9" max="9" width="15.5" customWidth="1"/>
    <col min="10" max="10" width="10.5" customWidth="1"/>
    <col min="11" max="11" width="16.5" customWidth="1"/>
    <col min="12" max="12" width="17.5" customWidth="1"/>
    <col min="13" max="13" width="10.5" customWidth="1"/>
    <col min="14" max="14" width="3.5" customWidth="1"/>
    <col min="15" max="16" width="4.5" customWidth="1"/>
    <col min="17" max="17" width="12.5" customWidth="1"/>
    <col min="18" max="20" width="4.5" customWidth="1"/>
    <col min="21" max="21" width="15.5" customWidth="1"/>
    <col min="22" max="24" width="4.5" customWidth="1"/>
    <col min="25" max="25" width="10.5" customWidth="1"/>
    <col min="26" max="26" width="3.5" customWidth="1"/>
    <col min="27" max="28" width="4.5" customWidth="1"/>
    <col min="29" max="29" width="16.5" customWidth="1"/>
    <col min="30" max="32" width="4.5" customWidth="1"/>
    <col min="33" max="33" width="17.5" customWidth="1"/>
    <col min="34" max="34" width="5.5" customWidth="1"/>
    <col min="35" max="35" width="4.5" customWidth="1"/>
    <col min="36" max="36" width="5.5" customWidth="1"/>
    <col min="37" max="37" width="16.5" bestFit="1" customWidth="1"/>
    <col min="38" max="38" width="16.5" customWidth="1"/>
    <col min="39" max="39" width="15.5" customWidth="1"/>
    <col min="40" max="40" width="17.5" bestFit="1" customWidth="1"/>
    <col min="41" max="41" width="20.5" bestFit="1" customWidth="1"/>
    <col min="42" max="42" width="15.5" bestFit="1" customWidth="1"/>
    <col min="43" max="43" width="21.5" bestFit="1" customWidth="1"/>
    <col min="44" max="44" width="22.5" bestFit="1" customWidth="1"/>
  </cols>
  <sheetData>
    <row r="3" spans="1:12">
      <c r="E3" s="23" t="s">
        <v>47</v>
      </c>
      <c r="H3" s="24"/>
      <c r="I3" s="24"/>
      <c r="J3" s="24"/>
      <c r="K3" s="24"/>
      <c r="L3" s="24"/>
    </row>
    <row r="4" spans="1:12">
      <c r="A4" s="22" t="s">
        <v>66</v>
      </c>
      <c r="B4" s="26" t="s">
        <v>25</v>
      </c>
      <c r="C4" s="26" t="s">
        <v>67</v>
      </c>
      <c r="D4" s="10" t="s">
        <v>44</v>
      </c>
      <c r="E4" s="24" t="s">
        <v>46</v>
      </c>
      <c r="F4" s="24" t="s">
        <v>48</v>
      </c>
      <c r="G4" s="7" t="s">
        <v>80</v>
      </c>
      <c r="H4" t="s">
        <v>49</v>
      </c>
      <c r="I4" t="s">
        <v>50</v>
      </c>
      <c r="J4" t="s">
        <v>52</v>
      </c>
      <c r="K4" t="s">
        <v>51</v>
      </c>
      <c r="L4" t="s">
        <v>68</v>
      </c>
    </row>
    <row r="5" spans="1:12">
      <c r="A5" s="22">
        <f>F5/E5</f>
        <v>0.18007662835249041</v>
      </c>
      <c r="B5" s="26">
        <f>G5/$D$6/L5</f>
        <v>17.380352644836272</v>
      </c>
      <c r="C5" s="26">
        <f>G5/E5*100/$D$6</f>
        <v>13.218390804597702</v>
      </c>
      <c r="D5" s="11">
        <v>42934.876388888886</v>
      </c>
      <c r="E5" s="25">
        <v>522</v>
      </c>
      <c r="F5" s="25">
        <v>94</v>
      </c>
      <c r="G5" s="33">
        <v>138</v>
      </c>
      <c r="H5" s="13">
        <v>700</v>
      </c>
      <c r="I5" s="13">
        <v>847</v>
      </c>
      <c r="J5" s="13">
        <v>138</v>
      </c>
      <c r="K5" s="13">
        <v>635</v>
      </c>
      <c r="L5" s="13">
        <v>3.97</v>
      </c>
    </row>
    <row r="6" spans="1:12">
      <c r="A6" s="22">
        <f t="shared" ref="A6:A14" si="0">F6/E6</f>
        <v>0.18007662835249041</v>
      </c>
      <c r="B6" s="26">
        <f t="shared" ref="B6:B14" si="1">G6/$D$6/L6</f>
        <v>17.380352644836272</v>
      </c>
      <c r="C6" s="26">
        <f t="shared" ref="C6:C14" si="2">G6/E6*100/$D$6</f>
        <v>13.218390804597702</v>
      </c>
      <c r="D6" s="14">
        <v>2</v>
      </c>
      <c r="E6" s="25">
        <v>522</v>
      </c>
      <c r="F6" s="25">
        <v>94</v>
      </c>
      <c r="G6" s="33">
        <v>138</v>
      </c>
      <c r="H6" s="13">
        <v>700</v>
      </c>
      <c r="I6" s="13">
        <v>847</v>
      </c>
      <c r="J6" s="13">
        <v>138</v>
      </c>
      <c r="K6" s="13">
        <v>635</v>
      </c>
      <c r="L6" s="13">
        <v>3.97</v>
      </c>
    </row>
    <row r="7" spans="1:12">
      <c r="A7" s="22">
        <f t="shared" si="0"/>
        <v>0.1336206896551724</v>
      </c>
      <c r="B7" s="26">
        <f t="shared" si="1"/>
        <v>0.75566750629722923</v>
      </c>
      <c r="C7" s="26">
        <f t="shared" si="2"/>
        <v>1.2931034482758621</v>
      </c>
      <c r="D7" s="27" t="s">
        <v>53</v>
      </c>
      <c r="E7" s="25">
        <v>232</v>
      </c>
      <c r="F7" s="25">
        <v>31</v>
      </c>
      <c r="G7" s="33">
        <v>6</v>
      </c>
      <c r="H7" s="13">
        <v>200</v>
      </c>
      <c r="I7" s="13">
        <v>207</v>
      </c>
      <c r="J7" s="13">
        <v>6</v>
      </c>
      <c r="K7" s="13"/>
      <c r="L7" s="13">
        <v>3.97</v>
      </c>
    </row>
    <row r="8" spans="1:12">
      <c r="A8" s="22">
        <f t="shared" si="0"/>
        <v>0.28205128205128205</v>
      </c>
      <c r="B8" s="26">
        <f t="shared" si="1"/>
        <v>5.6603773584905666</v>
      </c>
      <c r="C8" s="26">
        <f t="shared" si="2"/>
        <v>9.6153846153846168</v>
      </c>
      <c r="D8" s="27" t="s">
        <v>70</v>
      </c>
      <c r="E8" s="25">
        <v>156</v>
      </c>
      <c r="F8" s="25">
        <v>44</v>
      </c>
      <c r="G8" s="33">
        <v>30</v>
      </c>
      <c r="H8" s="13">
        <v>200</v>
      </c>
      <c r="I8" s="13">
        <v>232</v>
      </c>
      <c r="J8" s="13">
        <v>30</v>
      </c>
      <c r="K8" s="13">
        <v>232</v>
      </c>
      <c r="L8" s="13">
        <v>2.65</v>
      </c>
    </row>
    <row r="9" spans="1:12">
      <c r="A9" s="22">
        <f t="shared" si="0"/>
        <v>0.1417910447761194</v>
      </c>
      <c r="B9" s="26">
        <f t="shared" si="1"/>
        <v>14.571428571428571</v>
      </c>
      <c r="C9" s="26">
        <f t="shared" si="2"/>
        <v>38.059701492537314</v>
      </c>
      <c r="D9" s="27" t="s">
        <v>73</v>
      </c>
      <c r="E9" s="25">
        <v>134</v>
      </c>
      <c r="F9" s="25">
        <v>19</v>
      </c>
      <c r="G9" s="33">
        <v>102</v>
      </c>
      <c r="H9" s="13">
        <v>300</v>
      </c>
      <c r="I9" s="13">
        <v>408</v>
      </c>
      <c r="J9" s="13">
        <v>102</v>
      </c>
      <c r="K9" s="13">
        <v>403</v>
      </c>
      <c r="L9" s="13">
        <v>3.5</v>
      </c>
    </row>
    <row r="10" spans="1:12">
      <c r="D10" s="11">
        <v>42934.955555555556</v>
      </c>
      <c r="E10" s="25">
        <v>112</v>
      </c>
      <c r="F10" s="25">
        <v>29</v>
      </c>
      <c r="G10" s="33">
        <v>168</v>
      </c>
      <c r="H10" s="13">
        <v>200</v>
      </c>
      <c r="I10" s="13">
        <v>377</v>
      </c>
      <c r="J10" s="13">
        <v>168</v>
      </c>
      <c r="K10" s="13">
        <v>369</v>
      </c>
      <c r="L10" s="13">
        <v>1.88</v>
      </c>
    </row>
    <row r="11" spans="1:12">
      <c r="A11" s="22">
        <f t="shared" si="0"/>
        <v>0.25892857142857145</v>
      </c>
      <c r="B11" s="26">
        <f>G11/$D$6/L11</f>
        <v>44.680851063829792</v>
      </c>
      <c r="C11" s="26">
        <f t="shared" si="2"/>
        <v>75</v>
      </c>
      <c r="D11" s="14">
        <v>2</v>
      </c>
      <c r="E11" s="25">
        <v>112</v>
      </c>
      <c r="F11" s="25">
        <v>29</v>
      </c>
      <c r="G11" s="33">
        <v>168</v>
      </c>
      <c r="H11" s="13">
        <v>200</v>
      </c>
      <c r="I11" s="13">
        <v>377</v>
      </c>
      <c r="J11" s="13">
        <v>168</v>
      </c>
      <c r="K11" s="13">
        <v>369</v>
      </c>
      <c r="L11" s="13">
        <v>1.88</v>
      </c>
    </row>
    <row r="12" spans="1:12">
      <c r="A12" s="22">
        <f t="shared" si="0"/>
        <v>0.25892857142857145</v>
      </c>
      <c r="B12" s="26">
        <f t="shared" si="1"/>
        <v>44.680851063829792</v>
      </c>
      <c r="C12" s="26">
        <f t="shared" si="2"/>
        <v>75</v>
      </c>
      <c r="D12" s="27" t="s">
        <v>76</v>
      </c>
      <c r="E12" s="25">
        <v>112</v>
      </c>
      <c r="F12" s="25">
        <v>29</v>
      </c>
      <c r="G12" s="33">
        <v>168</v>
      </c>
      <c r="H12" s="13">
        <v>200</v>
      </c>
      <c r="I12" s="13">
        <v>377</v>
      </c>
      <c r="J12" s="13">
        <v>168</v>
      </c>
      <c r="K12" s="13">
        <v>369</v>
      </c>
      <c r="L12" s="13">
        <v>1.88</v>
      </c>
    </row>
    <row r="13" spans="1:12">
      <c r="A13" s="22">
        <f t="shared" si="0"/>
        <v>0.19400630914826497</v>
      </c>
      <c r="B13" s="26">
        <f t="shared" si="1"/>
        <v>38.539042821158688</v>
      </c>
      <c r="C13" s="26">
        <f t="shared" si="2"/>
        <v>24.13249211356467</v>
      </c>
      <c r="D13" s="12" t="s">
        <v>45</v>
      </c>
      <c r="E13" s="25">
        <v>634</v>
      </c>
      <c r="F13" s="25">
        <v>123</v>
      </c>
      <c r="G13" s="33">
        <v>306</v>
      </c>
      <c r="H13" s="13">
        <v>900</v>
      </c>
      <c r="I13" s="13">
        <v>1224</v>
      </c>
      <c r="J13" s="13">
        <v>306</v>
      </c>
      <c r="K13" s="13">
        <v>1004</v>
      </c>
      <c r="L13" s="13">
        <v>3.97</v>
      </c>
    </row>
    <row r="14" spans="1:12">
      <c r="A14" s="22" t="e">
        <f t="shared" si="0"/>
        <v>#DIV/0!</v>
      </c>
      <c r="B14" s="26" t="e">
        <f t="shared" si="1"/>
        <v>#DIV/0!</v>
      </c>
      <c r="C14" s="26" t="e">
        <f t="shared" si="2"/>
        <v>#DIV/0!</v>
      </c>
      <c r="E14"/>
      <c r="F14"/>
      <c r="G14"/>
    </row>
    <row r="15" spans="1:12">
      <c r="E15"/>
      <c r="F15"/>
      <c r="G15"/>
    </row>
    <row r="16" spans="1:12">
      <c r="A16" s="22" t="e">
        <f t="shared" ref="A16:A20" si="3">F16/E16</f>
        <v>#DIV/0!</v>
      </c>
      <c r="B16" s="26" t="e">
        <f t="shared" ref="B16:B20" si="4">G16/$D$6/L16</f>
        <v>#DIV/0!</v>
      </c>
      <c r="C16" s="26" t="e">
        <f>G16/E16*100/$D$15</f>
        <v>#DIV/0!</v>
      </c>
      <c r="E16"/>
      <c r="F16"/>
      <c r="G16"/>
    </row>
    <row r="17" spans="1:7">
      <c r="A17" s="22" t="e">
        <f t="shared" si="3"/>
        <v>#DIV/0!</v>
      </c>
      <c r="B17" s="26" t="e">
        <f t="shared" si="4"/>
        <v>#DIV/0!</v>
      </c>
      <c r="C17" s="26" t="e">
        <f t="shared" ref="C17:C20" si="5">G17/E17*100/$D$6</f>
        <v>#DIV/0!</v>
      </c>
      <c r="E17"/>
      <c r="F17"/>
      <c r="G17"/>
    </row>
    <row r="18" spans="1:7">
      <c r="A18" s="22" t="e">
        <f t="shared" si="3"/>
        <v>#DIV/0!</v>
      </c>
      <c r="B18" s="26" t="e">
        <f t="shared" si="4"/>
        <v>#DIV/0!</v>
      </c>
      <c r="C18" s="26" t="e">
        <f t="shared" si="5"/>
        <v>#DIV/0!</v>
      </c>
      <c r="E18"/>
      <c r="F18"/>
      <c r="G18"/>
    </row>
    <row r="19" spans="1:7">
      <c r="A19" s="22" t="e">
        <f t="shared" si="3"/>
        <v>#DIV/0!</v>
      </c>
      <c r="B19" s="26" t="e">
        <f t="shared" si="4"/>
        <v>#DIV/0!</v>
      </c>
      <c r="C19" s="26" t="e">
        <f t="shared" si="5"/>
        <v>#DIV/0!</v>
      </c>
      <c r="E19"/>
      <c r="F19"/>
      <c r="G19"/>
    </row>
    <row r="20" spans="1:7">
      <c r="A20" s="22" t="e">
        <f t="shared" si="3"/>
        <v>#DIV/0!</v>
      </c>
      <c r="B20" s="26" t="e">
        <f t="shared" si="4"/>
        <v>#DIV/0!</v>
      </c>
      <c r="C20" s="26" t="e">
        <f t="shared" si="5"/>
        <v>#DIV/0!</v>
      </c>
      <c r="E20"/>
      <c r="F20"/>
      <c r="G20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opLeftCell="A2" workbookViewId="0">
      <selection activeCell="F29" sqref="F29"/>
    </sheetView>
  </sheetViews>
  <sheetFormatPr baseColWidth="10" defaultColWidth="11" defaultRowHeight="15" x14ac:dyDescent="0"/>
  <cols>
    <col min="1" max="6" width="11" style="7"/>
    <col min="9" max="9" width="11" style="20"/>
  </cols>
  <sheetData>
    <row r="1" spans="1:9">
      <c r="A1" s="7" t="s">
        <v>23</v>
      </c>
      <c r="B1" s="7" t="s">
        <v>81</v>
      </c>
      <c r="C1" s="7" t="s">
        <v>14</v>
      </c>
      <c r="D1" s="7" t="s">
        <v>82</v>
      </c>
      <c r="E1" s="7" t="s">
        <v>22</v>
      </c>
      <c r="F1" s="7" t="s">
        <v>87</v>
      </c>
      <c r="G1" t="s">
        <v>83</v>
      </c>
      <c r="H1" t="s">
        <v>84</v>
      </c>
      <c r="I1" s="20" t="s">
        <v>42</v>
      </c>
    </row>
    <row r="2" spans="1:9">
      <c r="A2" s="7">
        <v>4</v>
      </c>
      <c r="B2" s="29">
        <v>42934</v>
      </c>
      <c r="C2" s="7">
        <v>1.9</v>
      </c>
      <c r="D2" s="7">
        <v>102</v>
      </c>
      <c r="E2" s="7">
        <v>9.8000000000000004E-2</v>
      </c>
      <c r="F2" s="7">
        <f>587/A2</f>
        <v>146.75</v>
      </c>
      <c r="G2" s="26">
        <f>F2/C2</f>
        <v>77.236842105263165</v>
      </c>
      <c r="H2" s="26">
        <f>F2*100/D2</f>
        <v>143.87254901960785</v>
      </c>
      <c r="I2" s="20">
        <f>D2*E2</f>
        <v>9.9960000000000004</v>
      </c>
    </row>
    <row r="3" spans="1:9">
      <c r="I3" s="20">
        <f t="shared" ref="I3:I66" si="0">D3*E3</f>
        <v>0</v>
      </c>
    </row>
    <row r="4" spans="1:9">
      <c r="I4" s="20">
        <f t="shared" si="0"/>
        <v>0</v>
      </c>
    </row>
    <row r="5" spans="1:9">
      <c r="I5" s="20">
        <f t="shared" si="0"/>
        <v>0</v>
      </c>
    </row>
    <row r="6" spans="1:9">
      <c r="I6" s="20">
        <f t="shared" si="0"/>
        <v>0</v>
      </c>
    </row>
    <row r="7" spans="1:9">
      <c r="I7" s="20">
        <f t="shared" si="0"/>
        <v>0</v>
      </c>
    </row>
    <row r="8" spans="1:9">
      <c r="I8" s="20">
        <f t="shared" si="0"/>
        <v>0</v>
      </c>
    </row>
    <row r="9" spans="1:9">
      <c r="I9" s="20">
        <f t="shared" si="0"/>
        <v>0</v>
      </c>
    </row>
    <row r="10" spans="1:9">
      <c r="I10" s="20">
        <f t="shared" si="0"/>
        <v>0</v>
      </c>
    </row>
    <row r="11" spans="1:9">
      <c r="I11" s="20">
        <f t="shared" si="0"/>
        <v>0</v>
      </c>
    </row>
    <row r="12" spans="1:9">
      <c r="I12" s="20">
        <f t="shared" si="0"/>
        <v>0</v>
      </c>
    </row>
    <row r="13" spans="1:9">
      <c r="I13" s="20">
        <f t="shared" si="0"/>
        <v>0</v>
      </c>
    </row>
    <row r="14" spans="1:9">
      <c r="I14" s="20">
        <f t="shared" si="0"/>
        <v>0</v>
      </c>
    </row>
    <row r="15" spans="1:9">
      <c r="I15" s="20">
        <f t="shared" si="0"/>
        <v>0</v>
      </c>
    </row>
    <row r="16" spans="1:9">
      <c r="I16" s="20">
        <f t="shared" si="0"/>
        <v>0</v>
      </c>
    </row>
    <row r="17" spans="9:9">
      <c r="I17" s="20">
        <f t="shared" si="0"/>
        <v>0</v>
      </c>
    </row>
    <row r="18" spans="9:9">
      <c r="I18" s="20">
        <f t="shared" si="0"/>
        <v>0</v>
      </c>
    </row>
    <row r="19" spans="9:9">
      <c r="I19" s="20">
        <f t="shared" si="0"/>
        <v>0</v>
      </c>
    </row>
    <row r="20" spans="9:9">
      <c r="I20" s="20">
        <f t="shared" si="0"/>
        <v>0</v>
      </c>
    </row>
    <row r="21" spans="9:9">
      <c r="I21" s="20">
        <f t="shared" si="0"/>
        <v>0</v>
      </c>
    </row>
    <row r="22" spans="9:9">
      <c r="I22" s="20">
        <f t="shared" si="0"/>
        <v>0</v>
      </c>
    </row>
    <row r="23" spans="9:9">
      <c r="I23" s="20">
        <f t="shared" si="0"/>
        <v>0</v>
      </c>
    </row>
    <row r="24" spans="9:9">
      <c r="I24" s="20">
        <f t="shared" si="0"/>
        <v>0</v>
      </c>
    </row>
    <row r="25" spans="9:9">
      <c r="I25" s="20">
        <f t="shared" si="0"/>
        <v>0</v>
      </c>
    </row>
    <row r="26" spans="9:9">
      <c r="I26" s="20">
        <f t="shared" si="0"/>
        <v>0</v>
      </c>
    </row>
    <row r="27" spans="9:9">
      <c r="I27" s="20">
        <f t="shared" si="0"/>
        <v>0</v>
      </c>
    </row>
    <row r="28" spans="9:9">
      <c r="I28" s="20">
        <f t="shared" si="0"/>
        <v>0</v>
      </c>
    </row>
    <row r="29" spans="9:9">
      <c r="I29" s="20">
        <f t="shared" si="0"/>
        <v>0</v>
      </c>
    </row>
    <row r="30" spans="9:9">
      <c r="I30" s="20">
        <f t="shared" si="0"/>
        <v>0</v>
      </c>
    </row>
    <row r="31" spans="9:9">
      <c r="I31" s="20">
        <f t="shared" si="0"/>
        <v>0</v>
      </c>
    </row>
    <row r="32" spans="9:9">
      <c r="I32" s="20">
        <f t="shared" si="0"/>
        <v>0</v>
      </c>
    </row>
    <row r="33" spans="9:9">
      <c r="I33" s="20">
        <f t="shared" si="0"/>
        <v>0</v>
      </c>
    </row>
    <row r="34" spans="9:9">
      <c r="I34" s="20">
        <f t="shared" si="0"/>
        <v>0</v>
      </c>
    </row>
    <row r="35" spans="9:9">
      <c r="I35" s="20">
        <f t="shared" si="0"/>
        <v>0</v>
      </c>
    </row>
    <row r="36" spans="9:9">
      <c r="I36" s="20">
        <f t="shared" si="0"/>
        <v>0</v>
      </c>
    </row>
    <row r="37" spans="9:9">
      <c r="I37" s="20">
        <f t="shared" si="0"/>
        <v>0</v>
      </c>
    </row>
    <row r="38" spans="9:9">
      <c r="I38" s="20">
        <f t="shared" si="0"/>
        <v>0</v>
      </c>
    </row>
    <row r="39" spans="9:9">
      <c r="I39" s="20">
        <f t="shared" si="0"/>
        <v>0</v>
      </c>
    </row>
    <row r="40" spans="9:9">
      <c r="I40" s="20">
        <f t="shared" si="0"/>
        <v>0</v>
      </c>
    </row>
    <row r="41" spans="9:9">
      <c r="I41" s="20">
        <f t="shared" si="0"/>
        <v>0</v>
      </c>
    </row>
    <row r="42" spans="9:9">
      <c r="I42" s="20">
        <f t="shared" si="0"/>
        <v>0</v>
      </c>
    </row>
    <row r="43" spans="9:9">
      <c r="I43" s="20">
        <f t="shared" si="0"/>
        <v>0</v>
      </c>
    </row>
    <row r="44" spans="9:9">
      <c r="I44" s="20">
        <f t="shared" si="0"/>
        <v>0</v>
      </c>
    </row>
    <row r="45" spans="9:9">
      <c r="I45" s="20">
        <f t="shared" si="0"/>
        <v>0</v>
      </c>
    </row>
    <row r="46" spans="9:9">
      <c r="I46" s="20">
        <f t="shared" si="0"/>
        <v>0</v>
      </c>
    </row>
    <row r="47" spans="9:9">
      <c r="I47" s="20">
        <f t="shared" si="0"/>
        <v>0</v>
      </c>
    </row>
    <row r="48" spans="9:9">
      <c r="I48" s="20">
        <f t="shared" si="0"/>
        <v>0</v>
      </c>
    </row>
    <row r="49" spans="9:9">
      <c r="I49" s="20">
        <f t="shared" si="0"/>
        <v>0</v>
      </c>
    </row>
    <row r="50" spans="9:9">
      <c r="I50" s="20">
        <f t="shared" si="0"/>
        <v>0</v>
      </c>
    </row>
    <row r="51" spans="9:9">
      <c r="I51" s="20">
        <f t="shared" si="0"/>
        <v>0</v>
      </c>
    </row>
    <row r="52" spans="9:9">
      <c r="I52" s="20">
        <f t="shared" si="0"/>
        <v>0</v>
      </c>
    </row>
    <row r="53" spans="9:9">
      <c r="I53" s="20">
        <f t="shared" si="0"/>
        <v>0</v>
      </c>
    </row>
    <row r="54" spans="9:9">
      <c r="I54" s="20">
        <f t="shared" si="0"/>
        <v>0</v>
      </c>
    </row>
    <row r="55" spans="9:9">
      <c r="I55" s="20">
        <f t="shared" si="0"/>
        <v>0</v>
      </c>
    </row>
    <row r="56" spans="9:9">
      <c r="I56" s="20">
        <f t="shared" si="0"/>
        <v>0</v>
      </c>
    </row>
    <row r="57" spans="9:9">
      <c r="I57" s="20">
        <f t="shared" si="0"/>
        <v>0</v>
      </c>
    </row>
    <row r="58" spans="9:9">
      <c r="I58" s="20">
        <f t="shared" si="0"/>
        <v>0</v>
      </c>
    </row>
    <row r="59" spans="9:9">
      <c r="I59" s="20">
        <f t="shared" si="0"/>
        <v>0</v>
      </c>
    </row>
    <row r="60" spans="9:9">
      <c r="I60" s="20">
        <f t="shared" si="0"/>
        <v>0</v>
      </c>
    </row>
    <row r="61" spans="9:9">
      <c r="I61" s="20">
        <f t="shared" si="0"/>
        <v>0</v>
      </c>
    </row>
    <row r="62" spans="9:9">
      <c r="I62" s="20">
        <f t="shared" si="0"/>
        <v>0</v>
      </c>
    </row>
    <row r="63" spans="9:9">
      <c r="I63" s="20">
        <f t="shared" si="0"/>
        <v>0</v>
      </c>
    </row>
    <row r="64" spans="9:9">
      <c r="I64" s="20">
        <f t="shared" si="0"/>
        <v>0</v>
      </c>
    </row>
    <row r="65" spans="9:9">
      <c r="I65" s="20">
        <f t="shared" si="0"/>
        <v>0</v>
      </c>
    </row>
    <row r="66" spans="9:9">
      <c r="I66" s="20">
        <f t="shared" si="0"/>
        <v>0</v>
      </c>
    </row>
    <row r="67" spans="9:9">
      <c r="I67" s="20">
        <f t="shared" ref="I67:I130" si="1">D67*E67</f>
        <v>0</v>
      </c>
    </row>
    <row r="68" spans="9:9">
      <c r="I68" s="20">
        <f t="shared" si="1"/>
        <v>0</v>
      </c>
    </row>
    <row r="69" spans="9:9">
      <c r="I69" s="20">
        <f t="shared" si="1"/>
        <v>0</v>
      </c>
    </row>
    <row r="70" spans="9:9">
      <c r="I70" s="20">
        <f t="shared" si="1"/>
        <v>0</v>
      </c>
    </row>
    <row r="71" spans="9:9">
      <c r="I71" s="20">
        <f t="shared" si="1"/>
        <v>0</v>
      </c>
    </row>
    <row r="72" spans="9:9">
      <c r="I72" s="20">
        <f t="shared" si="1"/>
        <v>0</v>
      </c>
    </row>
    <row r="73" spans="9:9">
      <c r="I73" s="20">
        <f t="shared" si="1"/>
        <v>0</v>
      </c>
    </row>
    <row r="74" spans="9:9">
      <c r="I74" s="20">
        <f t="shared" si="1"/>
        <v>0</v>
      </c>
    </row>
    <row r="75" spans="9:9">
      <c r="I75" s="20">
        <f t="shared" si="1"/>
        <v>0</v>
      </c>
    </row>
    <row r="76" spans="9:9">
      <c r="I76" s="20">
        <f t="shared" si="1"/>
        <v>0</v>
      </c>
    </row>
    <row r="77" spans="9:9">
      <c r="I77" s="20">
        <f t="shared" si="1"/>
        <v>0</v>
      </c>
    </row>
    <row r="78" spans="9:9">
      <c r="I78" s="20">
        <f t="shared" si="1"/>
        <v>0</v>
      </c>
    </row>
    <row r="79" spans="9:9">
      <c r="I79" s="20">
        <f t="shared" si="1"/>
        <v>0</v>
      </c>
    </row>
    <row r="80" spans="9:9">
      <c r="I80" s="20">
        <f t="shared" si="1"/>
        <v>0</v>
      </c>
    </row>
    <row r="81" spans="9:9">
      <c r="I81" s="20">
        <f t="shared" si="1"/>
        <v>0</v>
      </c>
    </row>
    <row r="82" spans="9:9">
      <c r="I82" s="20">
        <f t="shared" si="1"/>
        <v>0</v>
      </c>
    </row>
    <row r="83" spans="9:9">
      <c r="I83" s="20">
        <f t="shared" si="1"/>
        <v>0</v>
      </c>
    </row>
    <row r="84" spans="9:9">
      <c r="I84" s="20">
        <f t="shared" si="1"/>
        <v>0</v>
      </c>
    </row>
    <row r="85" spans="9:9">
      <c r="I85" s="20">
        <f t="shared" si="1"/>
        <v>0</v>
      </c>
    </row>
    <row r="86" spans="9:9">
      <c r="I86" s="20">
        <f t="shared" si="1"/>
        <v>0</v>
      </c>
    </row>
    <row r="87" spans="9:9">
      <c r="I87" s="20">
        <f t="shared" si="1"/>
        <v>0</v>
      </c>
    </row>
    <row r="88" spans="9:9">
      <c r="I88" s="20">
        <f t="shared" si="1"/>
        <v>0</v>
      </c>
    </row>
    <row r="89" spans="9:9">
      <c r="I89" s="20">
        <f t="shared" si="1"/>
        <v>0</v>
      </c>
    </row>
    <row r="90" spans="9:9">
      <c r="I90" s="20">
        <f t="shared" si="1"/>
        <v>0</v>
      </c>
    </row>
    <row r="91" spans="9:9">
      <c r="I91" s="20">
        <f t="shared" si="1"/>
        <v>0</v>
      </c>
    </row>
    <row r="92" spans="9:9">
      <c r="I92" s="20">
        <f t="shared" si="1"/>
        <v>0</v>
      </c>
    </row>
    <row r="93" spans="9:9">
      <c r="I93" s="20">
        <f t="shared" si="1"/>
        <v>0</v>
      </c>
    </row>
    <row r="94" spans="9:9">
      <c r="I94" s="20">
        <f t="shared" si="1"/>
        <v>0</v>
      </c>
    </row>
    <row r="95" spans="9:9">
      <c r="I95" s="20">
        <f t="shared" si="1"/>
        <v>0</v>
      </c>
    </row>
    <row r="96" spans="9:9">
      <c r="I96" s="20">
        <f t="shared" si="1"/>
        <v>0</v>
      </c>
    </row>
    <row r="97" spans="9:9">
      <c r="I97" s="20">
        <f t="shared" si="1"/>
        <v>0</v>
      </c>
    </row>
    <row r="98" spans="9:9">
      <c r="I98" s="20">
        <f t="shared" si="1"/>
        <v>0</v>
      </c>
    </row>
    <row r="99" spans="9:9">
      <c r="I99" s="20">
        <f t="shared" si="1"/>
        <v>0</v>
      </c>
    </row>
    <row r="100" spans="9:9">
      <c r="I100" s="20">
        <f t="shared" si="1"/>
        <v>0</v>
      </c>
    </row>
    <row r="101" spans="9:9">
      <c r="I101" s="20">
        <f t="shared" si="1"/>
        <v>0</v>
      </c>
    </row>
    <row r="102" spans="9:9">
      <c r="I102" s="20">
        <f t="shared" si="1"/>
        <v>0</v>
      </c>
    </row>
    <row r="103" spans="9:9">
      <c r="I103" s="20">
        <f t="shared" si="1"/>
        <v>0</v>
      </c>
    </row>
    <row r="104" spans="9:9">
      <c r="I104" s="20">
        <f t="shared" si="1"/>
        <v>0</v>
      </c>
    </row>
    <row r="105" spans="9:9">
      <c r="I105" s="20">
        <f t="shared" si="1"/>
        <v>0</v>
      </c>
    </row>
    <row r="106" spans="9:9">
      <c r="I106" s="20">
        <f t="shared" si="1"/>
        <v>0</v>
      </c>
    </row>
    <row r="107" spans="9:9">
      <c r="I107" s="20">
        <f t="shared" si="1"/>
        <v>0</v>
      </c>
    </row>
    <row r="108" spans="9:9">
      <c r="I108" s="20">
        <f t="shared" si="1"/>
        <v>0</v>
      </c>
    </row>
    <row r="109" spans="9:9">
      <c r="I109" s="20">
        <f t="shared" si="1"/>
        <v>0</v>
      </c>
    </row>
    <row r="110" spans="9:9">
      <c r="I110" s="20">
        <f t="shared" si="1"/>
        <v>0</v>
      </c>
    </row>
    <row r="111" spans="9:9">
      <c r="I111" s="20">
        <f t="shared" si="1"/>
        <v>0</v>
      </c>
    </row>
    <row r="112" spans="9:9">
      <c r="I112" s="20">
        <f t="shared" si="1"/>
        <v>0</v>
      </c>
    </row>
    <row r="113" spans="9:9">
      <c r="I113" s="20">
        <f t="shared" si="1"/>
        <v>0</v>
      </c>
    </row>
    <row r="114" spans="9:9">
      <c r="I114" s="20">
        <f t="shared" si="1"/>
        <v>0</v>
      </c>
    </row>
    <row r="115" spans="9:9">
      <c r="I115" s="20">
        <f t="shared" si="1"/>
        <v>0</v>
      </c>
    </row>
    <row r="116" spans="9:9">
      <c r="I116" s="20">
        <f t="shared" si="1"/>
        <v>0</v>
      </c>
    </row>
    <row r="117" spans="9:9">
      <c r="I117" s="20">
        <f t="shared" si="1"/>
        <v>0</v>
      </c>
    </row>
    <row r="118" spans="9:9">
      <c r="I118" s="20">
        <f t="shared" si="1"/>
        <v>0</v>
      </c>
    </row>
    <row r="119" spans="9:9">
      <c r="I119" s="20">
        <f t="shared" si="1"/>
        <v>0</v>
      </c>
    </row>
    <row r="120" spans="9:9">
      <c r="I120" s="20">
        <f t="shared" si="1"/>
        <v>0</v>
      </c>
    </row>
    <row r="121" spans="9:9">
      <c r="I121" s="20">
        <f t="shared" si="1"/>
        <v>0</v>
      </c>
    </row>
    <row r="122" spans="9:9">
      <c r="I122" s="20">
        <f t="shared" si="1"/>
        <v>0</v>
      </c>
    </row>
    <row r="123" spans="9:9">
      <c r="I123" s="20">
        <f t="shared" si="1"/>
        <v>0</v>
      </c>
    </row>
    <row r="124" spans="9:9">
      <c r="I124" s="20">
        <f t="shared" si="1"/>
        <v>0</v>
      </c>
    </row>
    <row r="125" spans="9:9">
      <c r="I125" s="20">
        <f t="shared" si="1"/>
        <v>0</v>
      </c>
    </row>
    <row r="126" spans="9:9">
      <c r="I126" s="20">
        <f t="shared" si="1"/>
        <v>0</v>
      </c>
    </row>
    <row r="127" spans="9:9">
      <c r="I127" s="20">
        <f t="shared" si="1"/>
        <v>0</v>
      </c>
    </row>
    <row r="128" spans="9:9">
      <c r="I128" s="20">
        <f t="shared" si="1"/>
        <v>0</v>
      </c>
    </row>
    <row r="129" spans="9:9">
      <c r="I129" s="20">
        <f t="shared" si="1"/>
        <v>0</v>
      </c>
    </row>
    <row r="130" spans="9:9">
      <c r="I130" s="20">
        <f t="shared" si="1"/>
        <v>0</v>
      </c>
    </row>
    <row r="131" spans="9:9">
      <c r="I131" s="20">
        <f t="shared" ref="I131:I150" si="2">D131*E131</f>
        <v>0</v>
      </c>
    </row>
    <row r="132" spans="9:9">
      <c r="I132" s="20">
        <f t="shared" si="2"/>
        <v>0</v>
      </c>
    </row>
    <row r="133" spans="9:9">
      <c r="I133" s="20">
        <f t="shared" si="2"/>
        <v>0</v>
      </c>
    </row>
    <row r="134" spans="9:9">
      <c r="I134" s="20">
        <f t="shared" si="2"/>
        <v>0</v>
      </c>
    </row>
    <row r="135" spans="9:9">
      <c r="I135" s="20">
        <f t="shared" si="2"/>
        <v>0</v>
      </c>
    </row>
    <row r="136" spans="9:9">
      <c r="I136" s="20">
        <f t="shared" si="2"/>
        <v>0</v>
      </c>
    </row>
    <row r="137" spans="9:9">
      <c r="I137" s="20">
        <f t="shared" si="2"/>
        <v>0</v>
      </c>
    </row>
    <row r="138" spans="9:9">
      <c r="I138" s="20">
        <f t="shared" si="2"/>
        <v>0</v>
      </c>
    </row>
    <row r="139" spans="9:9">
      <c r="I139" s="20">
        <f t="shared" si="2"/>
        <v>0</v>
      </c>
    </row>
    <row r="140" spans="9:9">
      <c r="I140" s="20">
        <f t="shared" si="2"/>
        <v>0</v>
      </c>
    </row>
    <row r="141" spans="9:9">
      <c r="I141" s="20">
        <f t="shared" si="2"/>
        <v>0</v>
      </c>
    </row>
    <row r="142" spans="9:9">
      <c r="I142" s="20">
        <f t="shared" si="2"/>
        <v>0</v>
      </c>
    </row>
    <row r="143" spans="9:9">
      <c r="I143" s="20">
        <f t="shared" si="2"/>
        <v>0</v>
      </c>
    </row>
    <row r="144" spans="9:9">
      <c r="I144" s="20">
        <f t="shared" si="2"/>
        <v>0</v>
      </c>
    </row>
    <row r="145" spans="9:9">
      <c r="I145" s="20">
        <f t="shared" si="2"/>
        <v>0</v>
      </c>
    </row>
    <row r="146" spans="9:9">
      <c r="I146" s="20">
        <f t="shared" si="2"/>
        <v>0</v>
      </c>
    </row>
    <row r="147" spans="9:9">
      <c r="I147" s="20">
        <f t="shared" si="2"/>
        <v>0</v>
      </c>
    </row>
    <row r="148" spans="9:9">
      <c r="I148" s="20">
        <f t="shared" si="2"/>
        <v>0</v>
      </c>
    </row>
    <row r="149" spans="9:9">
      <c r="I149" s="20">
        <f t="shared" si="2"/>
        <v>0</v>
      </c>
    </row>
    <row r="150" spans="9:9">
      <c r="I150" s="20">
        <f t="shared" si="2"/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</vt:lpstr>
      <vt:lpstr>tips</vt:lpstr>
      <vt:lpstr>tmplt</vt:lpstr>
      <vt:lpstr>sum_session</vt:lpstr>
      <vt:lpstr>sum_tmplt</vt:lpstr>
      <vt:lpstr>sum_session_4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</dc:creator>
  <cp:lastModifiedBy>Van</cp:lastModifiedBy>
  <dcterms:created xsi:type="dcterms:W3CDTF">2017-07-08T07:05:05Z</dcterms:created>
  <dcterms:modified xsi:type="dcterms:W3CDTF">2017-07-20T15:11:35Z</dcterms:modified>
</cp:coreProperties>
</file>